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activeTab="5"/>
  </bookViews>
  <sheets>
    <sheet name="Приложение 1" sheetId="46" r:id="rId1"/>
    <sheet name="Приложение 2" sheetId="34" r:id="rId2"/>
    <sheet name="Приложение 3" sheetId="45" r:id="rId3"/>
    <sheet name="Приложение 4" sheetId="28" r:id="rId4"/>
    <sheet name="Приложение 5" sheetId="29" r:id="rId5"/>
    <sheet name="Приложение 6" sheetId="48" r:id="rId6"/>
  </sheets>
  <definedNames>
    <definedName name="_xlnm.Print_Area" localSheetId="2">'Приложение 3'!$A$1:$F$320</definedName>
    <definedName name="_xlnm.Print_Area" localSheetId="4">'Приложение 5'!$A$1:$H$217</definedName>
  </definedNames>
  <calcPr calcId="124519"/>
</workbook>
</file>

<file path=xl/calcChain.xml><?xml version="1.0" encoding="utf-8"?>
<calcChain xmlns="http://schemas.openxmlformats.org/spreadsheetml/2006/main">
  <c r="G69" i="29"/>
  <c r="F69"/>
  <c r="H110"/>
  <c r="D107" i="45"/>
  <c r="E108"/>
  <c r="D108"/>
  <c r="F113"/>
  <c r="E291"/>
  <c r="F291"/>
  <c r="D291"/>
  <c r="F294"/>
  <c r="G124" i="29"/>
  <c r="F124"/>
  <c r="G19"/>
  <c r="H19"/>
  <c r="F19"/>
  <c r="H35"/>
  <c r="H192"/>
  <c r="E102" i="45"/>
  <c r="D102"/>
  <c r="F105"/>
  <c r="C25" i="34" l="1"/>
  <c r="C24" s="1"/>
  <c r="C23" s="1"/>
  <c r="C30"/>
  <c r="C29" s="1"/>
  <c r="C28" s="1"/>
  <c r="E36"/>
  <c r="D36"/>
  <c r="C36"/>
  <c r="C35" s="1"/>
  <c r="C34" s="1"/>
  <c r="E35"/>
  <c r="D35"/>
  <c r="E34"/>
  <c r="D34"/>
  <c r="H112" i="29"/>
  <c r="H202"/>
  <c r="H40"/>
  <c r="D53" i="28"/>
  <c r="E53"/>
  <c r="C53"/>
  <c r="E55"/>
  <c r="E114" i="45"/>
  <c r="D114"/>
  <c r="F116"/>
  <c r="F146"/>
  <c r="E145"/>
  <c r="F145"/>
  <c r="E144"/>
  <c r="F144"/>
  <c r="D145"/>
  <c r="D144" s="1"/>
  <c r="D67" i="46"/>
  <c r="E67"/>
  <c r="C67"/>
  <c r="D68"/>
  <c r="E68"/>
  <c r="C68"/>
  <c r="E70"/>
  <c r="E69" s="1"/>
  <c r="D69"/>
  <c r="C69"/>
  <c r="I23" i="48" l="1"/>
  <c r="H23"/>
  <c r="G23"/>
  <c r="F23"/>
  <c r="E23"/>
  <c r="D23"/>
  <c r="C23"/>
  <c r="B23"/>
  <c r="E117" i="46" l="1"/>
  <c r="E116"/>
  <c r="D116"/>
  <c r="D115" s="1"/>
  <c r="C116"/>
  <c r="E115"/>
  <c r="C115"/>
  <c r="E114"/>
  <c r="E113" s="1"/>
  <c r="D113"/>
  <c r="C113"/>
  <c r="E112"/>
  <c r="E111" s="1"/>
  <c r="D111"/>
  <c r="C111"/>
  <c r="E110"/>
  <c r="E109"/>
  <c r="D109"/>
  <c r="C109"/>
  <c r="E108"/>
  <c r="E107"/>
  <c r="D107"/>
  <c r="C107"/>
  <c r="D106"/>
  <c r="C106"/>
  <c r="E105"/>
  <c r="E104" s="1"/>
  <c r="D104"/>
  <c r="C104"/>
  <c r="E103"/>
  <c r="E102" s="1"/>
  <c r="D102"/>
  <c r="C102"/>
  <c r="E101"/>
  <c r="E100" s="1"/>
  <c r="D100"/>
  <c r="C100"/>
  <c r="E99"/>
  <c r="E98" s="1"/>
  <c r="D98"/>
  <c r="C98"/>
  <c r="E97"/>
  <c r="E96" s="1"/>
  <c r="D96"/>
  <c r="C96"/>
  <c r="E95"/>
  <c r="E94" s="1"/>
  <c r="D94"/>
  <c r="C94"/>
  <c r="E93"/>
  <c r="E92" s="1"/>
  <c r="D92"/>
  <c r="C92"/>
  <c r="D91"/>
  <c r="C91"/>
  <c r="C85" s="1"/>
  <c r="C84" s="1"/>
  <c r="E90"/>
  <c r="E89" s="1"/>
  <c r="D89"/>
  <c r="C89"/>
  <c r="E88"/>
  <c r="E87"/>
  <c r="D87"/>
  <c r="C87"/>
  <c r="E86"/>
  <c r="D86"/>
  <c r="C86"/>
  <c r="E83"/>
  <c r="E82" s="1"/>
  <c r="E81" s="1"/>
  <c r="D82"/>
  <c r="C82"/>
  <c r="D81"/>
  <c r="C81"/>
  <c r="E80"/>
  <c r="E79"/>
  <c r="E78" s="1"/>
  <c r="D78"/>
  <c r="C78"/>
  <c r="E77"/>
  <c r="E76" s="1"/>
  <c r="D76"/>
  <c r="D75" s="1"/>
  <c r="C76"/>
  <c r="C75"/>
  <c r="E74"/>
  <c r="E73"/>
  <c r="E72" s="1"/>
  <c r="E71" s="1"/>
  <c r="D72"/>
  <c r="D71" s="1"/>
  <c r="C72"/>
  <c r="C71"/>
  <c r="E66"/>
  <c r="E65"/>
  <c r="E64" s="1"/>
  <c r="E63" s="1"/>
  <c r="E62" s="1"/>
  <c r="D64"/>
  <c r="C64"/>
  <c r="C63" s="1"/>
  <c r="C62" s="1"/>
  <c r="D63"/>
  <c r="D62"/>
  <c r="E61"/>
  <c r="E60"/>
  <c r="E59"/>
  <c r="E58"/>
  <c r="E57"/>
  <c r="D57"/>
  <c r="C57"/>
  <c r="C56" s="1"/>
  <c r="E56"/>
  <c r="D56"/>
  <c r="E55"/>
  <c r="E54" s="1"/>
  <c r="E50" s="1"/>
  <c r="E49" s="1"/>
  <c r="D54"/>
  <c r="C54"/>
  <c r="E53"/>
  <c r="E52"/>
  <c r="E51"/>
  <c r="D51"/>
  <c r="C51"/>
  <c r="D50"/>
  <c r="C50"/>
  <c r="D49"/>
  <c r="C49"/>
  <c r="E48"/>
  <c r="E47" s="1"/>
  <c r="E46" s="1"/>
  <c r="D47"/>
  <c r="D46" s="1"/>
  <c r="C47"/>
  <c r="C46"/>
  <c r="E45"/>
  <c r="E44"/>
  <c r="D44"/>
  <c r="C44"/>
  <c r="E43"/>
  <c r="E42"/>
  <c r="D42"/>
  <c r="C42"/>
  <c r="E41"/>
  <c r="E40"/>
  <c r="E39" s="1"/>
  <c r="E38" s="1"/>
  <c r="D39"/>
  <c r="D38" s="1"/>
  <c r="C39"/>
  <c r="C38"/>
  <c r="E37"/>
  <c r="E35"/>
  <c r="E34"/>
  <c r="E32"/>
  <c r="E31"/>
  <c r="E29"/>
  <c r="E28"/>
  <c r="E26"/>
  <c r="D25"/>
  <c r="D24" s="1"/>
  <c r="C25"/>
  <c r="C24" s="1"/>
  <c r="E23"/>
  <c r="E22"/>
  <c r="E21"/>
  <c r="E20"/>
  <c r="E19" s="1"/>
  <c r="E18" s="1"/>
  <c r="D19"/>
  <c r="D18" s="1"/>
  <c r="C19"/>
  <c r="C18"/>
  <c r="E106" l="1"/>
  <c r="D85"/>
  <c r="D84" s="1"/>
  <c r="D17"/>
  <c r="E25"/>
  <c r="E24" s="1"/>
  <c r="C17"/>
  <c r="C118" s="1"/>
  <c r="E91"/>
  <c r="E75"/>
  <c r="E17" s="1"/>
  <c r="E85" l="1"/>
  <c r="E84" s="1"/>
  <c r="E118" s="1"/>
  <c r="D118"/>
  <c r="H122" i="29"/>
  <c r="H121"/>
  <c r="E72" i="45"/>
  <c r="H91" i="29" l="1"/>
  <c r="E170" i="45"/>
  <c r="E174"/>
  <c r="D174"/>
  <c r="F175"/>
  <c r="F174" s="1"/>
  <c r="I69" i="29"/>
  <c r="H89"/>
  <c r="F163" i="45"/>
  <c r="E169" l="1"/>
  <c r="H196" i="29"/>
  <c r="E267" i="45"/>
  <c r="D267"/>
  <c r="F269"/>
  <c r="H86" i="29"/>
  <c r="H65"/>
  <c r="E249" i="45"/>
  <c r="D249"/>
  <c r="F252"/>
  <c r="E177"/>
  <c r="E157"/>
  <c r="D157"/>
  <c r="F159"/>
  <c r="I19" i="29" l="1"/>
  <c r="H45"/>
  <c r="F251" i="45"/>
  <c r="H54" i="29" l="1"/>
  <c r="F214" i="45"/>
  <c r="H143" i="29"/>
  <c r="E21" i="45"/>
  <c r="D21"/>
  <c r="F29"/>
  <c r="H145" i="29" l="1"/>
  <c r="F31" i="45"/>
  <c r="H76" i="29"/>
  <c r="H94"/>
  <c r="F311" i="45"/>
  <c r="F213" l="1"/>
  <c r="H205" i="29"/>
  <c r="H72" l="1"/>
  <c r="E275" i="45"/>
  <c r="D275"/>
  <c r="F285"/>
  <c r="E161"/>
  <c r="D161"/>
  <c r="H90" i="29" l="1"/>
  <c r="H95"/>
  <c r="H84"/>
  <c r="E241" i="45"/>
  <c r="D241"/>
  <c r="F243"/>
  <c r="F164"/>
  <c r="H195" i="29"/>
  <c r="F268" i="45"/>
  <c r="F267" s="1"/>
  <c r="E266"/>
  <c r="F266"/>
  <c r="E265"/>
  <c r="F265"/>
  <c r="D266"/>
  <c r="D265" s="1"/>
  <c r="E149"/>
  <c r="D149"/>
  <c r="F151"/>
  <c r="G203" i="29"/>
  <c r="F203"/>
  <c r="H144"/>
  <c r="F30" i="45"/>
  <c r="D32"/>
  <c r="F25" l="1"/>
  <c r="F26"/>
  <c r="F27"/>
  <c r="F28"/>
  <c r="F24"/>
  <c r="D33" i="34"/>
  <c r="E33"/>
  <c r="E44"/>
  <c r="D44"/>
  <c r="C44"/>
  <c r="E43"/>
  <c r="D43"/>
  <c r="C43"/>
  <c r="E41"/>
  <c r="D41"/>
  <c r="C41"/>
  <c r="C40" s="1"/>
  <c r="C39" s="1"/>
  <c r="C38" s="1"/>
  <c r="C33" s="1"/>
  <c r="E40"/>
  <c r="D40"/>
  <c r="E39"/>
  <c r="D39"/>
  <c r="E38"/>
  <c r="D38"/>
  <c r="H199" i="29" l="1"/>
  <c r="G66"/>
  <c r="H71"/>
  <c r="H73"/>
  <c r="H74"/>
  <c r="H75"/>
  <c r="H77"/>
  <c r="H78"/>
  <c r="H79"/>
  <c r="H80"/>
  <c r="H81"/>
  <c r="H82"/>
  <c r="H83"/>
  <c r="H85"/>
  <c r="H87"/>
  <c r="H88"/>
  <c r="H92"/>
  <c r="H93"/>
  <c r="H96"/>
  <c r="H97"/>
  <c r="H98"/>
  <c r="H99"/>
  <c r="H100"/>
  <c r="H101"/>
  <c r="H102"/>
  <c r="H103"/>
  <c r="H104"/>
  <c r="H105"/>
  <c r="H106"/>
  <c r="H107"/>
  <c r="H108"/>
  <c r="H109"/>
  <c r="H111"/>
  <c r="H113"/>
  <c r="H114"/>
  <c r="H115"/>
  <c r="H116"/>
  <c r="H117"/>
  <c r="H118"/>
  <c r="H119"/>
  <c r="H120"/>
  <c r="H123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3"/>
  <c r="H194"/>
  <c r="H197"/>
  <c r="H198"/>
  <c r="H200"/>
  <c r="H201"/>
  <c r="H204"/>
  <c r="H206"/>
  <c r="H207"/>
  <c r="H208"/>
  <c r="H209"/>
  <c r="H210"/>
  <c r="H211"/>
  <c r="H212"/>
  <c r="H213"/>
  <c r="H214"/>
  <c r="H215"/>
  <c r="H216"/>
  <c r="H7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1"/>
  <c r="H42"/>
  <c r="H43"/>
  <c r="H44"/>
  <c r="H46"/>
  <c r="H47"/>
  <c r="H48"/>
  <c r="H49"/>
  <c r="H50"/>
  <c r="H51"/>
  <c r="H52"/>
  <c r="H53"/>
  <c r="H55"/>
  <c r="H56"/>
  <c r="H57"/>
  <c r="H58"/>
  <c r="H59"/>
  <c r="H60"/>
  <c r="H61"/>
  <c r="H62"/>
  <c r="H63"/>
  <c r="H64"/>
  <c r="H67"/>
  <c r="H68"/>
  <c r="H20"/>
  <c r="F66"/>
  <c r="F217" s="1"/>
  <c r="F310" i="45"/>
  <c r="E54" i="28"/>
  <c r="E51"/>
  <c r="E52"/>
  <c r="E50"/>
  <c r="E48"/>
  <c r="E46"/>
  <c r="E45"/>
  <c r="E40"/>
  <c r="E41"/>
  <c r="E42"/>
  <c r="E43"/>
  <c r="E39"/>
  <c r="E36"/>
  <c r="E37"/>
  <c r="E35"/>
  <c r="E32"/>
  <c r="E33"/>
  <c r="E31"/>
  <c r="E28"/>
  <c r="E20"/>
  <c r="E21"/>
  <c r="E22"/>
  <c r="E23"/>
  <c r="E24"/>
  <c r="E25"/>
  <c r="E19"/>
  <c r="E18"/>
  <c r="D49"/>
  <c r="D47"/>
  <c r="D44"/>
  <c r="D38"/>
  <c r="D34"/>
  <c r="D30"/>
  <c r="D26"/>
  <c r="D17"/>
  <c r="C49"/>
  <c r="C47"/>
  <c r="C44"/>
  <c r="C38"/>
  <c r="C34"/>
  <c r="C30"/>
  <c r="C26"/>
  <c r="C17"/>
  <c r="E318" i="45"/>
  <c r="E317" s="1"/>
  <c r="E313"/>
  <c r="E312" s="1"/>
  <c r="E290"/>
  <c r="E274"/>
  <c r="E271"/>
  <c r="E263"/>
  <c r="E262" s="1"/>
  <c r="E261" s="1"/>
  <c r="E255"/>
  <c r="E254" s="1"/>
  <c r="E253" s="1"/>
  <c r="E248"/>
  <c r="E246"/>
  <c r="E245" s="1"/>
  <c r="E240"/>
  <c r="E239" s="1"/>
  <c r="E236"/>
  <c r="E235" s="1"/>
  <c r="E234" s="1"/>
  <c r="E227"/>
  <c r="E226" s="1"/>
  <c r="E225" s="1"/>
  <c r="E220"/>
  <c r="E219" s="1"/>
  <c r="E218" s="1"/>
  <c r="E216"/>
  <c r="E215" s="1"/>
  <c r="E212" s="1"/>
  <c r="E209"/>
  <c r="E208" s="1"/>
  <c r="E204"/>
  <c r="E203" s="1"/>
  <c r="E200"/>
  <c r="E199" s="1"/>
  <c r="E196"/>
  <c r="E195" s="1"/>
  <c r="E194" s="1"/>
  <c r="E192"/>
  <c r="E191" s="1"/>
  <c r="E189"/>
  <c r="E188" s="1"/>
  <c r="E186"/>
  <c r="E185" s="1"/>
  <c r="E181"/>
  <c r="E180" s="1"/>
  <c r="E176"/>
  <c r="E167"/>
  <c r="E166" s="1"/>
  <c r="F165"/>
  <c r="E160"/>
  <c r="E156"/>
  <c r="E153"/>
  <c r="E152" s="1"/>
  <c r="E148"/>
  <c r="E142"/>
  <c r="E141" s="1"/>
  <c r="E140" s="1"/>
  <c r="E138"/>
  <c r="E137" s="1"/>
  <c r="E129"/>
  <c r="E128" s="1"/>
  <c r="E126"/>
  <c r="E122"/>
  <c r="E117"/>
  <c r="E101"/>
  <c r="E97"/>
  <c r="E96" s="1"/>
  <c r="E93"/>
  <c r="E92" s="1"/>
  <c r="E88"/>
  <c r="E87" s="1"/>
  <c r="E77"/>
  <c r="E76" s="1"/>
  <c r="E69"/>
  <c r="E68" s="1"/>
  <c r="E56"/>
  <c r="F50"/>
  <c r="F51"/>
  <c r="F52"/>
  <c r="F53"/>
  <c r="F54"/>
  <c r="F55"/>
  <c r="F57"/>
  <c r="F58"/>
  <c r="F59"/>
  <c r="F60"/>
  <c r="F61"/>
  <c r="F62"/>
  <c r="F63"/>
  <c r="F64"/>
  <c r="F65"/>
  <c r="F66"/>
  <c r="F67"/>
  <c r="F70"/>
  <c r="F71"/>
  <c r="F73"/>
  <c r="F74"/>
  <c r="F75"/>
  <c r="F78"/>
  <c r="F79"/>
  <c r="F80"/>
  <c r="F81"/>
  <c r="F82"/>
  <c r="F83"/>
  <c r="F84"/>
  <c r="F85"/>
  <c r="F86"/>
  <c r="F89"/>
  <c r="F90"/>
  <c r="F91"/>
  <c r="F94"/>
  <c r="F95"/>
  <c r="F98"/>
  <c r="F99"/>
  <c r="F100"/>
  <c r="F103"/>
  <c r="F104"/>
  <c r="F109"/>
  <c r="F110"/>
  <c r="F108" s="1"/>
  <c r="F111"/>
  <c r="F112"/>
  <c r="F115"/>
  <c r="F114" s="1"/>
  <c r="F118"/>
  <c r="F119"/>
  <c r="F120"/>
  <c r="F121"/>
  <c r="F123"/>
  <c r="F124"/>
  <c r="F125"/>
  <c r="F127"/>
  <c r="F130"/>
  <c r="F131"/>
  <c r="F132"/>
  <c r="F133"/>
  <c r="F134"/>
  <c r="F135"/>
  <c r="F136"/>
  <c r="F139"/>
  <c r="F143"/>
  <c r="F150"/>
  <c r="F149" s="1"/>
  <c r="F154"/>
  <c r="F158"/>
  <c r="F157" s="1"/>
  <c r="F162"/>
  <c r="F168"/>
  <c r="F171"/>
  <c r="F172"/>
  <c r="F173"/>
  <c r="F178"/>
  <c r="F179"/>
  <c r="F182"/>
  <c r="F183"/>
  <c r="F184"/>
  <c r="F187"/>
  <c r="F190"/>
  <c r="F193"/>
  <c r="F197"/>
  <c r="F201"/>
  <c r="F202"/>
  <c r="F205"/>
  <c r="F206"/>
  <c r="F210"/>
  <c r="F211"/>
  <c r="F217"/>
  <c r="F221"/>
  <c r="F222"/>
  <c r="F223"/>
  <c r="F224"/>
  <c r="F228"/>
  <c r="F229"/>
  <c r="F230"/>
  <c r="F231"/>
  <c r="F232"/>
  <c r="F233"/>
  <c r="F237"/>
  <c r="F238"/>
  <c r="F242"/>
  <c r="F241" s="1"/>
  <c r="F247"/>
  <c r="F250"/>
  <c r="F249" s="1"/>
  <c r="F256"/>
  <c r="F257"/>
  <c r="F258"/>
  <c r="F259"/>
  <c r="F260"/>
  <c r="F264"/>
  <c r="F272"/>
  <c r="F273"/>
  <c r="F276"/>
  <c r="F277"/>
  <c r="F278"/>
  <c r="F279"/>
  <c r="F280"/>
  <c r="F281"/>
  <c r="F282"/>
  <c r="F283"/>
  <c r="F284"/>
  <c r="F286"/>
  <c r="F287"/>
  <c r="F288"/>
  <c r="F289"/>
  <c r="F292"/>
  <c r="F293"/>
  <c r="F295"/>
  <c r="F296"/>
  <c r="F297"/>
  <c r="F298"/>
  <c r="F299"/>
  <c r="F300"/>
  <c r="F301"/>
  <c r="F302"/>
  <c r="F303"/>
  <c r="F304"/>
  <c r="F305"/>
  <c r="F306"/>
  <c r="F307"/>
  <c r="F308"/>
  <c r="F309"/>
  <c r="F314"/>
  <c r="F315"/>
  <c r="F316"/>
  <c r="F319"/>
  <c r="F49"/>
  <c r="E48"/>
  <c r="F46"/>
  <c r="F45"/>
  <c r="E44"/>
  <c r="E43" s="1"/>
  <c r="E47"/>
  <c r="F42"/>
  <c r="F40"/>
  <c r="F39"/>
  <c r="F38"/>
  <c r="F37"/>
  <c r="E36"/>
  <c r="E35" s="1"/>
  <c r="F34"/>
  <c r="F33"/>
  <c r="E32"/>
  <c r="F22"/>
  <c r="F21" s="1"/>
  <c r="E20"/>
  <c r="D318"/>
  <c r="D317" s="1"/>
  <c r="D313"/>
  <c r="D312" s="1"/>
  <c r="D290"/>
  <c r="D274"/>
  <c r="D271"/>
  <c r="D263"/>
  <c r="D262" s="1"/>
  <c r="D261" s="1"/>
  <c r="D255"/>
  <c r="F255" s="1"/>
  <c r="D248"/>
  <c r="D246"/>
  <c r="D245" s="1"/>
  <c r="D240"/>
  <c r="D239" s="1"/>
  <c r="D236"/>
  <c r="D235" s="1"/>
  <c r="D234" s="1"/>
  <c r="D227"/>
  <c r="F227" s="1"/>
  <c r="D220"/>
  <c r="D219" s="1"/>
  <c r="D218" s="1"/>
  <c r="D216"/>
  <c r="F216" s="1"/>
  <c r="D209"/>
  <c r="D204"/>
  <c r="D203" s="1"/>
  <c r="D200"/>
  <c r="D199" s="1"/>
  <c r="D196"/>
  <c r="F196" s="1"/>
  <c r="D192"/>
  <c r="D191" s="1"/>
  <c r="D189"/>
  <c r="D188" s="1"/>
  <c r="D186"/>
  <c r="D185" s="1"/>
  <c r="D181"/>
  <c r="D180" s="1"/>
  <c r="D177"/>
  <c r="D176" s="1"/>
  <c r="D170"/>
  <c r="D169" s="1"/>
  <c r="D167"/>
  <c r="D166" s="1"/>
  <c r="D160"/>
  <c r="D156"/>
  <c r="D153"/>
  <c r="F153" s="1"/>
  <c r="D142"/>
  <c r="D141" s="1"/>
  <c r="D140" s="1"/>
  <c r="D138"/>
  <c r="F138" s="1"/>
  <c r="D129"/>
  <c r="F129" s="1"/>
  <c r="D126"/>
  <c r="F126" s="1"/>
  <c r="D122"/>
  <c r="F122" s="1"/>
  <c r="D117"/>
  <c r="F117" s="1"/>
  <c r="D101"/>
  <c r="D97"/>
  <c r="D96" s="1"/>
  <c r="D93"/>
  <c r="D92" s="1"/>
  <c r="D88"/>
  <c r="D87" s="1"/>
  <c r="D77"/>
  <c r="D76" s="1"/>
  <c r="D72"/>
  <c r="F72" s="1"/>
  <c r="D69"/>
  <c r="D56"/>
  <c r="D48"/>
  <c r="D44"/>
  <c r="D43" s="1"/>
  <c r="D36"/>
  <c r="D35" s="1"/>
  <c r="D20"/>
  <c r="H124" i="29" l="1"/>
  <c r="H69"/>
  <c r="F102" i="45"/>
  <c r="F69"/>
  <c r="D68"/>
  <c r="F170"/>
  <c r="F169" s="1"/>
  <c r="F177"/>
  <c r="F209"/>
  <c r="F275"/>
  <c r="F161"/>
  <c r="H203" i="29"/>
  <c r="D270" i="45"/>
  <c r="D47"/>
  <c r="D148"/>
  <c r="D152"/>
  <c r="D128"/>
  <c r="D106" s="1"/>
  <c r="D137"/>
  <c r="D195"/>
  <c r="D194" s="1"/>
  <c r="D198"/>
  <c r="D226"/>
  <c r="D225" s="1"/>
  <c r="F318"/>
  <c r="F186"/>
  <c r="F181"/>
  <c r="F88"/>
  <c r="F77"/>
  <c r="F166"/>
  <c r="F274"/>
  <c r="F191"/>
  <c r="F246"/>
  <c r="F192"/>
  <c r="F167"/>
  <c r="F152"/>
  <c r="F137"/>
  <c r="F56"/>
  <c r="C56" i="28"/>
  <c r="H66" i="29"/>
  <c r="G217"/>
  <c r="F290" i="45"/>
  <c r="D56" i="28"/>
  <c r="F317" i="45"/>
  <c r="F312"/>
  <c r="E270"/>
  <c r="F270" s="1"/>
  <c r="F261"/>
  <c r="F248"/>
  <c r="E244"/>
  <c r="F245"/>
  <c r="F239"/>
  <c r="F234"/>
  <c r="F225"/>
  <c r="F218"/>
  <c r="E207"/>
  <c r="F203"/>
  <c r="E198"/>
  <c r="F198" s="1"/>
  <c r="F194"/>
  <c r="F188"/>
  <c r="F185"/>
  <c r="F180"/>
  <c r="F176"/>
  <c r="D215"/>
  <c r="D212" s="1"/>
  <c r="D208" s="1"/>
  <c r="D207" s="1"/>
  <c r="D254"/>
  <c r="F263"/>
  <c r="F240"/>
  <c r="F236"/>
  <c r="F226"/>
  <c r="F220"/>
  <c r="F199"/>
  <c r="F195"/>
  <c r="F189"/>
  <c r="F97"/>
  <c r="F76"/>
  <c r="F92"/>
  <c r="F101"/>
  <c r="F128"/>
  <c r="F160"/>
  <c r="F313"/>
  <c r="F271"/>
  <c r="F262"/>
  <c r="F235"/>
  <c r="F219"/>
  <c r="F204"/>
  <c r="F200"/>
  <c r="F142"/>
  <c r="F93"/>
  <c r="F68"/>
  <c r="F87"/>
  <c r="F96"/>
  <c r="E155"/>
  <c r="F156"/>
  <c r="E147"/>
  <c r="F148"/>
  <c r="F141"/>
  <c r="F140" s="1"/>
  <c r="E107"/>
  <c r="E106" s="1"/>
  <c r="E19"/>
  <c r="D19"/>
  <c r="D155"/>
  <c r="D244"/>
  <c r="F244" s="1"/>
  <c r="F106" l="1"/>
  <c r="E320"/>
  <c r="D147"/>
  <c r="F147" s="1"/>
  <c r="F207"/>
  <c r="F215"/>
  <c r="F212" s="1"/>
  <c r="F208" s="1"/>
  <c r="F155"/>
  <c r="D253"/>
  <c r="F253" s="1"/>
  <c r="F254"/>
  <c r="F107"/>
  <c r="F32"/>
  <c r="F20" s="1"/>
  <c r="E47" i="28"/>
  <c r="D320" i="45" l="1"/>
  <c r="F36" l="1"/>
  <c r="F35" s="1"/>
  <c r="F48" l="1"/>
  <c r="F44"/>
  <c r="F43" s="1"/>
  <c r="F47" l="1"/>
  <c r="F19" s="1"/>
  <c r="F320" s="1"/>
  <c r="I124" i="29" l="1"/>
  <c r="E30" i="34" l="1"/>
  <c r="E29" s="1"/>
  <c r="E28" s="1"/>
  <c r="D30"/>
  <c r="D29" s="1"/>
  <c r="D28" s="1"/>
  <c r="E25"/>
  <c r="E24" s="1"/>
  <c r="E23" s="1"/>
  <c r="D25"/>
  <c r="D24" s="1"/>
  <c r="D23" s="1"/>
  <c r="E21" l="1"/>
  <c r="E19" s="1"/>
  <c r="D21"/>
  <c r="D19" s="1"/>
  <c r="C21"/>
  <c r="C19" s="1"/>
  <c r="E26" i="28" l="1"/>
  <c r="I203" i="29" l="1"/>
  <c r="E34" i="28"/>
  <c r="E38" l="1"/>
  <c r="I217" i="29" l="1"/>
  <c r="E30" i="28" l="1"/>
  <c r="E49"/>
  <c r="E17"/>
  <c r="E44"/>
  <c r="E56" l="1"/>
  <c r="H217" i="29"/>
</calcChain>
</file>

<file path=xl/sharedStrings.xml><?xml version="1.0" encoding="utf-8"?>
<sst xmlns="http://schemas.openxmlformats.org/spreadsheetml/2006/main" count="1669" uniqueCount="880">
  <si>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</si>
  <si>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</si>
  <si>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</si>
  <si>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</si>
  <si>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</si>
  <si>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</si>
  <si>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</si>
  <si>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</si>
  <si>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</si>
  <si>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</si>
  <si>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</si>
  <si>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</si>
  <si>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</si>
  <si>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</si>
  <si>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</si>
  <si>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</si>
  <si>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</si>
  <si>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</si>
  <si>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</si>
  <si>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</si>
  <si>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</si>
  <si>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</si>
  <si>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</si>
  <si>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</si>
  <si>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</si>
  <si>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</si>
  <si>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</si>
  <si>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</si>
  <si>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</si>
  <si>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</si>
  <si>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</si>
  <si>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</si>
  <si>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</si>
  <si>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</si>
  <si>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</si>
  <si>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</si>
  <si>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</si>
  <si>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</si>
  <si>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</si>
  <si>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</si>
  <si>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</si>
  <si>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</si>
  <si>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</si>
  <si>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</si>
  <si>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</si>
  <si>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</si>
  <si>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</si>
  <si>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</si>
  <si>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</si>
  <si>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</si>
  <si>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</si>
  <si>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</si>
  <si>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</si>
  <si>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</si>
  <si>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</si>
  <si>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</si>
  <si>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</si>
  <si>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</si>
  <si>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</si>
  <si>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</si>
  <si>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</si>
  <si>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</si>
  <si>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</si>
  <si>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</si>
  <si>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</si>
  <si>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</si>
  <si>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</si>
  <si>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</si>
  <si>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</si>
  <si>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</si>
  <si>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</si>
  <si>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</si>
  <si>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</si>
  <si>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</si>
  <si>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</si>
  <si>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</si>
  <si>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</si>
  <si>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</si>
  <si>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</si>
  <si>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</si>
  <si>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</si>
  <si>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</si>
  <si>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</si>
  <si>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</si>
  <si>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</si>
  <si>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</si>
  <si>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</si>
  <si>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</si>
  <si>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</si>
  <si>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</si>
  <si>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</si>
  <si>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</si>
  <si>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</si>
  <si>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</si>
  <si>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</si>
  <si>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</si>
  <si>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</si>
  <si>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</si>
  <si>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</si>
  <si>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</si>
  <si>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</si>
  <si>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</si>
  <si>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</si>
  <si>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</si>
  <si>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0120180090</t>
  </si>
  <si>
    <t>0120180100</t>
  </si>
  <si>
    <t>0120180110</t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</si>
  <si>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</si>
  <si>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</si>
  <si>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</si>
  <si>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</si>
  <si>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</si>
  <si>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</si>
  <si>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</si>
  <si>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</si>
  <si>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</si>
  <si>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</si>
  <si>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</si>
  <si>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</si>
  <si>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</si>
  <si>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</si>
  <si>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</si>
  <si>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</si>
  <si>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</si>
  <si>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</si>
  <si>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</si>
  <si>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</si>
  <si>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</si>
  <si>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</si>
  <si>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</si>
  <si>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</si>
  <si>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</si>
  <si>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</si>
  <si>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</si>
  <si>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</si>
  <si>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</si>
  <si>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</si>
  <si>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>0170180200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</si>
  <si>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</si>
  <si>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</si>
  <si>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</si>
  <si>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</si>
  <si>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</si>
  <si>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</si>
  <si>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</si>
  <si>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</si>
  <si>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</si>
  <si>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</si>
  <si>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</si>
  <si>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</si>
  <si>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</si>
  <si>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</si>
  <si>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</si>
  <si>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</si>
  <si>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</si>
  <si>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</si>
  <si>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</si>
  <si>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</si>
  <si>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</si>
  <si>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</si>
  <si>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</si>
  <si>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</si>
  <si>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</si>
  <si>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</si>
  <si>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</si>
  <si>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</si>
  <si>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</si>
  <si>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</si>
  <si>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</si>
  <si>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</si>
  <si>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</si>
  <si>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</si>
  <si>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</si>
  <si>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</si>
  <si>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</si>
  <si>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</si>
  <si>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</si>
  <si>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</si>
  <si>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</si>
  <si>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</si>
  <si>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0600000000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</si>
  <si>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</si>
  <si>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</si>
  <si>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</si>
  <si>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</si>
  <si>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</si>
  <si>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</si>
  <si>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</si>
  <si>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</si>
  <si>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</si>
  <si>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</si>
  <si>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</si>
  <si>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</si>
  <si>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</si>
  <si>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</si>
  <si>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</si>
  <si>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</si>
  <si>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</si>
  <si>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0140100110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</si>
  <si>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</si>
  <si>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</si>
  <si>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</si>
  <si>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</si>
  <si>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</si>
  <si>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</si>
  <si>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</si>
  <si>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</si>
  <si>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</si>
  <si>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</si>
  <si>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</si>
  <si>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</si>
  <si>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</si>
  <si>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</si>
  <si>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</si>
  <si>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</si>
  <si>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</si>
  <si>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</si>
  <si>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</si>
  <si>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</si>
  <si>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</si>
  <si>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</si>
  <si>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</si>
  <si>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</si>
  <si>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</si>
  <si>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</si>
  <si>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</si>
  <si>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</si>
  <si>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</si>
  <si>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</si>
  <si>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</si>
  <si>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</si>
  <si>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</si>
  <si>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</si>
  <si>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</si>
  <si>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</si>
  <si>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</si>
  <si>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</si>
  <si>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</si>
  <si>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</si>
  <si>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</si>
  <si>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</si>
  <si>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</si>
  <si>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</si>
  <si>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</si>
  <si>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</si>
  <si>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</si>
  <si>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</si>
  <si>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</si>
  <si>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</si>
  <si>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</si>
  <si>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</si>
  <si>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</si>
  <si>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</si>
  <si>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</si>
  <si>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</si>
  <si>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</si>
  <si>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</si>
  <si>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</si>
  <si>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</si>
  <si>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</si>
  <si>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</si>
  <si>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</si>
  <si>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</si>
  <si>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</si>
  <si>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</si>
  <si>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</si>
  <si>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</si>
  <si>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</si>
  <si>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</si>
  <si>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</si>
  <si>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</si>
  <si>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Мероприятия по укреплению материально-технической базы дошкольных образовательных учреждений (Закупка товаров, работ и услуг для обеспечения государственных (муниципальных) нужд) </t>
  </si>
  <si>
    <t>Основное мероприятие "Организация библиотечного обслуживания населения"</t>
  </si>
  <si>
    <t>0210400000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</si>
  <si>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</si>
  <si>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</si>
  <si>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</si>
  <si>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</si>
  <si>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</si>
  <si>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</si>
  <si>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</si>
  <si>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</si>
  <si>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</si>
  <si>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</si>
  <si>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</si>
  <si>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</si>
  <si>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</si>
  <si>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</si>
  <si>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</si>
  <si>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</si>
  <si>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</si>
  <si>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</si>
  <si>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</si>
  <si>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</si>
  <si>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</si>
  <si>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</si>
  <si>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</si>
  <si>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</si>
  <si>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</si>
  <si>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</si>
  <si>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</si>
  <si>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</si>
  <si>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</si>
  <si>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</si>
  <si>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</si>
  <si>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</si>
  <si>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</si>
  <si>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</si>
  <si>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</si>
  <si>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</si>
  <si>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</si>
  <si>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</si>
  <si>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</si>
  <si>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02201S1430</t>
  </si>
  <si>
    <t>Приложение 2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</si>
  <si>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</si>
  <si>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</si>
  <si>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</si>
  <si>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0703</t>
  </si>
  <si>
    <t>Дополнительное образование детей</t>
  </si>
  <si>
    <t>0220181430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</si>
  <si>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</si>
  <si>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</si>
  <si>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</si>
  <si>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</si>
  <si>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</si>
  <si>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</si>
  <si>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</si>
  <si>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>01Г0000000</t>
  </si>
  <si>
    <t>01Г0100000</t>
  </si>
  <si>
    <t>01Г0100430</t>
  </si>
  <si>
    <t>01Г0100440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</si>
  <si>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</si>
  <si>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</si>
  <si>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</si>
  <si>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</si>
  <si>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</si>
  <si>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</si>
  <si>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</si>
  <si>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</si>
  <si>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2019 год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</si>
  <si>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</si>
  <si>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</si>
  <si>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</si>
  <si>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</si>
  <si>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</si>
  <si>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</si>
  <si>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</si>
  <si>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</si>
  <si>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</si>
  <si>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</si>
  <si>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</si>
  <si>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</si>
  <si>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</si>
  <si>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</si>
  <si>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</si>
  <si>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</si>
  <si>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</si>
  <si>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</si>
  <si>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</si>
  <si>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</si>
  <si>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2020 год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</si>
  <si>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</si>
  <si>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</si>
  <si>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</si>
  <si>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</si>
  <si>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</si>
  <si>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</si>
  <si>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</si>
  <si>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Реализация мероприятий по созданию системы - 112 для обеспечения вызова экстренных оперативных служб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</si>
  <si>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</si>
  <si>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</si>
  <si>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</si>
  <si>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</si>
  <si>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</si>
  <si>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</si>
  <si>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</si>
  <si>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</si>
  <si>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</si>
  <si>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 </t>
  </si>
  <si>
    <t>0500000000</t>
  </si>
  <si>
    <t>0510000000</t>
  </si>
  <si>
    <t>0510100000</t>
  </si>
  <si>
    <t>0510107040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</si>
  <si>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</si>
  <si>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</si>
  <si>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</si>
  <si>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</si>
  <si>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</si>
  <si>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</si>
  <si>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</si>
  <si>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</si>
  <si>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</si>
  <si>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</si>
  <si>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0580000000</t>
  </si>
  <si>
    <t>0580100000</t>
  </si>
  <si>
    <t>0580160050</t>
  </si>
  <si>
    <t>0580120240</t>
  </si>
  <si>
    <t>05Б0000000</t>
  </si>
  <si>
    <t>05Б0100000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</si>
  <si>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</si>
  <si>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</si>
  <si>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</si>
  <si>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</si>
  <si>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0610160020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</si>
  <si>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</si>
  <si>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</si>
  <si>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</si>
  <si>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</si>
  <si>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</si>
  <si>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</si>
  <si>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</si>
  <si>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</si>
  <si>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</si>
  <si>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</si>
  <si>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</si>
  <si>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</si>
  <si>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</si>
  <si>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</si>
  <si>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</si>
  <si>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</si>
  <si>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</si>
  <si>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</si>
  <si>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</si>
  <si>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>0210400220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</si>
  <si>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</si>
  <si>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</si>
  <si>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</si>
  <si>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</si>
  <si>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</si>
  <si>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</si>
  <si>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</si>
  <si>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(руб.)</t>
  </si>
  <si>
    <t>2021 год</t>
  </si>
  <si>
    <t xml:space="preserve">бюджета Тейковского муниципального района на 2019 год                                             </t>
  </si>
  <si>
    <t>и плановый период 2020 - 2021 г.г.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</si>
  <si>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2019 год</t>
  </si>
  <si>
    <t>Утверждено по бюджету на 2019г.</t>
  </si>
  <si>
    <t>0230100990</t>
  </si>
  <si>
    <t xml:space="preserve">Средства, переданные бюджетам поселений для компенсации дополнительных расходов, возникших в результате решений, принятых органами власти муниципального района  (Межбюджетные трансферты) </t>
  </si>
  <si>
    <t>0220182181</t>
  </si>
  <si>
    <t>0220182182</t>
  </si>
  <si>
    <t>0210382181</t>
  </si>
  <si>
    <t>0210382182</t>
  </si>
  <si>
    <t>0140182181</t>
  </si>
  <si>
    <t>0140182182</t>
  </si>
  <si>
    <t>0140282181</t>
  </si>
  <si>
    <t>0140282182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</si>
  <si>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</si>
  <si>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01601S1420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</si>
  <si>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</si>
  <si>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0160181420</t>
  </si>
  <si>
    <t>0160182181</t>
  </si>
  <si>
    <t>0160182182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</si>
  <si>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</si>
  <si>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</si>
  <si>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</si>
  <si>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Обеспечение функций отдела образования администрации Тейковского муниципального района  (Иные бюджетные ассигнования)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</si>
  <si>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 на 2018 - 2020 годы"</t>
  </si>
  <si>
    <t>0230000000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</si>
  <si>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</si>
  <si>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>0230100000</t>
  </si>
  <si>
    <t>Предоставление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</si>
  <si>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</si>
  <si>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</si>
  <si>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</si>
  <si>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</si>
  <si>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4290082181</t>
  </si>
  <si>
    <t>4290082182</t>
  </si>
  <si>
    <t>0110100010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</si>
  <si>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</si>
  <si>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t xml:space="preserve"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 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</si>
  <si>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</si>
  <si>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</si>
  <si>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</si>
  <si>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</si>
  <si>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</si>
  <si>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</si>
  <si>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</si>
  <si>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</si>
  <si>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</si>
  <si>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</si>
  <si>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района на 2019 год </t>
  </si>
  <si>
    <t>Утверждено по бюджету на 2019 год</t>
  </si>
  <si>
    <t xml:space="preserve">           (руб.)</t>
  </si>
  <si>
    <t>Физическая культура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</si>
  <si>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</si>
  <si>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01601S1440</t>
  </si>
  <si>
    <t>0160181440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</si>
  <si>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</si>
  <si>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</si>
  <si>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</si>
  <si>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</si>
  <si>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</si>
  <si>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</si>
  <si>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</si>
  <si>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</si>
  <si>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</si>
  <si>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</si>
  <si>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</si>
  <si>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</si>
  <si>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</si>
  <si>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</si>
  <si>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</si>
  <si>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Подпрограмма «Повышение качества жизни детей-сирот Тейковского муниципального района»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</si>
  <si>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</si>
  <si>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</si>
  <si>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</si>
  <si>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Подпрограмма "Профилактика правонарушений и наркомании, борьба с преступностью и обеспечение безопасности граждан"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</si>
  <si>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</si>
  <si>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Профилактика правонарушений и наркомании,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</si>
  <si>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</si>
  <si>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молодежи(Предоставление субсидий бюджетным, автономным учреждениям и иным некоммерческим организациям)</t>
  </si>
  <si>
    <t xml:space="preserve">Совершенствование форм и методов работы по патриотическому воспитанию граждан, формированию патриотического сознания детей и молодежи  (Закупка товаров, работ и услуг для обеспечения государственных (муниципальных) нужд) </t>
  </si>
  <si>
    <t>Совершенствование форм и методов работы по патриотическому воспитанию граждан,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</si>
  <si>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Муниципальная программа «Создание условий для развития туризма в  Тейковском муниципальном  районе»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</si>
  <si>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</si>
  <si>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</si>
  <si>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</si>
  <si>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</si>
  <si>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</si>
  <si>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0120100140</t>
  </si>
  <si>
    <t>Муниципальная программа "Создание благоприятных условий в целях привлечения медицинских работников для работы в учреждениях здравоохранения, расположенных на территории Тейковского муниципального района"</t>
  </si>
  <si>
    <t>Подпрограмма "Обеспечение существующей потребности в медицинских кадрах, их оптимальное размещение и эффективное использование"</t>
  </si>
  <si>
    <t>Основное мероприятие «Привлечение и развитие кадрового потенциала в учреждениях здравоохранения района»</t>
  </si>
  <si>
    <t xml:space="preserve">Создание и предоставление для проживания служебного жилищного фонда (Социальное обеспечение и иные выплаты населению) </t>
  </si>
  <si>
    <t>Выплата компенсации за наем жилых помещений (Социальное обеспечение и иные выплаты населению)</t>
  </si>
  <si>
    <t>Компенсация оплаты коммунальных услуг медицинским работникам, проживающим и работающим с сельской местности (Социальное обеспечение и иные выплаты населению)</t>
  </si>
  <si>
    <t xml:space="preserve">Компенсация расходов на мобильную связь медицинским работникам, проживающим и работающим с сельской местности (Социальное обеспечение и иные выплаты населению) </t>
  </si>
  <si>
    <t>Предоставление медицинским работникам иных льгот (компенсация проезда и т.п.) (Социальное обеспечение и иные выплаты населению)</t>
  </si>
  <si>
    <t>0902</t>
  </si>
  <si>
    <t>Основное мероприятие "Комплектование книжных фондов библиотек Тейковского муниципального района"</t>
  </si>
  <si>
    <t>0210500000</t>
  </si>
  <si>
    <t xml:space="preserve">Софинансирование расходов на комплектование книжных фондов библиотек Тейковского муниципального района (Закупка товаров, работ и услуг для обеспечения государственных (муниципальных) нужд) </t>
  </si>
  <si>
    <t>02105L5191</t>
  </si>
  <si>
    <t>01101L0971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</si>
  <si>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</t>
  </si>
  <si>
    <t>0110100971</t>
  </si>
  <si>
    <t xml:space="preserve">Расходы по созданию в общеобразовательных организациях, расположенных в сельской местности, условий для занятий физической культурой и спортом (Закупка товаров, работ и услуг для обеспечения государственных (муниципальных) нужд) </t>
  </si>
  <si>
    <t>0210408070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</si>
  <si>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</si>
  <si>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</si>
  <si>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</si>
  <si>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</si>
  <si>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</si>
  <si>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</si>
  <si>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</si>
  <si>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</si>
  <si>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</si>
  <si>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Разработка проектно - сметной документации объектов социальной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</si>
  <si>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0920120370</t>
  </si>
  <si>
    <t>0900</t>
  </si>
  <si>
    <t>Здравоохранение</t>
  </si>
  <si>
    <t>Амбулаторная помощь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</si>
  <si>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</si>
  <si>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</si>
  <si>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</si>
  <si>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 xml:space="preserve">Совершенствование учительского корпуса (Социальное обеспечение и иные выплаты населению) </t>
  </si>
  <si>
    <t>04201R0820</t>
  </si>
  <si>
    <t>Совершенствование учительского корпуса (Социальное обеспечение и иные выплаты населению)</t>
  </si>
  <si>
    <t>от 12.12.2018 г. № 357-р</t>
  </si>
  <si>
    <t>05Г0000000</t>
  </si>
  <si>
    <t>05Г0100000</t>
  </si>
  <si>
    <t>05Г0108060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</si>
  <si>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</si>
  <si>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</si>
  <si>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</si>
  <si>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</si>
  <si>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</si>
  <si>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</si>
  <si>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</si>
  <si>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</si>
  <si>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t>Иные непрограммные мероприятия по реализации полномочий Ивановской области</t>
  </si>
  <si>
    <t>Иные непрограммные мероприятия по реализации полномочий Российской Федерации</t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</si>
  <si>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</si>
  <si>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t xml:space="preserve">Вносимые изменения </t>
  </si>
  <si>
    <t>05401S2990</t>
  </si>
  <si>
    <t>Расходы на разработку (корректировку) проектной документации и газификацию населенных пунктов, объектов социальной инфраструктуры (Капитальные вложения в объекты государственной (муниципальной) собственности)</t>
  </si>
  <si>
    <t>Обеспечение предписаний контрольных органов о возмещении ущерба, причиненного незаконными действиями (бездействиями) органов местного самоуправления и муниципальными учреждениями Тейковского муниципального района (Иные бюджетные ассигнования)</t>
  </si>
  <si>
    <t>000 01 06 00 00 00 0000 000</t>
  </si>
  <si>
    <t xml:space="preserve">Иные источники внутреннего финансирования дефицитов бюджетов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</si>
  <si>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</si>
  <si>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</si>
  <si>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</si>
  <si>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</si>
  <si>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</si>
  <si>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</si>
  <si>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</si>
  <si>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</si>
  <si>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</si>
  <si>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</si>
  <si>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</si>
  <si>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</si>
  <si>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</si>
  <si>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</si>
  <si>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1</t>
  </si>
  <si>
    <t>Приложение 3</t>
  </si>
  <si>
    <t>Приложение 4</t>
  </si>
  <si>
    <t>На укрепление материально-технической базы муниципальных образовательных организаций Ивановской области  (Предоставление субсидий бюджетным, автономным учреждениям и иным некоммерческим организациям)</t>
  </si>
  <si>
    <t>01101S1950</t>
  </si>
  <si>
    <t xml:space="preserve">Проведение ремонта жилых помещений ветеранам Великой Отечественной войны (Закупка товаров, работ и услуг для обеспечения государственных (муниципальных) нужд) </t>
  </si>
  <si>
    <t>0410100810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</si>
  <si>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</si>
  <si>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</si>
  <si>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</si>
  <si>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</si>
  <si>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(Межбюджетные трансферты) </t>
  </si>
  <si>
    <t xml:space="preserve"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  </t>
  </si>
  <si>
    <t xml:space="preserve">Расходы на разработку (корректировку) проектной документации и газификацию населенных пунктов, объектов социальной инфраструктуры Ивановской области  (Межбюджетные трансферты) 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</si>
  <si>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</si>
  <si>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 xml:space="preserve">бюджета Тейковского муниципального района на 2019 год по разделам                                                                        </t>
  </si>
  <si>
    <t>и подразделам функциональной классификации расходов Российской Федерации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</si>
  <si>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</si>
  <si>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 xml:space="preserve">                   </t>
  </si>
  <si>
    <t>100000</t>
  </si>
  <si>
    <t>Основное мероприятие "Обеспечение устойчивого развития сельских территорий"</t>
  </si>
  <si>
    <t>0920200000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</si>
  <si>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(строительство разводящего газопровода природного газа для газификации жилого фонда с. Новое Леушино) (Межбюджетные трансферты) </t>
  </si>
  <si>
    <t>09202L5672</t>
  </si>
  <si>
    <t>Проведение аудиторских проверок муниципальных унитарных предприятий Тейковского муниципального района (Закупка товаров, работ и услуг для обеспечения государственных (муниципальных) нужд)</t>
  </si>
  <si>
    <t xml:space="preserve">Расходы на укрепление материально-технической базы муниципальных образовательных организаций Тейковского муниципального района (Предоставление субсидий бюджетным, автономным учреждениям и иным некоммерческим организациям)  </t>
  </si>
  <si>
    <t>0110101950</t>
  </si>
  <si>
    <t>011E250970</t>
  </si>
  <si>
    <t>0920320660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</si>
  <si>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</si>
  <si>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 xml:space="preserve">Строительство (реконструкция), капитальный ремонт, ремонт и содержание автомобильных дорог общего пользования местного значения, в т.ч. на формирование муниципальных дорожных фондов (Закупка товаров, работ и услуг для обеспечения государственных (муниципальных) нужд) </t>
  </si>
  <si>
    <t>17201S0510</t>
  </si>
  <si>
    <t>05101L4970</t>
  </si>
  <si>
    <t>Мероприятия по формированию законопослушного поведения участников дорожного движения в Тейковском муниципальном районе (Предоставление субсидий бюджетным, автономным учреждениям и иным некоммерческим организациям)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</si>
  <si>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(Межбюджетные трансферты)</t>
  </si>
  <si>
    <t>Межбюджетные трансферты на организацию в границах поселения газоснабжения населения (Межбюджетные трансферты)</t>
  </si>
  <si>
    <t>0540108120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</si>
  <si>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</si>
  <si>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</si>
  <si>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0560260070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</si>
  <si>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</si>
  <si>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Межбюджетные трансферты на исполнение переданных полномочий по дорожной деятельности в отношении автомобильных дорог местного значения на 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(Межбюджетные трансферты)</t>
  </si>
  <si>
    <t xml:space="preserve">Тейковского </t>
  </si>
  <si>
    <t xml:space="preserve">от 12.12.2018 г. № 357-р </t>
  </si>
  <si>
    <t>ДОХОДЫ</t>
  </si>
  <si>
    <t xml:space="preserve">   бюджета Тейковского муниципального района по кодам классификации доходов бюджетов на 2019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</si>
  <si>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</si>
  <si>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</si>
  <si>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</si>
  <si>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</si>
  <si>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</si>
  <si>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</si>
  <si>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</si>
  <si>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</si>
  <si>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</si>
  <si>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</si>
  <si>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</si>
  <si>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</si>
  <si>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</si>
  <si>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</si>
  <si>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</si>
  <si>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</si>
  <si>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</si>
  <si>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000 1030200001 0000 110</t>
  </si>
  <si>
    <t>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</si>
  <si>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</si>
  <si>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</si>
  <si>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</si>
  <si>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</si>
  <si>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</si>
  <si>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</si>
  <si>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</si>
  <si>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</si>
  <si>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100 1030225101 0000 110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</si>
  <si>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</si>
  <si>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</si>
  <si>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</si>
  <si>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100 1030226101 0000 110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</si>
  <si>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 (по нормативам, установленным Федеральным законом о федеральном бюджете в целях формирования дорожных фондов субъектов Российской Федерации) 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</si>
  <si>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</si>
  <si>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</si>
  <si>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</si>
  <si>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</si>
  <si>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</si>
  <si>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>182 1050202002 0000 110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</si>
  <si>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</si>
  <si>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000 1050300001 0000 110</t>
  </si>
  <si>
    <t xml:space="preserve">  Единый сельскохозяйственный налог</t>
  </si>
  <si>
    <t>182 1050301001 0000 110</t>
  </si>
  <si>
    <t>000 1050400002 0000 110</t>
  </si>
  <si>
    <t>Налог, взимаемый в связи с применением патентной системы налогообложения</t>
  </si>
  <si>
    <t>182 1050402002 0000 110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</si>
  <si>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</si>
  <si>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</si>
  <si>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</si>
  <si>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</si>
  <si>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</si>
  <si>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</si>
  <si>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</si>
  <si>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</si>
  <si>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</si>
  <si>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</si>
  <si>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</si>
  <si>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</si>
  <si>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</si>
  <si>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</si>
  <si>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</si>
  <si>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</si>
  <si>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</si>
  <si>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</si>
  <si>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</si>
  <si>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</si>
  <si>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</si>
  <si>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</si>
  <si>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</si>
  <si>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</si>
  <si>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</si>
  <si>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</si>
  <si>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</si>
  <si>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048 1120103001 0000 120</t>
  </si>
  <si>
    <t xml:space="preserve">  Плата за сбросы загрязняющих веществ в водные объекты</t>
  </si>
  <si>
    <t>048 1120104101 0000 120</t>
  </si>
  <si>
    <t xml:space="preserve">  Плата за размещение отходов производства </t>
  </si>
  <si>
    <t>048 1120104201 6000 120</t>
  </si>
  <si>
    <t xml:space="preserve">  Плата за размещение твердых коммунальных отходов </t>
  </si>
  <si>
    <t xml:space="preserve"> 000 1130000000 0000 000</t>
  </si>
  <si>
    <t xml:space="preserve">  ДОХОДЫ ОТ ОКАЗАНИЯ ПЛАТНЫХ УСЛУГ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</si>
  <si>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</si>
  <si>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</si>
  <si>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</si>
  <si>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</si>
  <si>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</si>
  <si>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</si>
  <si>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</si>
  <si>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</si>
  <si>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</si>
  <si>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</si>
  <si>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</si>
  <si>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</si>
  <si>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</si>
  <si>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</si>
  <si>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</si>
  <si>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</si>
  <si>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</si>
  <si>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</si>
  <si>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</si>
  <si>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</si>
  <si>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</si>
  <si>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</si>
  <si>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</si>
  <si>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</si>
  <si>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</si>
  <si>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</si>
  <si>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</si>
  <si>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</si>
  <si>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</si>
  <si>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</si>
  <si>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</si>
  <si>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</si>
  <si>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</si>
  <si>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</si>
  <si>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</si>
  <si>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</si>
  <si>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</si>
  <si>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</si>
  <si>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000 2021000000 0000 150</t>
  </si>
  <si>
    <t xml:space="preserve">  Дотации бюджетам бюджетной системы Российской Федерации </t>
  </si>
  <si>
    <t xml:space="preserve"> 000 2021500100 0000 150</t>
  </si>
  <si>
    <t xml:space="preserve">  Дотации на выравнивание бюджетной обеспеченности</t>
  </si>
  <si>
    <t>040 2021500105 0000 150</t>
  </si>
  <si>
    <t xml:space="preserve">  Дотации бюджетам муниципальных районов на выравнивание  бюджетной обеспеченности</t>
  </si>
  <si>
    <t>000 2021500200 0000 150</t>
  </si>
  <si>
    <t>Дотации бюджетам на поддержку мер по обеспечению сбалансированности бюджетов</t>
  </si>
  <si>
    <t>040 2021500205 0000 150</t>
  </si>
  <si>
    <t>Дотации бюджетам муниципальных районов на поддержку мер по обеспечению сбалансированности бюджетов</t>
  </si>
  <si>
    <t xml:space="preserve"> 000 2022000000 0000 150</t>
  </si>
  <si>
    <t xml:space="preserve">  Субсидии бюджетам бюджетной системы Российской Федерации (межбюджетные субсидии)</t>
  </si>
  <si>
    <t>000 20225497 00 0000 150</t>
  </si>
  <si>
    <t>Субсидии на реализацию мероприятий по обеспечению жильем молодых семей</t>
  </si>
  <si>
    <t>040 20225497 05 0000 150</t>
  </si>
  <si>
    <t>Субсидии бюджетам муниципальных районов на реализацию мероприятий по обеспечению жильем молодых семей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</si>
  <si>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</si>
  <si>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</si>
  <si>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040 2022021605 0000 150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</si>
  <si>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</si>
  <si>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000 2022509700 0000 150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</si>
  <si>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</si>
  <si>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040 2022509705 0000 150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</si>
  <si>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</si>
  <si>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000 2022551900 0000 150</t>
  </si>
  <si>
    <t>Субсидия бюджетам на поддержку отрасли культуры</t>
  </si>
  <si>
    <t xml:space="preserve">040 2022551905 0000 150
</t>
  </si>
  <si>
    <t>Субсидия бюджетам муниципальных районов на поддержку отрасли культуры</t>
  </si>
  <si>
    <t>000 2022756700 0000 150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</si>
  <si>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</si>
  <si>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040 2022756705 0000 150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</si>
  <si>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устойчивого развития сельских территорий</t>
  </si>
  <si>
    <t>000 2022007700 0000 150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</si>
  <si>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</si>
  <si>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040 2022007705 0000 150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</si>
  <si>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</si>
  <si>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000 2022999900 0000 150</t>
  </si>
  <si>
    <t xml:space="preserve">  Прочие субсидии</t>
  </si>
  <si>
    <t>040 2022999905 0000 150</t>
  </si>
  <si>
    <t xml:space="preserve">  Прочие субсидии бюджетам муниципальных районов</t>
  </si>
  <si>
    <t xml:space="preserve"> 000 2023000000 0000 150</t>
  </si>
  <si>
    <t xml:space="preserve">  Субвенции бюджетам бюджетной системы Российской Федерации </t>
  </si>
  <si>
    <t>000 202 3512000 0000 150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</si>
  <si>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</si>
  <si>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040 202 3512005 0000 150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</si>
  <si>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</si>
  <si>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000 2023508200 0000 150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</si>
  <si>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</si>
  <si>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040 2023508205 0000 150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</si>
  <si>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</si>
  <si>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000 2023002400 0000 150</t>
  </si>
  <si>
    <t xml:space="preserve">  Субвенции местным бюджетам на выполнение передаваемых полномочий субъектов Российской Федерации</t>
  </si>
  <si>
    <t>040 2023002405 0000 150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</si>
  <si>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</si>
  <si>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000 2023999900 0000 150</t>
  </si>
  <si>
    <t xml:space="preserve">  Прочие субвенции</t>
  </si>
  <si>
    <t>040 2023999905 0000 150</t>
  </si>
  <si>
    <t xml:space="preserve">  Прочие субвенции бюджетам муниципальных районов</t>
  </si>
  <si>
    <t xml:space="preserve"> 000 2024000000 0000 150</t>
  </si>
  <si>
    <t xml:space="preserve">  Иные межбюджетные трансферты</t>
  </si>
  <si>
    <t xml:space="preserve"> 000 2024001400 0000 150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</si>
  <si>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</si>
  <si>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040 2024001405 0000 150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</si>
  <si>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</si>
  <si>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 Итого доходов</t>
  </si>
  <si>
    <t>Приложение 6</t>
  </si>
  <si>
    <t>к решению Совета Тейковского</t>
  </si>
  <si>
    <t>Приложение 15</t>
  </si>
  <si>
    <t xml:space="preserve">от 12.12.2018 г. № 357-р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</si>
  <si>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</si>
  <si>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</si>
  <si>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2019 год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</si>
  <si>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</si>
  <si>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</si>
  <si>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</si>
  <si>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</si>
  <si>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</si>
  <si>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</si>
  <si>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</si>
  <si>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</si>
  <si>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</si>
  <si>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</si>
  <si>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</si>
  <si>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</si>
  <si>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</si>
  <si>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</si>
  <si>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</si>
  <si>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</si>
  <si>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</si>
  <si>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000 1140200000 0000 000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</si>
  <si>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</si>
  <si>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</si>
  <si>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</si>
  <si>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</si>
  <si>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Подпрограмма "Реализация программ спортивной подготовки по видам спорта"</t>
  </si>
  <si>
    <t xml:space="preserve">Основное мероприятие "Организация спортивной подготовки по видам спорта" </t>
  </si>
  <si>
    <t>Организация спортивной подготовки по видам спорта</t>
  </si>
  <si>
    <t>0320000000</t>
  </si>
  <si>
    <t>0320100000</t>
  </si>
  <si>
    <t>0320100620</t>
  </si>
  <si>
    <t xml:space="preserve">Расходы на подключение муниципальных общедоступных библиотек к информационно-телекоммуникационной сети "Интернет" и развитие библиотечного дела с учетом задачи расширения информационных технологий и оцифровки </t>
  </si>
  <si>
    <t>02102L5192</t>
  </si>
  <si>
    <t>1102</t>
  </si>
  <si>
    <t>Массовый спорт</t>
  </si>
  <si>
    <t>466500</t>
  </si>
  <si>
    <t>76900</t>
  </si>
  <si>
    <t>000 01 06 01 00 00 0000 000</t>
  </si>
  <si>
    <t>Акции и иные формы участия в капитале, находящиеся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</si>
  <si>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</si>
  <si>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</si>
  <si>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000 01 06 01 00 05 0000 630</t>
  </si>
  <si>
    <t>Средства от продажи акций и иных форм участия в капитале, находящихся в собственности муниципальных районов</t>
  </si>
  <si>
    <t>040 01 06 01 00 05 0000 630</t>
  </si>
  <si>
    <t>01Г01S3110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</si>
  <si>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</si>
  <si>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</si>
  <si>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0210100630</t>
  </si>
  <si>
    <t>от 28.08.2019 г. № 407-р</t>
  </si>
  <si>
    <t>от  28.08.2019 г. № 407-р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</si>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</sst>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2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8" fillId="0" borderId="12">
      <alignment horizontal="left" wrapText="1" indent="2"/>
    </xf>
    <xf numFmtId="49" fontId="18" fillId="0" borderId="13">
      <alignment horizontal="center"/>
    </xf>
    <xf numFmtId="44" fontId="22" fillId="0" borderId="0" applyFont="0" applyFill="0" applyBorder="0" applyAlignment="0" applyProtection="0"/>
  </cellStyleXfs>
  <cellXfs count="327">
    <xf numFmtId="0" fontId="0" fillId="0" borderId="0" xfId="0"/>
    <xf numFmtId="0" fontId="1" fillId="0" borderId="0" xfId="0" applyFont="1" applyAlignment="1">
      <alignment horizontal="right" indent="15"/>
    </xf>
    <xf numFmtId="0" fontId="0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right" indent="1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12" fillId="0" borderId="0" xfId="0" applyFont="1" applyFill="1"/>
    <xf numFmtId="0" fontId="5" fillId="0" borderId="4" xfId="0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/>
    <xf numFmtId="0" fontId="1" fillId="0" borderId="0" xfId="0" applyFont="1" applyFill="1" applyAlignment="1">
      <alignment horizontal="right" indent="15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justify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wrapText="1"/>
    </xf>
    <xf numFmtId="0" fontId="5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20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Fill="1" applyBorder="1" applyAlignment="1">
      <alignment wrapText="1"/>
    </xf>
    <xf numFmtId="0" fontId="8" fillId="0" borderId="4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justify" vertical="top" wrapText="1"/>
    </xf>
    <xf numFmtId="4" fontId="4" fillId="0" borderId="1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justify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wrapText="1"/>
    </xf>
    <xf numFmtId="0" fontId="4" fillId="0" borderId="2" xfId="0" applyNumberFormat="1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0" xfId="0" applyFont="1" applyAlignment="1">
      <alignment horizontal="justify" vertical="top" wrapText="1"/>
    </xf>
    <xf numFmtId="44" fontId="4" fillId="0" borderId="1" xfId="3" applyFont="1" applyBorder="1" applyAlignment="1">
      <alignment vertical="top" wrapText="1"/>
    </xf>
    <xf numFmtId="4" fontId="4" fillId="0" borderId="1" xfId="3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7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2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164" fontId="4" fillId="0" borderId="4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15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4">
    <cellStyle name="xl32" xfId="1"/>
    <cellStyle name="xl45" xfId="2"/>
    <cellStyle name="Денежный" xfId="3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8"/>
  <sheetViews>
    <sheetView view="pageBreakPreview" topLeftCell="A75" zoomScaleSheetLayoutView="100" workbookViewId="0">
      <selection activeCell="I91" sqref="I91"/>
    </sheetView>
  </sheetViews>
  <sheetFormatPr defaultRowHeight="15"/>
  <cols>
    <col min="1" max="1" width="24" customWidth="1"/>
    <col min="2" max="2" width="57.28515625" customWidth="1"/>
    <col min="3" max="3" width="13" customWidth="1"/>
    <col min="4" max="4" width="11.5703125" customWidth="1"/>
    <col min="5" max="5" width="13.28515625" customWidth="1"/>
  </cols>
  <sheetData>
    <row r="1" spans="1:5" ht="15.75">
      <c r="B1" s="258" t="s">
        <v>595</v>
      </c>
      <c r="C1" s="258"/>
      <c r="D1" s="258"/>
      <c r="E1" s="258"/>
    </row>
    <row r="2" spans="1:5" ht="15.75">
      <c r="B2" s="258" t="s">
        <v>0</v>
      </c>
      <c r="C2" s="258"/>
      <c r="D2" s="258"/>
      <c r="E2" s="258"/>
    </row>
    <row r="3" spans="1:5" ht="15.75">
      <c r="B3" s="259" t="s">
        <v>637</v>
      </c>
      <c r="C3" s="259"/>
      <c r="D3" s="259"/>
      <c r="E3" s="259"/>
    </row>
    <row r="4" spans="1:5" ht="15.75">
      <c r="B4" s="258" t="s">
        <v>2</v>
      </c>
      <c r="C4" s="258"/>
      <c r="D4" s="258"/>
      <c r="E4" s="258"/>
    </row>
    <row r="5" spans="1:5" ht="15.75">
      <c r="B5" s="258" t="s">
        <v>877</v>
      </c>
      <c r="C5" s="258"/>
      <c r="D5" s="258"/>
      <c r="E5" s="258"/>
    </row>
    <row r="6" spans="1:5" ht="15.75" customHeight="1">
      <c r="A6" s="200"/>
      <c r="B6" s="258" t="s">
        <v>314</v>
      </c>
      <c r="C6" s="258"/>
      <c r="D6" s="258"/>
      <c r="E6" s="258"/>
    </row>
    <row r="7" spans="1:5" ht="15.75" customHeight="1">
      <c r="A7" s="200"/>
      <c r="B7" s="258" t="s">
        <v>0</v>
      </c>
      <c r="C7" s="258"/>
      <c r="D7" s="258"/>
      <c r="E7" s="258"/>
    </row>
    <row r="8" spans="1:5" ht="15.75" customHeight="1">
      <c r="A8" s="200"/>
      <c r="B8" s="259" t="s">
        <v>637</v>
      </c>
      <c r="C8" s="259"/>
      <c r="D8" s="259"/>
      <c r="E8" s="259"/>
    </row>
    <row r="9" spans="1:5" ht="15.75" customHeight="1">
      <c r="A9" s="200"/>
      <c r="B9" s="258" t="s">
        <v>2</v>
      </c>
      <c r="C9" s="258"/>
      <c r="D9" s="258"/>
      <c r="E9" s="258"/>
    </row>
    <row r="10" spans="1:5" ht="15.75" customHeight="1">
      <c r="A10" s="200"/>
      <c r="B10" s="258" t="s">
        <v>638</v>
      </c>
      <c r="C10" s="258"/>
      <c r="D10" s="258"/>
      <c r="E10" s="258"/>
    </row>
    <row r="11" spans="1:5" ht="15.75">
      <c r="A11" s="260"/>
      <c r="B11" s="261"/>
      <c r="C11" s="261"/>
      <c r="D11" s="261"/>
      <c r="E11" s="261"/>
    </row>
    <row r="12" spans="1:5">
      <c r="A12" s="257" t="s">
        <v>639</v>
      </c>
      <c r="B12" s="257"/>
      <c r="C12" s="257"/>
      <c r="D12" s="257"/>
      <c r="E12" s="257"/>
    </row>
    <row r="13" spans="1:5" ht="19.5" customHeight="1">
      <c r="A13" s="262" t="s">
        <v>640</v>
      </c>
      <c r="B13" s="262"/>
      <c r="C13" s="262"/>
      <c r="D13" s="262"/>
      <c r="E13" s="262"/>
    </row>
    <row r="14" spans="1:5" ht="15.75">
      <c r="A14" s="200"/>
      <c r="B14" s="200"/>
      <c r="C14" s="200"/>
      <c r="D14" s="200"/>
      <c r="E14" s="200"/>
    </row>
    <row r="15" spans="1:5" ht="20.25" customHeight="1">
      <c r="A15" s="200"/>
      <c r="B15" s="263" t="s">
        <v>432</v>
      </c>
      <c r="C15" s="263"/>
      <c r="D15" s="263"/>
      <c r="E15" s="263"/>
    </row>
    <row r="16" spans="1:5" ht="39" customHeight="1">
      <c r="A16" s="201" t="s">
        <v>641</v>
      </c>
      <c r="B16" s="202" t="s">
        <v>3</v>
      </c>
      <c r="C16" s="191" t="s">
        <v>437</v>
      </c>
      <c r="D16" s="202" t="s">
        <v>575</v>
      </c>
      <c r="E16" s="191" t="s">
        <v>437</v>
      </c>
    </row>
    <row r="17" spans="1:5">
      <c r="A17" s="203" t="s">
        <v>642</v>
      </c>
      <c r="B17" s="204" t="s">
        <v>643</v>
      </c>
      <c r="C17" s="205">
        <f>C18+C24+C38+C46+C49+C56+C62+C67+C75+C81</f>
        <v>56649688.640000001</v>
      </c>
      <c r="D17" s="205">
        <f>D18+D24+D38+D46+D49+D56+D62+D67+D75+D81</f>
        <v>171600</v>
      </c>
      <c r="E17" s="205">
        <f>E18+E24+E38+E46+E49+E56+E62+E67+E75+E81</f>
        <v>56821288.640000001</v>
      </c>
    </row>
    <row r="18" spans="1:5">
      <c r="A18" s="203" t="s">
        <v>644</v>
      </c>
      <c r="B18" s="204" t="s">
        <v>645</v>
      </c>
      <c r="C18" s="205">
        <f>C19</f>
        <v>40933500</v>
      </c>
      <c r="D18" s="205">
        <f>D19</f>
        <v>0</v>
      </c>
      <c r="E18" s="205">
        <f>E19</f>
        <v>40933500</v>
      </c>
    </row>
    <row r="19" spans="1:5" ht="14.25" customHeight="1">
      <c r="A19" s="203" t="s">
        <v>646</v>
      </c>
      <c r="B19" s="204" t="s">
        <v>647</v>
      </c>
      <c r="C19" s="205">
        <f>C20+C21+C22+C23</f>
        <v>40933500</v>
      </c>
      <c r="D19" s="205">
        <f>D20+D21+D22+D23</f>
        <v>0</v>
      </c>
      <c r="E19" s="205">
        <f>E20+E21+E22+E23</f>
        <v>40933500</v>
      </c>
    </row>
    <row r="20" spans="1:5" ht="66.75" customHeight="1">
      <c r="A20" s="161" t="s">
        <v>648</v>
      </c>
      <c r="B20" s="204" t="s">
        <v>649</v>
      </c>
      <c r="C20" s="205">
        <v>40580000</v>
      </c>
      <c r="D20" s="204"/>
      <c r="E20" s="205">
        <f>C20+D20</f>
        <v>40580000</v>
      </c>
    </row>
    <row r="21" spans="1:5" ht="91.5" customHeight="1">
      <c r="A21" s="161" t="s">
        <v>650</v>
      </c>
      <c r="B21" s="204" t="s">
        <v>651</v>
      </c>
      <c r="C21" s="205">
        <v>30500</v>
      </c>
      <c r="D21" s="204"/>
      <c r="E21" s="205">
        <f t="shared" ref="E21:E23" si="0">C21+D21</f>
        <v>30500</v>
      </c>
    </row>
    <row r="22" spans="1:5" ht="38.25" customHeight="1">
      <c r="A22" s="161" t="s">
        <v>652</v>
      </c>
      <c r="B22" s="204" t="s">
        <v>653</v>
      </c>
      <c r="C22" s="205">
        <v>113000</v>
      </c>
      <c r="D22" s="204"/>
      <c r="E22" s="205">
        <f t="shared" si="0"/>
        <v>113000</v>
      </c>
    </row>
    <row r="23" spans="1:5" ht="64.5" customHeight="1">
      <c r="A23" s="161" t="s">
        <v>654</v>
      </c>
      <c r="B23" s="204" t="s">
        <v>655</v>
      </c>
      <c r="C23" s="205">
        <v>210000</v>
      </c>
      <c r="D23" s="204"/>
      <c r="E23" s="205">
        <f t="shared" si="0"/>
        <v>210000</v>
      </c>
    </row>
    <row r="24" spans="1:5" ht="27" customHeight="1">
      <c r="A24" s="203" t="s">
        <v>656</v>
      </c>
      <c r="B24" s="204" t="s">
        <v>657</v>
      </c>
      <c r="C24" s="205">
        <f>C25</f>
        <v>6329154.6400000006</v>
      </c>
      <c r="D24" s="205">
        <f>D25</f>
        <v>0</v>
      </c>
      <c r="E24" s="205">
        <f>E25</f>
        <v>6329154.6400000006</v>
      </c>
    </row>
    <row r="25" spans="1:5" ht="27.75" customHeight="1">
      <c r="A25" s="203" t="s">
        <v>658</v>
      </c>
      <c r="B25" s="204" t="s">
        <v>659</v>
      </c>
      <c r="C25" s="205">
        <f>C26+C29+C32+C35+C28+C31+C34+C37</f>
        <v>6329154.6400000006</v>
      </c>
      <c r="D25" s="205">
        <f>D26+D29+D32+D35+D28+D31+D34+D37</f>
        <v>0</v>
      </c>
      <c r="E25" s="205">
        <f>E26+E29+E32+E35+E28+E31+E34+E37</f>
        <v>6329154.6400000006</v>
      </c>
    </row>
    <row r="26" spans="1:5" ht="18.75" customHeight="1">
      <c r="A26" s="264">
        <v>1.0010302230009999E+19</v>
      </c>
      <c r="B26" s="265" t="s">
        <v>660</v>
      </c>
      <c r="C26" s="267">
        <v>0</v>
      </c>
      <c r="D26" s="267"/>
      <c r="E26" s="267">
        <f>C26+D26</f>
        <v>0</v>
      </c>
    </row>
    <row r="27" spans="1:5" ht="31.5" customHeight="1">
      <c r="A27" s="264"/>
      <c r="B27" s="266"/>
      <c r="C27" s="268"/>
      <c r="D27" s="268"/>
      <c r="E27" s="268"/>
    </row>
    <row r="28" spans="1:5" ht="93" customHeight="1">
      <c r="A28" s="206">
        <v>1.0010302231010001E+19</v>
      </c>
      <c r="B28" s="197" t="s">
        <v>661</v>
      </c>
      <c r="C28" s="205">
        <v>2890873.49</v>
      </c>
      <c r="D28" s="205"/>
      <c r="E28" s="205">
        <f>C28+D28</f>
        <v>2890873.49</v>
      </c>
    </row>
    <row r="29" spans="1:5" ht="41.25" customHeight="1">
      <c r="A29" s="272" t="s">
        <v>662</v>
      </c>
      <c r="B29" s="274" t="s">
        <v>663</v>
      </c>
      <c r="C29" s="267">
        <v>0</v>
      </c>
      <c r="D29" s="267"/>
      <c r="E29" s="267">
        <f t="shared" ref="E29" si="1">C29+D29</f>
        <v>0</v>
      </c>
    </row>
    <row r="30" spans="1:5" ht="26.25" customHeight="1">
      <c r="A30" s="273"/>
      <c r="B30" s="274"/>
      <c r="C30" s="268"/>
      <c r="D30" s="268"/>
      <c r="E30" s="268"/>
    </row>
    <row r="31" spans="1:5" ht="105" customHeight="1">
      <c r="A31" s="207" t="s">
        <v>664</v>
      </c>
      <c r="B31" s="208" t="s">
        <v>665</v>
      </c>
      <c r="C31" s="209">
        <v>15624.85</v>
      </c>
      <c r="D31" s="209"/>
      <c r="E31" s="209">
        <f>C31+D31</f>
        <v>15624.85</v>
      </c>
    </row>
    <row r="32" spans="1:5" ht="39.75" customHeight="1">
      <c r="A32" s="269" t="s">
        <v>666</v>
      </c>
      <c r="B32" s="270" t="s">
        <v>667</v>
      </c>
      <c r="C32" s="267">
        <v>0</v>
      </c>
      <c r="D32" s="267"/>
      <c r="E32" s="267">
        <f t="shared" ref="E32" si="2">C32+D32</f>
        <v>0</v>
      </c>
    </row>
    <row r="33" spans="1:5" ht="14.25" customHeight="1">
      <c r="A33" s="269"/>
      <c r="B33" s="271"/>
      <c r="C33" s="268"/>
      <c r="D33" s="268"/>
      <c r="E33" s="268"/>
    </row>
    <row r="34" spans="1:5" ht="88.5" customHeight="1">
      <c r="A34" s="161" t="s">
        <v>668</v>
      </c>
      <c r="B34" s="204" t="s">
        <v>669</v>
      </c>
      <c r="C34" s="205">
        <v>3872340.56</v>
      </c>
      <c r="D34" s="205"/>
      <c r="E34" s="205">
        <f>C34+D34</f>
        <v>3872340.56</v>
      </c>
    </row>
    <row r="35" spans="1:5" ht="42" customHeight="1">
      <c r="A35" s="269" t="s">
        <v>670</v>
      </c>
      <c r="B35" s="270" t="s">
        <v>671</v>
      </c>
      <c r="C35" s="267">
        <v>0</v>
      </c>
      <c r="D35" s="267"/>
      <c r="E35" s="267">
        <f t="shared" ref="E35" si="3">C35+D35</f>
        <v>0</v>
      </c>
    </row>
    <row r="36" spans="1:5" ht="12" customHeight="1">
      <c r="A36" s="269"/>
      <c r="B36" s="271"/>
      <c r="C36" s="268"/>
      <c r="D36" s="268"/>
      <c r="E36" s="268"/>
    </row>
    <row r="37" spans="1:5" ht="94.5" customHeight="1">
      <c r="A37" s="161" t="s">
        <v>672</v>
      </c>
      <c r="B37" s="204" t="s">
        <v>673</v>
      </c>
      <c r="C37" s="210">
        <v>-449684.26</v>
      </c>
      <c r="D37" s="210"/>
      <c r="E37" s="210">
        <f>C37+D37</f>
        <v>-449684.26</v>
      </c>
    </row>
    <row r="38" spans="1:5" ht="14.25" customHeight="1">
      <c r="A38" s="203" t="s">
        <v>674</v>
      </c>
      <c r="B38" s="72" t="s">
        <v>675</v>
      </c>
      <c r="C38" s="205">
        <f>C39+C42+C44</f>
        <v>2007600</v>
      </c>
      <c r="D38" s="205">
        <f>D39+D42+D44</f>
        <v>0</v>
      </c>
      <c r="E38" s="205">
        <f>E39+E42+E44</f>
        <v>2007600</v>
      </c>
    </row>
    <row r="39" spans="1:5" ht="18" customHeight="1">
      <c r="A39" s="203" t="s">
        <v>676</v>
      </c>
      <c r="B39" s="204" t="s">
        <v>677</v>
      </c>
      <c r="C39" s="205">
        <f>C40+C41</f>
        <v>1500000</v>
      </c>
      <c r="D39" s="205">
        <f>D40+D41</f>
        <v>0</v>
      </c>
      <c r="E39" s="205">
        <f>E40+E41</f>
        <v>1500000</v>
      </c>
    </row>
    <row r="40" spans="1:5" ht="17.25" customHeight="1">
      <c r="A40" s="161" t="s">
        <v>678</v>
      </c>
      <c r="B40" s="204" t="s">
        <v>677</v>
      </c>
      <c r="C40" s="205">
        <v>1500000</v>
      </c>
      <c r="D40" s="204"/>
      <c r="E40" s="205">
        <f>C40+D40</f>
        <v>1500000</v>
      </c>
    </row>
    <row r="41" spans="1:5" ht="27.75" customHeight="1">
      <c r="A41" s="161" t="s">
        <v>679</v>
      </c>
      <c r="B41" s="204" t="s">
        <v>680</v>
      </c>
      <c r="C41" s="205"/>
      <c r="D41" s="204"/>
      <c r="E41" s="205">
        <f>C41+D41</f>
        <v>0</v>
      </c>
    </row>
    <row r="42" spans="1:5" ht="15.75" customHeight="1">
      <c r="A42" s="203" t="s">
        <v>681</v>
      </c>
      <c r="B42" s="204" t="s">
        <v>682</v>
      </c>
      <c r="C42" s="205">
        <f>C43</f>
        <v>307600</v>
      </c>
      <c r="D42" s="205">
        <f>D43</f>
        <v>0</v>
      </c>
      <c r="E42" s="205">
        <f>E43</f>
        <v>307600</v>
      </c>
    </row>
    <row r="43" spans="1:5">
      <c r="A43" s="161" t="s">
        <v>683</v>
      </c>
      <c r="B43" s="204" t="s">
        <v>682</v>
      </c>
      <c r="C43" s="205">
        <v>307600</v>
      </c>
      <c r="D43" s="204"/>
      <c r="E43" s="205">
        <f>C43+D43</f>
        <v>307600</v>
      </c>
    </row>
    <row r="44" spans="1:5" ht="26.25">
      <c r="A44" s="203" t="s">
        <v>684</v>
      </c>
      <c r="B44" s="204" t="s">
        <v>685</v>
      </c>
      <c r="C44" s="205">
        <f>C45</f>
        <v>200000</v>
      </c>
      <c r="D44" s="205">
        <f>D45</f>
        <v>0</v>
      </c>
      <c r="E44" s="205">
        <f>E45</f>
        <v>200000</v>
      </c>
    </row>
    <row r="45" spans="1:5" ht="27.75" customHeight="1">
      <c r="A45" s="161" t="s">
        <v>686</v>
      </c>
      <c r="B45" s="204" t="s">
        <v>687</v>
      </c>
      <c r="C45" s="205">
        <v>200000</v>
      </c>
      <c r="D45" s="204"/>
      <c r="E45" s="205">
        <f>C45+D45</f>
        <v>200000</v>
      </c>
    </row>
    <row r="46" spans="1:5" ht="29.25" customHeight="1">
      <c r="A46" s="203" t="s">
        <v>688</v>
      </c>
      <c r="B46" s="204" t="s">
        <v>689</v>
      </c>
      <c r="C46" s="205">
        <f t="shared" ref="C46:E47" si="4">C47</f>
        <v>300000</v>
      </c>
      <c r="D46" s="205">
        <f t="shared" si="4"/>
        <v>0</v>
      </c>
      <c r="E46" s="205">
        <f t="shared" si="4"/>
        <v>300000</v>
      </c>
    </row>
    <row r="47" spans="1:5" ht="18" customHeight="1">
      <c r="A47" s="203" t="s">
        <v>690</v>
      </c>
      <c r="B47" s="72" t="s">
        <v>691</v>
      </c>
      <c r="C47" s="205">
        <f t="shared" si="4"/>
        <v>300000</v>
      </c>
      <c r="D47" s="205">
        <f t="shared" si="4"/>
        <v>0</v>
      </c>
      <c r="E47" s="205">
        <f t="shared" si="4"/>
        <v>300000</v>
      </c>
    </row>
    <row r="48" spans="1:5" ht="17.25" customHeight="1">
      <c r="A48" s="161" t="s">
        <v>692</v>
      </c>
      <c r="B48" s="72" t="s">
        <v>693</v>
      </c>
      <c r="C48" s="205">
        <v>300000</v>
      </c>
      <c r="D48" s="72"/>
      <c r="E48" s="205">
        <f>C48+D48</f>
        <v>300000</v>
      </c>
    </row>
    <row r="49" spans="1:5" ht="28.5" customHeight="1">
      <c r="A49" s="203" t="s">
        <v>694</v>
      </c>
      <c r="B49" s="204" t="s">
        <v>695</v>
      </c>
      <c r="C49" s="205">
        <f>C50</f>
        <v>2951984</v>
      </c>
      <c r="D49" s="205">
        <f>D50</f>
        <v>0</v>
      </c>
      <c r="E49" s="205">
        <f>E50</f>
        <v>2951984</v>
      </c>
    </row>
    <row r="50" spans="1:5" ht="53.25" customHeight="1">
      <c r="A50" s="203" t="s">
        <v>696</v>
      </c>
      <c r="B50" s="204" t="s">
        <v>697</v>
      </c>
      <c r="C50" s="205">
        <f>C51+C54</f>
        <v>2951984</v>
      </c>
      <c r="D50" s="205">
        <f>D51+D54</f>
        <v>0</v>
      </c>
      <c r="E50" s="205">
        <f>E51+E54</f>
        <v>2951984</v>
      </c>
    </row>
    <row r="51" spans="1:5" ht="52.5" customHeight="1">
      <c r="A51" s="203" t="s">
        <v>698</v>
      </c>
      <c r="B51" s="204" t="s">
        <v>699</v>
      </c>
      <c r="C51" s="205">
        <f>C52+C53</f>
        <v>2883800</v>
      </c>
      <c r="D51" s="205">
        <f>D52+D53</f>
        <v>0</v>
      </c>
      <c r="E51" s="205">
        <f>E52+E53</f>
        <v>2883800</v>
      </c>
    </row>
    <row r="52" spans="1:5" ht="78.75" customHeight="1">
      <c r="A52" s="161" t="s">
        <v>700</v>
      </c>
      <c r="B52" s="211" t="s">
        <v>701</v>
      </c>
      <c r="C52" s="205">
        <v>2546100</v>
      </c>
      <c r="D52" s="211"/>
      <c r="E52" s="205">
        <f>C52+D52</f>
        <v>2546100</v>
      </c>
    </row>
    <row r="53" spans="1:5" ht="65.25" customHeight="1">
      <c r="A53" s="161" t="s">
        <v>702</v>
      </c>
      <c r="B53" s="212" t="s">
        <v>703</v>
      </c>
      <c r="C53" s="205">
        <v>337700</v>
      </c>
      <c r="D53" s="212"/>
      <c r="E53" s="205">
        <f>C53+D53</f>
        <v>337700</v>
      </c>
    </row>
    <row r="54" spans="1:5" ht="63.75" customHeight="1">
      <c r="A54" s="203" t="s">
        <v>704</v>
      </c>
      <c r="B54" s="211" t="s">
        <v>705</v>
      </c>
      <c r="C54" s="205">
        <f>C55</f>
        <v>68184</v>
      </c>
      <c r="D54" s="205">
        <f>D55</f>
        <v>0</v>
      </c>
      <c r="E54" s="205">
        <f>E55</f>
        <v>68184</v>
      </c>
    </row>
    <row r="55" spans="1:5" ht="51.75" customHeight="1">
      <c r="A55" s="161" t="s">
        <v>706</v>
      </c>
      <c r="B55" s="204" t="s">
        <v>707</v>
      </c>
      <c r="C55" s="205">
        <v>68184</v>
      </c>
      <c r="D55" s="204"/>
      <c r="E55" s="205">
        <f>C55+D55</f>
        <v>68184</v>
      </c>
    </row>
    <row r="56" spans="1:5" ht="18" customHeight="1">
      <c r="A56" s="203" t="s">
        <v>708</v>
      </c>
      <c r="B56" s="72" t="s">
        <v>709</v>
      </c>
      <c r="C56" s="205">
        <f>C57</f>
        <v>133600</v>
      </c>
      <c r="D56" s="205">
        <f>D57</f>
        <v>0</v>
      </c>
      <c r="E56" s="205">
        <f>E57</f>
        <v>133600</v>
      </c>
    </row>
    <row r="57" spans="1:5" ht="21" customHeight="1">
      <c r="A57" s="203" t="s">
        <v>710</v>
      </c>
      <c r="B57" s="72" t="s">
        <v>711</v>
      </c>
      <c r="C57" s="205">
        <f>C58+C59+C60+C61</f>
        <v>133600</v>
      </c>
      <c r="D57" s="205">
        <f>D58+D59+D60+D61</f>
        <v>0</v>
      </c>
      <c r="E57" s="205">
        <f>E58+E59+E60+E61</f>
        <v>133600</v>
      </c>
    </row>
    <row r="58" spans="1:5" ht="25.5" customHeight="1">
      <c r="A58" s="161" t="s">
        <v>712</v>
      </c>
      <c r="B58" s="204" t="s">
        <v>713</v>
      </c>
      <c r="C58" s="205">
        <v>40400</v>
      </c>
      <c r="D58" s="204"/>
      <c r="E58" s="205">
        <f>C58+D58</f>
        <v>40400</v>
      </c>
    </row>
    <row r="59" spans="1:5" ht="19.5" customHeight="1">
      <c r="A59" s="161" t="s">
        <v>714</v>
      </c>
      <c r="B59" s="204" t="s">
        <v>715</v>
      </c>
      <c r="C59" s="205">
        <v>5900</v>
      </c>
      <c r="D59" s="204"/>
      <c r="E59" s="205">
        <f t="shared" ref="E59:E61" si="5">C59+D59</f>
        <v>5900</v>
      </c>
    </row>
    <row r="60" spans="1:5" ht="18.75" customHeight="1">
      <c r="A60" s="161" t="s">
        <v>716</v>
      </c>
      <c r="B60" s="204" t="s">
        <v>717</v>
      </c>
      <c r="C60" s="205">
        <v>84400</v>
      </c>
      <c r="D60" s="204"/>
      <c r="E60" s="205">
        <f t="shared" si="5"/>
        <v>84400</v>
      </c>
    </row>
    <row r="61" spans="1:5" ht="18" customHeight="1">
      <c r="A61" s="161" t="s">
        <v>718</v>
      </c>
      <c r="B61" s="204" t="s">
        <v>719</v>
      </c>
      <c r="C61" s="205">
        <v>2900</v>
      </c>
      <c r="D61" s="204"/>
      <c r="E61" s="205">
        <f t="shared" si="5"/>
        <v>2900</v>
      </c>
    </row>
    <row r="62" spans="1:5" ht="29.25" customHeight="1">
      <c r="A62" s="203" t="s">
        <v>720</v>
      </c>
      <c r="B62" s="204" t="s">
        <v>721</v>
      </c>
      <c r="C62" s="205">
        <f t="shared" ref="C62:E63" si="6">C63</f>
        <v>2422250</v>
      </c>
      <c r="D62" s="205">
        <f t="shared" si="6"/>
        <v>0</v>
      </c>
      <c r="E62" s="205">
        <f t="shared" si="6"/>
        <v>2422250</v>
      </c>
    </row>
    <row r="63" spans="1:5" ht="19.5" customHeight="1">
      <c r="A63" s="203" t="s">
        <v>722</v>
      </c>
      <c r="B63" s="72" t="s">
        <v>723</v>
      </c>
      <c r="C63" s="205">
        <f t="shared" si="6"/>
        <v>2422250</v>
      </c>
      <c r="D63" s="205">
        <f t="shared" si="6"/>
        <v>0</v>
      </c>
      <c r="E63" s="205">
        <f t="shared" si="6"/>
        <v>2422250</v>
      </c>
    </row>
    <row r="64" spans="1:5" ht="17.25" customHeight="1">
      <c r="A64" s="203" t="s">
        <v>724</v>
      </c>
      <c r="B64" s="72" t="s">
        <v>725</v>
      </c>
      <c r="C64" s="205">
        <f>C65+C66</f>
        <v>2422250</v>
      </c>
      <c r="D64" s="205">
        <f>D65+D66</f>
        <v>0</v>
      </c>
      <c r="E64" s="205">
        <f>E65+E66</f>
        <v>2422250</v>
      </c>
    </row>
    <row r="65" spans="1:5" ht="27" customHeight="1">
      <c r="A65" s="161" t="s">
        <v>726</v>
      </c>
      <c r="B65" s="204" t="s">
        <v>727</v>
      </c>
      <c r="C65" s="205">
        <v>25050</v>
      </c>
      <c r="D65" s="213"/>
      <c r="E65" s="205">
        <f>C65+D65</f>
        <v>25050</v>
      </c>
    </row>
    <row r="66" spans="1:5" ht="28.5" customHeight="1">
      <c r="A66" s="161" t="s">
        <v>728</v>
      </c>
      <c r="B66" s="204" t="s">
        <v>727</v>
      </c>
      <c r="C66" s="205">
        <v>2397200</v>
      </c>
      <c r="D66" s="204"/>
      <c r="E66" s="205">
        <f>C66+D66</f>
        <v>2397200</v>
      </c>
    </row>
    <row r="67" spans="1:5" ht="31.5" customHeight="1">
      <c r="A67" s="203" t="s">
        <v>729</v>
      </c>
      <c r="B67" s="204" t="s">
        <v>730</v>
      </c>
      <c r="C67" s="205">
        <f>C71+C68</f>
        <v>1260600</v>
      </c>
      <c r="D67" s="205">
        <f t="shared" ref="D67:E67" si="7">D71+D68</f>
        <v>45000</v>
      </c>
      <c r="E67" s="205">
        <f t="shared" si="7"/>
        <v>1305600</v>
      </c>
    </row>
    <row r="68" spans="1:5" ht="54.75" customHeight="1">
      <c r="A68" s="22" t="s">
        <v>849</v>
      </c>
      <c r="B68" s="23" t="s">
        <v>848</v>
      </c>
      <c r="C68" s="214">
        <f>C69</f>
        <v>0</v>
      </c>
      <c r="D68" s="214">
        <f t="shared" ref="D68:E68" si="8">D69</f>
        <v>45000</v>
      </c>
      <c r="E68" s="214">
        <f t="shared" si="8"/>
        <v>45000</v>
      </c>
    </row>
    <row r="69" spans="1:5" ht="51.75" customHeight="1">
      <c r="A69" s="22" t="s">
        <v>850</v>
      </c>
      <c r="B69" s="23" t="s">
        <v>851</v>
      </c>
      <c r="C69" s="244">
        <f t="shared" ref="C69:E69" si="9">C70</f>
        <v>0</v>
      </c>
      <c r="D69" s="244">
        <f t="shared" si="9"/>
        <v>45000</v>
      </c>
      <c r="E69" s="244">
        <f t="shared" si="9"/>
        <v>45000</v>
      </c>
    </row>
    <row r="70" spans="1:5" ht="63.75" customHeight="1">
      <c r="A70" s="194" t="s">
        <v>852</v>
      </c>
      <c r="B70" s="45" t="s">
        <v>853</v>
      </c>
      <c r="C70" s="244">
        <v>0</v>
      </c>
      <c r="D70" s="244">
        <v>45000</v>
      </c>
      <c r="E70" s="244">
        <f>C70+D70</f>
        <v>45000</v>
      </c>
    </row>
    <row r="71" spans="1:5" ht="30" customHeight="1">
      <c r="A71" s="206" t="s">
        <v>731</v>
      </c>
      <c r="B71" s="17" t="s">
        <v>732</v>
      </c>
      <c r="C71" s="214">
        <f t="shared" ref="C71:E71" si="10">C72</f>
        <v>1260600</v>
      </c>
      <c r="D71" s="214">
        <f t="shared" si="10"/>
        <v>0</v>
      </c>
      <c r="E71" s="214">
        <f t="shared" si="10"/>
        <v>1260600</v>
      </c>
    </row>
    <row r="72" spans="1:5" ht="28.5" customHeight="1">
      <c r="A72" s="203" t="s">
        <v>733</v>
      </c>
      <c r="B72" s="204" t="s">
        <v>734</v>
      </c>
      <c r="C72" s="205">
        <f>C73+C74</f>
        <v>1260600</v>
      </c>
      <c r="D72" s="205">
        <f>D73+D74</f>
        <v>0</v>
      </c>
      <c r="E72" s="205">
        <f>E73+E74</f>
        <v>1260600</v>
      </c>
    </row>
    <row r="73" spans="1:5" ht="39.75" customHeight="1">
      <c r="A73" s="161" t="s">
        <v>735</v>
      </c>
      <c r="B73" s="204" t="s">
        <v>736</v>
      </c>
      <c r="C73" s="205">
        <v>1065200</v>
      </c>
      <c r="D73" s="204"/>
      <c r="E73" s="205">
        <f>C73+D73</f>
        <v>1065200</v>
      </c>
    </row>
    <row r="74" spans="1:5" ht="40.5" customHeight="1">
      <c r="A74" s="161" t="s">
        <v>737</v>
      </c>
      <c r="B74" s="204" t="s">
        <v>738</v>
      </c>
      <c r="C74" s="205">
        <v>195400</v>
      </c>
      <c r="D74" s="204"/>
      <c r="E74" s="205">
        <f>C74+D74</f>
        <v>195400</v>
      </c>
    </row>
    <row r="75" spans="1:5" ht="17.25" customHeight="1">
      <c r="A75" s="203" t="s">
        <v>739</v>
      </c>
      <c r="B75" s="72" t="s">
        <v>740</v>
      </c>
      <c r="C75" s="205">
        <f>C76+C78</f>
        <v>51600</v>
      </c>
      <c r="D75" s="205">
        <f>D76+D78</f>
        <v>0</v>
      </c>
      <c r="E75" s="205">
        <f>E76+E78</f>
        <v>51600</v>
      </c>
    </row>
    <row r="76" spans="1:5" ht="28.5" customHeight="1">
      <c r="A76" s="203" t="s">
        <v>741</v>
      </c>
      <c r="B76" s="204" t="s">
        <v>742</v>
      </c>
      <c r="C76" s="205">
        <f>C77</f>
        <v>30000</v>
      </c>
      <c r="D76" s="205">
        <f>D77</f>
        <v>0</v>
      </c>
      <c r="E76" s="205">
        <f>E77</f>
        <v>30000</v>
      </c>
    </row>
    <row r="77" spans="1:5" ht="65.25" customHeight="1">
      <c r="A77" s="161" t="s">
        <v>743</v>
      </c>
      <c r="B77" s="215" t="s">
        <v>744</v>
      </c>
      <c r="C77" s="205">
        <v>30000</v>
      </c>
      <c r="D77" s="215"/>
      <c r="E77" s="205">
        <f>C77+D77</f>
        <v>30000</v>
      </c>
    </row>
    <row r="78" spans="1:5" ht="27" customHeight="1">
      <c r="A78" s="203" t="s">
        <v>745</v>
      </c>
      <c r="B78" s="204" t="s">
        <v>746</v>
      </c>
      <c r="C78" s="205">
        <f>C79+C80</f>
        <v>21600</v>
      </c>
      <c r="D78" s="205">
        <f>D79+D80</f>
        <v>0</v>
      </c>
      <c r="E78" s="205">
        <f>E79+E80</f>
        <v>21600</v>
      </c>
    </row>
    <row r="79" spans="1:5" ht="40.5" customHeight="1">
      <c r="A79" s="161" t="s">
        <v>747</v>
      </c>
      <c r="B79" s="204" t="s">
        <v>748</v>
      </c>
      <c r="C79" s="205">
        <v>4000</v>
      </c>
      <c r="D79" s="204"/>
      <c r="E79" s="205">
        <f>C79+D79</f>
        <v>4000</v>
      </c>
    </row>
    <row r="80" spans="1:5" ht="36.75" customHeight="1">
      <c r="A80" s="161" t="s">
        <v>749</v>
      </c>
      <c r="B80" s="204" t="s">
        <v>748</v>
      </c>
      <c r="C80" s="205">
        <v>17600</v>
      </c>
      <c r="D80" s="204"/>
      <c r="E80" s="205">
        <f>C80+D80</f>
        <v>17600</v>
      </c>
    </row>
    <row r="81" spans="1:5" ht="16.5" customHeight="1">
      <c r="A81" s="203" t="s">
        <v>750</v>
      </c>
      <c r="B81" s="72" t="s">
        <v>751</v>
      </c>
      <c r="C81" s="205">
        <f t="shared" ref="C81:E82" si="11">C82</f>
        <v>259400</v>
      </c>
      <c r="D81" s="205">
        <f t="shared" si="11"/>
        <v>126600</v>
      </c>
      <c r="E81" s="205">
        <f t="shared" si="11"/>
        <v>386000</v>
      </c>
    </row>
    <row r="82" spans="1:5" ht="19.5" customHeight="1">
      <c r="A82" s="203" t="s">
        <v>752</v>
      </c>
      <c r="B82" s="72" t="s">
        <v>753</v>
      </c>
      <c r="C82" s="205">
        <f t="shared" si="11"/>
        <v>259400</v>
      </c>
      <c r="D82" s="205">
        <f t="shared" si="11"/>
        <v>126600</v>
      </c>
      <c r="E82" s="205">
        <f t="shared" si="11"/>
        <v>386000</v>
      </c>
    </row>
    <row r="83" spans="1:5" ht="18" customHeight="1">
      <c r="A83" s="161" t="s">
        <v>754</v>
      </c>
      <c r="B83" s="72" t="s">
        <v>755</v>
      </c>
      <c r="C83" s="205">
        <v>259400</v>
      </c>
      <c r="D83" s="205">
        <v>126600</v>
      </c>
      <c r="E83" s="205">
        <f>C83+D83</f>
        <v>386000</v>
      </c>
    </row>
    <row r="84" spans="1:5" ht="17.25" customHeight="1">
      <c r="A84" s="216" t="s">
        <v>756</v>
      </c>
      <c r="B84" s="217" t="s">
        <v>757</v>
      </c>
      <c r="C84" s="196">
        <f>C85</f>
        <v>169332766.00999999</v>
      </c>
      <c r="D84" s="196">
        <f>D85</f>
        <v>244611.74</v>
      </c>
      <c r="E84" s="196">
        <f>E85</f>
        <v>169577377.75</v>
      </c>
    </row>
    <row r="85" spans="1:5" ht="31.5" customHeight="1">
      <c r="A85" s="203" t="s">
        <v>758</v>
      </c>
      <c r="B85" s="204" t="s">
        <v>759</v>
      </c>
      <c r="C85" s="205">
        <f>C86+C91+C106+C115</f>
        <v>169332766.00999999</v>
      </c>
      <c r="D85" s="205">
        <f t="shared" ref="D85:E85" si="12">D86+D91+D106+D115</f>
        <v>244611.74</v>
      </c>
      <c r="E85" s="205">
        <f t="shared" si="12"/>
        <v>169577377.75</v>
      </c>
    </row>
    <row r="86" spans="1:5" ht="17.25" customHeight="1">
      <c r="A86" s="216" t="s">
        <v>760</v>
      </c>
      <c r="B86" s="217" t="s">
        <v>761</v>
      </c>
      <c r="C86" s="196">
        <f t="shared" ref="C86:E86" si="13">C87</f>
        <v>82390620</v>
      </c>
      <c r="D86" s="196">
        <f t="shared" si="13"/>
        <v>0</v>
      </c>
      <c r="E86" s="196">
        <f t="shared" si="13"/>
        <v>82390620</v>
      </c>
    </row>
    <row r="87" spans="1:5" ht="18" customHeight="1">
      <c r="A87" s="203" t="s">
        <v>762</v>
      </c>
      <c r="B87" s="204" t="s">
        <v>763</v>
      </c>
      <c r="C87" s="205">
        <f>C88+C90</f>
        <v>82390620</v>
      </c>
      <c r="D87" s="205">
        <f>D88+D90</f>
        <v>0</v>
      </c>
      <c r="E87" s="205">
        <f>E88+E90</f>
        <v>82390620</v>
      </c>
    </row>
    <row r="88" spans="1:5" ht="27.75" customHeight="1">
      <c r="A88" s="161" t="s">
        <v>764</v>
      </c>
      <c r="B88" s="204" t="s">
        <v>765</v>
      </c>
      <c r="C88" s="205">
        <v>79991400</v>
      </c>
      <c r="D88" s="204"/>
      <c r="E88" s="205">
        <f>C88+D88</f>
        <v>79991400</v>
      </c>
    </row>
    <row r="89" spans="1:5" ht="26.25" customHeight="1">
      <c r="A89" s="218" t="s">
        <v>766</v>
      </c>
      <c r="B89" s="219" t="s">
        <v>767</v>
      </c>
      <c r="C89" s="205">
        <f>C90</f>
        <v>2399220</v>
      </c>
      <c r="D89" s="205">
        <f>D90</f>
        <v>0</v>
      </c>
      <c r="E89" s="205">
        <f>E90</f>
        <v>2399220</v>
      </c>
    </row>
    <row r="90" spans="1:5" ht="30" customHeight="1">
      <c r="A90" s="218" t="s">
        <v>768</v>
      </c>
      <c r="B90" s="219" t="s">
        <v>769</v>
      </c>
      <c r="C90" s="205">
        <v>2399220</v>
      </c>
      <c r="D90" s="214"/>
      <c r="E90" s="205">
        <f>C90+D90</f>
        <v>2399220</v>
      </c>
    </row>
    <row r="91" spans="1:5" ht="28.5" customHeight="1">
      <c r="A91" s="220" t="s">
        <v>770</v>
      </c>
      <c r="B91" s="221" t="s">
        <v>771</v>
      </c>
      <c r="C91" s="196">
        <f>C104+C96+C98+C100+C102+C92+C94</f>
        <v>20430972.169999998</v>
      </c>
      <c r="D91" s="196">
        <f t="shared" ref="D91:E91" si="14">D104+D96+D98+D100+D102+D92+D94</f>
        <v>244611.74</v>
      </c>
      <c r="E91" s="196">
        <f t="shared" si="14"/>
        <v>20675583.91</v>
      </c>
    </row>
    <row r="92" spans="1:5" ht="26.25" customHeight="1">
      <c r="A92" s="222" t="s">
        <v>772</v>
      </c>
      <c r="B92" s="223" t="s">
        <v>773</v>
      </c>
      <c r="C92" s="134">
        <f>C93</f>
        <v>1023929.84</v>
      </c>
      <c r="D92" s="134">
        <f t="shared" ref="D92:E92" si="15">D93</f>
        <v>0</v>
      </c>
      <c r="E92" s="134">
        <f t="shared" si="15"/>
        <v>1023929.84</v>
      </c>
    </row>
    <row r="93" spans="1:5" ht="28.5" customHeight="1">
      <c r="A93" s="222" t="s">
        <v>774</v>
      </c>
      <c r="B93" s="223" t="s">
        <v>775</v>
      </c>
      <c r="C93" s="134">
        <v>1023929.84</v>
      </c>
      <c r="D93" s="134"/>
      <c r="E93" s="134">
        <f>C93+D93</f>
        <v>1023929.84</v>
      </c>
    </row>
    <row r="94" spans="1:5" ht="65.25" customHeight="1">
      <c r="A94" s="222" t="s">
        <v>776</v>
      </c>
      <c r="B94" s="224" t="s">
        <v>777</v>
      </c>
      <c r="C94" s="134">
        <f>C95</f>
        <v>3382085.54</v>
      </c>
      <c r="D94" s="134">
        <f t="shared" ref="D94:E94" si="16">D95</f>
        <v>0</v>
      </c>
      <c r="E94" s="134">
        <f t="shared" si="16"/>
        <v>3382085.54</v>
      </c>
    </row>
    <row r="95" spans="1:5" ht="66" customHeight="1">
      <c r="A95" s="222" t="s">
        <v>778</v>
      </c>
      <c r="B95" s="224" t="s">
        <v>779</v>
      </c>
      <c r="C95" s="134">
        <v>3382085.54</v>
      </c>
      <c r="D95" s="134"/>
      <c r="E95" s="134">
        <f>C95+D95</f>
        <v>3382085.54</v>
      </c>
    </row>
    <row r="96" spans="1:5" ht="42.75" customHeight="1">
      <c r="A96" s="206" t="s">
        <v>780</v>
      </c>
      <c r="B96" s="225" t="s">
        <v>781</v>
      </c>
      <c r="C96" s="205">
        <f>C97</f>
        <v>2141354.9</v>
      </c>
      <c r="D96" s="205">
        <f>D97</f>
        <v>0</v>
      </c>
      <c r="E96" s="205">
        <f>E97</f>
        <v>2141354.9</v>
      </c>
    </row>
    <row r="97" spans="1:5" ht="40.5" customHeight="1">
      <c r="A97" s="218" t="s">
        <v>782</v>
      </c>
      <c r="B97" s="225" t="s">
        <v>783</v>
      </c>
      <c r="C97" s="205">
        <v>2141354.9</v>
      </c>
      <c r="D97" s="226"/>
      <c r="E97" s="205">
        <f>C97+D97</f>
        <v>2141354.9</v>
      </c>
    </row>
    <row r="98" spans="1:5" ht="17.25" customHeight="1">
      <c r="A98" s="218" t="s">
        <v>784</v>
      </c>
      <c r="B98" s="225" t="s">
        <v>785</v>
      </c>
      <c r="C98" s="205">
        <f>C99</f>
        <v>2489</v>
      </c>
      <c r="D98" s="205">
        <f>D99</f>
        <v>148145.24</v>
      </c>
      <c r="E98" s="205">
        <f>E99</f>
        <v>150634.23999999999</v>
      </c>
    </row>
    <row r="99" spans="1:5" ht="26.25" customHeight="1">
      <c r="A99" s="161" t="s">
        <v>786</v>
      </c>
      <c r="B99" s="227" t="s">
        <v>787</v>
      </c>
      <c r="C99" s="205">
        <v>2489</v>
      </c>
      <c r="D99" s="245">
        <v>148145.24</v>
      </c>
      <c r="E99" s="205">
        <f>C99+D99</f>
        <v>150634.23999999999</v>
      </c>
    </row>
    <row r="100" spans="1:5" ht="42" customHeight="1">
      <c r="A100" s="161" t="s">
        <v>788</v>
      </c>
      <c r="B100" s="197" t="s">
        <v>789</v>
      </c>
      <c r="C100" s="205">
        <f>C101</f>
        <v>1533260</v>
      </c>
      <c r="D100" s="214">
        <f>D101</f>
        <v>0</v>
      </c>
      <c r="E100" s="214">
        <f>E101</f>
        <v>1533260</v>
      </c>
    </row>
    <row r="101" spans="1:5" ht="39.75" customHeight="1">
      <c r="A101" s="161" t="s">
        <v>790</v>
      </c>
      <c r="B101" s="197" t="s">
        <v>791</v>
      </c>
      <c r="C101" s="205">
        <v>1533260</v>
      </c>
      <c r="D101" s="214"/>
      <c r="E101" s="205">
        <f>C101+D101</f>
        <v>1533260</v>
      </c>
    </row>
    <row r="102" spans="1:5" ht="28.5" customHeight="1">
      <c r="A102" s="161" t="s">
        <v>792</v>
      </c>
      <c r="B102" s="228" t="s">
        <v>793</v>
      </c>
      <c r="C102" s="205">
        <f>C103</f>
        <v>5935231</v>
      </c>
      <c r="D102" s="214">
        <f>D103</f>
        <v>0</v>
      </c>
      <c r="E102" s="214">
        <f>E103</f>
        <v>5935231</v>
      </c>
    </row>
    <row r="103" spans="1:5" ht="26.25" customHeight="1">
      <c r="A103" s="161" t="s">
        <v>794</v>
      </c>
      <c r="B103" s="197" t="s">
        <v>795</v>
      </c>
      <c r="C103" s="205">
        <v>5935231</v>
      </c>
      <c r="D103" s="214"/>
      <c r="E103" s="205">
        <f>C103+D103</f>
        <v>5935231</v>
      </c>
    </row>
    <row r="104" spans="1:5">
      <c r="A104" s="203" t="s">
        <v>796</v>
      </c>
      <c r="B104" s="208" t="s">
        <v>797</v>
      </c>
      <c r="C104" s="205">
        <f t="shared" ref="C104:E104" si="17">C105</f>
        <v>6412621.8899999997</v>
      </c>
      <c r="D104" s="205">
        <f t="shared" si="17"/>
        <v>96466.5</v>
      </c>
      <c r="E104" s="205">
        <f t="shared" si="17"/>
        <v>6509088.3899999997</v>
      </c>
    </row>
    <row r="105" spans="1:5">
      <c r="A105" s="161" t="s">
        <v>798</v>
      </c>
      <c r="B105" s="208" t="s">
        <v>799</v>
      </c>
      <c r="C105" s="205">
        <v>6412621.8899999997</v>
      </c>
      <c r="D105" s="213">
        <v>96466.5</v>
      </c>
      <c r="E105" s="205">
        <f>C105+D105</f>
        <v>6509088.3899999997</v>
      </c>
    </row>
    <row r="106" spans="1:5" ht="26.25">
      <c r="A106" s="216" t="s">
        <v>800</v>
      </c>
      <c r="B106" s="217" t="s">
        <v>801</v>
      </c>
      <c r="C106" s="196">
        <f>C111+C113+C107+C109</f>
        <v>66501173.840000004</v>
      </c>
      <c r="D106" s="196">
        <f>D111+D113+D107+D109</f>
        <v>0</v>
      </c>
      <c r="E106" s="196">
        <f>E111+E113+E107+E109</f>
        <v>66501173.840000004</v>
      </c>
    </row>
    <row r="107" spans="1:5" ht="51.75">
      <c r="A107" s="203" t="s">
        <v>802</v>
      </c>
      <c r="B107" s="204" t="s">
        <v>803</v>
      </c>
      <c r="C107" s="205">
        <f>C108</f>
        <v>1920</v>
      </c>
      <c r="D107" s="205">
        <f>D108</f>
        <v>0</v>
      </c>
      <c r="E107" s="205">
        <f>E108</f>
        <v>1920</v>
      </c>
    </row>
    <row r="108" spans="1:5" ht="51.75">
      <c r="A108" s="161" t="s">
        <v>804</v>
      </c>
      <c r="B108" s="204" t="s">
        <v>805</v>
      </c>
      <c r="C108" s="205">
        <v>1920</v>
      </c>
      <c r="D108" s="204"/>
      <c r="E108" s="205">
        <f>C108+D108</f>
        <v>1920</v>
      </c>
    </row>
    <row r="109" spans="1:5" ht="39" customHeight="1">
      <c r="A109" s="161" t="s">
        <v>806</v>
      </c>
      <c r="B109" s="204" t="s">
        <v>807</v>
      </c>
      <c r="C109" s="205">
        <f>C110</f>
        <v>1073457</v>
      </c>
      <c r="D109" s="205">
        <f>D110</f>
        <v>0</v>
      </c>
      <c r="E109" s="205">
        <f>E110</f>
        <v>1073457</v>
      </c>
    </row>
    <row r="110" spans="1:5" ht="39" customHeight="1">
      <c r="A110" s="161" t="s">
        <v>808</v>
      </c>
      <c r="B110" s="204" t="s">
        <v>809</v>
      </c>
      <c r="C110" s="205">
        <v>1073457</v>
      </c>
      <c r="D110" s="204"/>
      <c r="E110" s="205">
        <f>C110+D110</f>
        <v>1073457</v>
      </c>
    </row>
    <row r="111" spans="1:5" ht="25.5">
      <c r="A111" s="203" t="s">
        <v>810</v>
      </c>
      <c r="B111" s="72" t="s">
        <v>811</v>
      </c>
      <c r="C111" s="205">
        <f>C112</f>
        <v>1115961.3400000001</v>
      </c>
      <c r="D111" s="205">
        <f>D112</f>
        <v>0</v>
      </c>
      <c r="E111" s="205">
        <f>E112</f>
        <v>1115961.3400000001</v>
      </c>
    </row>
    <row r="112" spans="1:5" ht="25.5">
      <c r="A112" s="161" t="s">
        <v>812</v>
      </c>
      <c r="B112" s="229" t="s">
        <v>813</v>
      </c>
      <c r="C112" s="205">
        <v>1115961.3400000001</v>
      </c>
      <c r="D112" s="230"/>
      <c r="E112" s="205">
        <f>C112+D112</f>
        <v>1115961.3400000001</v>
      </c>
    </row>
    <row r="113" spans="1:5">
      <c r="A113" s="161" t="s">
        <v>814</v>
      </c>
      <c r="B113" s="204" t="s">
        <v>815</v>
      </c>
      <c r="C113" s="205">
        <f>C114</f>
        <v>64309835.5</v>
      </c>
      <c r="D113" s="205">
        <f>D114</f>
        <v>0</v>
      </c>
      <c r="E113" s="205">
        <f>E114</f>
        <v>64309835.5</v>
      </c>
    </row>
    <row r="114" spans="1:5">
      <c r="A114" s="161" t="s">
        <v>816</v>
      </c>
      <c r="B114" s="204" t="s">
        <v>817</v>
      </c>
      <c r="C114" s="205">
        <v>64309835.5</v>
      </c>
      <c r="D114" s="213"/>
      <c r="E114" s="205">
        <f>C114+D114</f>
        <v>64309835.5</v>
      </c>
    </row>
    <row r="115" spans="1:5">
      <c r="A115" s="49" t="s">
        <v>818</v>
      </c>
      <c r="B115" s="60" t="s">
        <v>819</v>
      </c>
      <c r="C115" s="133">
        <f t="shared" ref="C115:E116" si="18">C116</f>
        <v>10000</v>
      </c>
      <c r="D115" s="133">
        <f t="shared" si="18"/>
        <v>0</v>
      </c>
      <c r="E115" s="133">
        <f t="shared" si="18"/>
        <v>10000</v>
      </c>
    </row>
    <row r="116" spans="1:5" ht="51.75" customHeight="1">
      <c r="A116" s="22" t="s">
        <v>820</v>
      </c>
      <c r="B116" s="35" t="s">
        <v>821</v>
      </c>
      <c r="C116" s="134">
        <f t="shared" si="18"/>
        <v>10000</v>
      </c>
      <c r="D116" s="134">
        <f t="shared" si="18"/>
        <v>0</v>
      </c>
      <c r="E116" s="134">
        <f t="shared" si="18"/>
        <v>10000</v>
      </c>
    </row>
    <row r="117" spans="1:5" ht="53.25" customHeight="1">
      <c r="A117" s="194" t="s">
        <v>822</v>
      </c>
      <c r="B117" s="35" t="s">
        <v>823</v>
      </c>
      <c r="C117" s="134">
        <v>10000</v>
      </c>
      <c r="D117" s="134"/>
      <c r="E117" s="134">
        <f>C117+D117</f>
        <v>10000</v>
      </c>
    </row>
    <row r="118" spans="1:5">
      <c r="A118" s="231"/>
      <c r="B118" s="217" t="s">
        <v>824</v>
      </c>
      <c r="C118" s="196">
        <f>C17+C84</f>
        <v>225982454.64999998</v>
      </c>
      <c r="D118" s="196">
        <f>D17+D84</f>
        <v>416211.74</v>
      </c>
      <c r="E118" s="196">
        <f>E17+E84</f>
        <v>226398666.38999999</v>
      </c>
    </row>
  </sheetData>
  <mergeCells count="34"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2:A33"/>
    <mergeCell ref="B32:B33"/>
    <mergeCell ref="C32:C33"/>
    <mergeCell ref="D32:D33"/>
    <mergeCell ref="E32:E33"/>
    <mergeCell ref="A13:E13"/>
    <mergeCell ref="B15:E15"/>
    <mergeCell ref="A26:A27"/>
    <mergeCell ref="B26:B27"/>
    <mergeCell ref="C26:C27"/>
    <mergeCell ref="D26:D27"/>
    <mergeCell ref="E26:E27"/>
    <mergeCell ref="A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A11:E11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view="pageBreakPreview" topLeftCell="A13" zoomScaleSheetLayoutView="100" workbookViewId="0">
      <selection activeCell="B9" sqref="B9:E9"/>
    </sheetView>
  </sheetViews>
  <sheetFormatPr defaultRowHeight="15"/>
  <cols>
    <col min="1" max="1" width="24.7109375" customWidth="1"/>
    <col min="2" max="2" width="46.5703125" customWidth="1"/>
    <col min="3" max="3" width="12.42578125" customWidth="1"/>
    <col min="4" max="4" width="12.5703125" customWidth="1"/>
    <col min="5" max="5" width="13.5703125" customWidth="1"/>
    <col min="6" max="8" width="9.140625" hidden="1" customWidth="1"/>
    <col min="9" max="9" width="9.140625" customWidth="1"/>
  </cols>
  <sheetData>
    <row r="1" spans="1:5" ht="15.75">
      <c r="A1" s="258" t="s">
        <v>314</v>
      </c>
      <c r="B1" s="275"/>
      <c r="C1" s="275"/>
      <c r="D1" s="275"/>
      <c r="E1" s="275"/>
    </row>
    <row r="2" spans="1:5" ht="15.75">
      <c r="A2" s="258" t="s">
        <v>335</v>
      </c>
      <c r="B2" s="275"/>
      <c r="C2" s="275"/>
      <c r="D2" s="275"/>
      <c r="E2" s="275"/>
    </row>
    <row r="3" spans="1:5" ht="15.75">
      <c r="A3" s="24"/>
      <c r="B3" s="258" t="s">
        <v>1</v>
      </c>
      <c r="C3" s="258"/>
      <c r="D3" s="258"/>
      <c r="E3" s="258"/>
    </row>
    <row r="4" spans="1:5" ht="15.75">
      <c r="A4" s="25"/>
      <c r="B4" s="258" t="s">
        <v>2</v>
      </c>
      <c r="C4" s="258"/>
      <c r="D4" s="258"/>
      <c r="E4" s="258"/>
    </row>
    <row r="5" spans="1:5" ht="15.75">
      <c r="A5" s="26"/>
      <c r="B5" s="258" t="s">
        <v>877</v>
      </c>
      <c r="C5" s="258"/>
      <c r="D5" s="258"/>
      <c r="E5" s="258"/>
    </row>
    <row r="6" spans="1:5" ht="15.75">
      <c r="A6" s="258" t="s">
        <v>336</v>
      </c>
      <c r="B6" s="275"/>
      <c r="C6" s="275"/>
      <c r="D6" s="275"/>
      <c r="E6" s="275"/>
    </row>
    <row r="7" spans="1:5" ht="15.75">
      <c r="A7" s="258" t="s">
        <v>335</v>
      </c>
      <c r="B7" s="275"/>
      <c r="C7" s="275"/>
      <c r="D7" s="275"/>
      <c r="E7" s="275"/>
    </row>
    <row r="8" spans="1:5" ht="15.75">
      <c r="A8" s="24"/>
      <c r="B8" s="258" t="s">
        <v>1</v>
      </c>
      <c r="C8" s="258"/>
      <c r="D8" s="258"/>
      <c r="E8" s="258"/>
    </row>
    <row r="9" spans="1:5" ht="15.75">
      <c r="A9" s="25"/>
      <c r="B9" s="258" t="s">
        <v>2</v>
      </c>
      <c r="C9" s="258"/>
      <c r="D9" s="258"/>
      <c r="E9" s="258"/>
    </row>
    <row r="10" spans="1:5" ht="15.75">
      <c r="A10" s="26"/>
      <c r="B10" s="258" t="s">
        <v>560</v>
      </c>
      <c r="C10" s="258"/>
      <c r="D10" s="258"/>
      <c r="E10" s="258"/>
    </row>
    <row r="11" spans="1:5" ht="15.75">
      <c r="A11" s="26"/>
      <c r="B11" s="28"/>
      <c r="C11" s="28"/>
      <c r="D11" s="28"/>
      <c r="E11" s="28"/>
    </row>
    <row r="12" spans="1:5" ht="15.75" customHeight="1">
      <c r="A12" s="260" t="s">
        <v>337</v>
      </c>
      <c r="B12" s="260"/>
      <c r="C12" s="260"/>
      <c r="D12" s="260"/>
      <c r="E12" s="260"/>
    </row>
    <row r="13" spans="1:5" ht="10.5" customHeight="1">
      <c r="A13" s="260" t="s">
        <v>434</v>
      </c>
      <c r="B13" s="260"/>
      <c r="C13" s="260"/>
      <c r="D13" s="260"/>
      <c r="E13" s="260"/>
    </row>
    <row r="14" spans="1:5" ht="8.25" customHeight="1">
      <c r="A14" s="260"/>
      <c r="B14" s="260"/>
      <c r="C14" s="260"/>
      <c r="D14" s="260"/>
      <c r="E14" s="260"/>
    </row>
    <row r="15" spans="1:5" ht="15.75" customHeight="1">
      <c r="A15" s="260" t="s">
        <v>435</v>
      </c>
      <c r="B15" s="260"/>
      <c r="C15" s="260"/>
      <c r="D15" s="260"/>
      <c r="E15" s="260"/>
    </row>
    <row r="16" spans="1:5" ht="15" customHeight="1">
      <c r="A16" s="263" t="s">
        <v>484</v>
      </c>
      <c r="B16" s="288"/>
      <c r="C16" s="288"/>
      <c r="D16" s="288"/>
      <c r="E16" s="288"/>
    </row>
    <row r="17" spans="1:5" ht="15" customHeight="1">
      <c r="A17" s="286" t="s">
        <v>338</v>
      </c>
      <c r="B17" s="286" t="s">
        <v>339</v>
      </c>
      <c r="C17" s="70" t="s">
        <v>340</v>
      </c>
      <c r="D17" s="70" t="s">
        <v>361</v>
      </c>
      <c r="E17" s="289" t="s">
        <v>433</v>
      </c>
    </row>
    <row r="18" spans="1:5" ht="23.25" customHeight="1">
      <c r="A18" s="286"/>
      <c r="B18" s="286"/>
      <c r="C18" s="30"/>
      <c r="D18" s="30"/>
      <c r="E18" s="290"/>
    </row>
    <row r="19" spans="1:5" ht="15" customHeight="1">
      <c r="A19" s="283" t="s">
        <v>341</v>
      </c>
      <c r="B19" s="284" t="s">
        <v>342</v>
      </c>
      <c r="C19" s="285">
        <f>C21</f>
        <v>10466796.890000015</v>
      </c>
      <c r="D19" s="285">
        <f t="shared" ref="D19:E19" si="0">D21</f>
        <v>0</v>
      </c>
      <c r="E19" s="285">
        <f t="shared" si="0"/>
        <v>0</v>
      </c>
    </row>
    <row r="20" spans="1:5">
      <c r="A20" s="283"/>
      <c r="B20" s="284"/>
      <c r="C20" s="285"/>
      <c r="D20" s="285"/>
      <c r="E20" s="285"/>
    </row>
    <row r="21" spans="1:5" ht="15" customHeight="1">
      <c r="A21" s="283" t="s">
        <v>343</v>
      </c>
      <c r="B21" s="284" t="s">
        <v>344</v>
      </c>
      <c r="C21" s="285">
        <f>C23+C28</f>
        <v>10466796.890000015</v>
      </c>
      <c r="D21" s="285">
        <f t="shared" ref="D21:E21" si="1">D23+D28</f>
        <v>0</v>
      </c>
      <c r="E21" s="285">
        <f t="shared" si="1"/>
        <v>0</v>
      </c>
    </row>
    <row r="22" spans="1:5">
      <c r="A22" s="283"/>
      <c r="B22" s="284"/>
      <c r="C22" s="285"/>
      <c r="D22" s="285"/>
      <c r="E22" s="285"/>
    </row>
    <row r="23" spans="1:5">
      <c r="A23" s="29" t="s">
        <v>345</v>
      </c>
      <c r="B23" s="27" t="s">
        <v>346</v>
      </c>
      <c r="C23" s="130">
        <f>C24</f>
        <v>-226758666.38999999</v>
      </c>
      <c r="D23" s="130">
        <f t="shared" ref="D23:E25" si="2">D24</f>
        <v>-206722013.38</v>
      </c>
      <c r="E23" s="130">
        <f t="shared" si="2"/>
        <v>-204467277.38</v>
      </c>
    </row>
    <row r="24" spans="1:5" ht="19.5" customHeight="1">
      <c r="A24" s="29" t="s">
        <v>347</v>
      </c>
      <c r="B24" s="27" t="s">
        <v>348</v>
      </c>
      <c r="C24" s="130">
        <f>C25</f>
        <v>-226758666.38999999</v>
      </c>
      <c r="D24" s="130">
        <f t="shared" si="2"/>
        <v>-206722013.38</v>
      </c>
      <c r="E24" s="130">
        <f t="shared" si="2"/>
        <v>-204467277.38</v>
      </c>
    </row>
    <row r="25" spans="1:5" ht="25.5">
      <c r="A25" s="29" t="s">
        <v>349</v>
      </c>
      <c r="B25" s="27" t="s">
        <v>350</v>
      </c>
      <c r="C25" s="130">
        <f>C26</f>
        <v>-226758666.38999999</v>
      </c>
      <c r="D25" s="130">
        <f t="shared" si="2"/>
        <v>-206722013.38</v>
      </c>
      <c r="E25" s="130">
        <f t="shared" si="2"/>
        <v>-204467277.38</v>
      </c>
    </row>
    <row r="26" spans="1:5" ht="15" customHeight="1">
      <c r="A26" s="286" t="s">
        <v>351</v>
      </c>
      <c r="B26" s="287" t="s">
        <v>352</v>
      </c>
      <c r="C26" s="280">
        <v>-226758666.38999999</v>
      </c>
      <c r="D26" s="280">
        <v>-206722013.38</v>
      </c>
      <c r="E26" s="281">
        <v>-204467277.38</v>
      </c>
    </row>
    <row r="27" spans="1:5">
      <c r="A27" s="286"/>
      <c r="B27" s="287"/>
      <c r="C27" s="280"/>
      <c r="D27" s="280"/>
      <c r="E27" s="282"/>
    </row>
    <row r="28" spans="1:5">
      <c r="A28" s="29" t="s">
        <v>353</v>
      </c>
      <c r="B28" s="27" t="s">
        <v>354</v>
      </c>
      <c r="C28" s="130">
        <f>C29</f>
        <v>237225463.28</v>
      </c>
      <c r="D28" s="130">
        <f t="shared" ref="D28:E29" si="3">D29</f>
        <v>206722013.38</v>
      </c>
      <c r="E28" s="130">
        <f t="shared" si="3"/>
        <v>204467277.38</v>
      </c>
    </row>
    <row r="29" spans="1:5" ht="19.5" customHeight="1">
      <c r="A29" s="29" t="s">
        <v>355</v>
      </c>
      <c r="B29" s="27" t="s">
        <v>356</v>
      </c>
      <c r="C29" s="130">
        <f>C30</f>
        <v>237225463.28</v>
      </c>
      <c r="D29" s="130">
        <f t="shared" si="3"/>
        <v>206722013.38</v>
      </c>
      <c r="E29" s="130">
        <f t="shared" si="3"/>
        <v>204467277.38</v>
      </c>
    </row>
    <row r="30" spans="1:5" ht="25.5">
      <c r="A30" s="29" t="s">
        <v>357</v>
      </c>
      <c r="B30" s="27" t="s">
        <v>358</v>
      </c>
      <c r="C30" s="130">
        <f>C31</f>
        <v>237225463.28</v>
      </c>
      <c r="D30" s="130">
        <f>D31</f>
        <v>206722013.38</v>
      </c>
      <c r="E30" s="130">
        <f>E31</f>
        <v>204467277.38</v>
      </c>
    </row>
    <row r="31" spans="1:5" ht="15" customHeight="1">
      <c r="A31" s="276" t="s">
        <v>359</v>
      </c>
      <c r="B31" s="278" t="s">
        <v>360</v>
      </c>
      <c r="C31" s="280">
        <v>237225463.28</v>
      </c>
      <c r="D31" s="281">
        <v>206722013.38</v>
      </c>
      <c r="E31" s="281">
        <v>204467277.38</v>
      </c>
    </row>
    <row r="32" spans="1:5">
      <c r="A32" s="277"/>
      <c r="B32" s="279"/>
      <c r="C32" s="280"/>
      <c r="D32" s="282"/>
      <c r="E32" s="282"/>
    </row>
    <row r="33" spans="1:5" ht="25.5">
      <c r="A33" s="115" t="s">
        <v>579</v>
      </c>
      <c r="B33" s="129" t="s">
        <v>580</v>
      </c>
      <c r="C33" s="131">
        <f>C38</f>
        <v>0</v>
      </c>
      <c r="D33" s="131">
        <f t="shared" ref="D33:E33" si="4">D38</f>
        <v>0</v>
      </c>
      <c r="E33" s="131">
        <f t="shared" si="4"/>
        <v>0</v>
      </c>
    </row>
    <row r="34" spans="1:5" ht="30" customHeight="1">
      <c r="A34" s="192" t="s">
        <v>866</v>
      </c>
      <c r="B34" s="193" t="s">
        <v>867</v>
      </c>
      <c r="C34" s="246">
        <f>C35</f>
        <v>0</v>
      </c>
      <c r="D34" s="246">
        <f t="shared" ref="D34:E36" si="5">D35</f>
        <v>0</v>
      </c>
      <c r="E34" s="246">
        <f t="shared" si="5"/>
        <v>0</v>
      </c>
    </row>
    <row r="35" spans="1:5" ht="38.25">
      <c r="A35" s="192" t="s">
        <v>868</v>
      </c>
      <c r="B35" s="193" t="s">
        <v>869</v>
      </c>
      <c r="C35" s="246">
        <f>C36</f>
        <v>0</v>
      </c>
      <c r="D35" s="246">
        <f t="shared" si="5"/>
        <v>0</v>
      </c>
      <c r="E35" s="246">
        <f t="shared" si="5"/>
        <v>0</v>
      </c>
    </row>
    <row r="36" spans="1:5" ht="38.25">
      <c r="A36" s="192" t="s">
        <v>870</v>
      </c>
      <c r="B36" s="193" t="s">
        <v>871</v>
      </c>
      <c r="C36" s="246">
        <f>C37</f>
        <v>0</v>
      </c>
      <c r="D36" s="246">
        <f t="shared" si="5"/>
        <v>0</v>
      </c>
      <c r="E36" s="246">
        <f t="shared" si="5"/>
        <v>0</v>
      </c>
    </row>
    <row r="37" spans="1:5" ht="38.25">
      <c r="A37" s="192" t="s">
        <v>872</v>
      </c>
      <c r="B37" s="193" t="s">
        <v>871</v>
      </c>
      <c r="C37" s="246"/>
      <c r="D37" s="246"/>
      <c r="E37" s="247"/>
    </row>
    <row r="38" spans="1:5" ht="28.5" customHeight="1">
      <c r="A38" s="114" t="s">
        <v>581</v>
      </c>
      <c r="B38" s="121" t="s">
        <v>582</v>
      </c>
      <c r="C38" s="131">
        <f>C39+C43</f>
        <v>0</v>
      </c>
      <c r="D38" s="131">
        <f t="shared" ref="D38:E38" si="6">D39+D43</f>
        <v>0</v>
      </c>
      <c r="E38" s="131">
        <f t="shared" si="6"/>
        <v>0</v>
      </c>
    </row>
    <row r="39" spans="1:5" ht="31.5" customHeight="1">
      <c r="A39" s="116" t="s">
        <v>581</v>
      </c>
      <c r="B39" s="122" t="s">
        <v>583</v>
      </c>
      <c r="C39" s="132">
        <f>C40</f>
        <v>-360000</v>
      </c>
      <c r="D39" s="132">
        <f t="shared" ref="D39:E41" si="7">D40</f>
        <v>0</v>
      </c>
      <c r="E39" s="132">
        <f t="shared" si="7"/>
        <v>0</v>
      </c>
    </row>
    <row r="40" spans="1:5" ht="42" customHeight="1">
      <c r="A40" s="116" t="s">
        <v>584</v>
      </c>
      <c r="B40" s="122" t="s">
        <v>585</v>
      </c>
      <c r="C40" s="132">
        <f>C41</f>
        <v>-360000</v>
      </c>
      <c r="D40" s="132">
        <f t="shared" si="7"/>
        <v>0</v>
      </c>
      <c r="E40" s="132">
        <f t="shared" si="7"/>
        <v>0</v>
      </c>
    </row>
    <row r="41" spans="1:5" ht="54.75" customHeight="1">
      <c r="A41" s="116" t="s">
        <v>586</v>
      </c>
      <c r="B41" s="122" t="s">
        <v>587</v>
      </c>
      <c r="C41" s="132">
        <f>C42</f>
        <v>-360000</v>
      </c>
      <c r="D41" s="132">
        <f t="shared" si="7"/>
        <v>0</v>
      </c>
      <c r="E41" s="132">
        <f t="shared" si="7"/>
        <v>0</v>
      </c>
    </row>
    <row r="42" spans="1:5" ht="54" customHeight="1">
      <c r="A42" s="116" t="s">
        <v>588</v>
      </c>
      <c r="B42" s="122" t="s">
        <v>587</v>
      </c>
      <c r="C42" s="132">
        <v>-360000</v>
      </c>
      <c r="D42" s="132"/>
      <c r="E42" s="132"/>
    </row>
    <row r="43" spans="1:5" ht="27.75" customHeight="1">
      <c r="A43" s="116" t="s">
        <v>589</v>
      </c>
      <c r="B43" s="122" t="s">
        <v>590</v>
      </c>
      <c r="C43" s="132">
        <f>C44</f>
        <v>360000</v>
      </c>
      <c r="D43" s="132">
        <f>D44</f>
        <v>0</v>
      </c>
      <c r="E43" s="132">
        <f>E44</f>
        <v>0</v>
      </c>
    </row>
    <row r="44" spans="1:5" ht="42" customHeight="1">
      <c r="A44" s="116" t="s">
        <v>591</v>
      </c>
      <c r="B44" s="122" t="s">
        <v>592</v>
      </c>
      <c r="C44" s="132">
        <f>C45</f>
        <v>360000</v>
      </c>
      <c r="D44" s="132">
        <f t="shared" ref="D44:E44" si="8">D45</f>
        <v>0</v>
      </c>
      <c r="E44" s="132">
        <f t="shared" si="8"/>
        <v>0</v>
      </c>
    </row>
    <row r="45" spans="1:5" ht="54" customHeight="1">
      <c r="A45" s="116" t="s">
        <v>593</v>
      </c>
      <c r="B45" s="122" t="s">
        <v>594</v>
      </c>
      <c r="C45" s="132">
        <v>360000</v>
      </c>
      <c r="D45" s="132"/>
      <c r="E45" s="132"/>
    </row>
  </sheetData>
  <mergeCells count="37">
    <mergeCell ref="A13:E14"/>
    <mergeCell ref="A6:E6"/>
    <mergeCell ref="A7:E7"/>
    <mergeCell ref="B8:E8"/>
    <mergeCell ref="B9:E9"/>
    <mergeCell ref="B10:E10"/>
    <mergeCell ref="A12:E12"/>
    <mergeCell ref="A19:A20"/>
    <mergeCell ref="B19:B20"/>
    <mergeCell ref="C19:C20"/>
    <mergeCell ref="D19:D20"/>
    <mergeCell ref="E19:E20"/>
    <mergeCell ref="A15:E15"/>
    <mergeCell ref="A16:E16"/>
    <mergeCell ref="A17:A18"/>
    <mergeCell ref="B17:B18"/>
    <mergeCell ref="E17:E18"/>
    <mergeCell ref="A26:A27"/>
    <mergeCell ref="B26:B27"/>
    <mergeCell ref="C26:C27"/>
    <mergeCell ref="D26:D27"/>
    <mergeCell ref="E26:E27"/>
    <mergeCell ref="A21:A22"/>
    <mergeCell ref="B21:B22"/>
    <mergeCell ref="C21:C22"/>
    <mergeCell ref="D21:D22"/>
    <mergeCell ref="E21:E22"/>
    <mergeCell ref="A31:A32"/>
    <mergeCell ref="B31:B32"/>
    <mergeCell ref="C31:C32"/>
    <mergeCell ref="D31:D32"/>
    <mergeCell ref="E31:E32"/>
    <mergeCell ref="A1:E1"/>
    <mergeCell ref="A2:E2"/>
    <mergeCell ref="B3:E3"/>
    <mergeCell ref="B4:E4"/>
    <mergeCell ref="B5:E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0"/>
  <sheetViews>
    <sheetView view="pageBreakPreview" topLeftCell="A310" zoomScale="112" zoomScaleSheetLayoutView="112" workbookViewId="0">
      <selection activeCell="A140" sqref="A140"/>
    </sheetView>
  </sheetViews>
  <sheetFormatPr defaultRowHeight="12.75"/>
  <cols>
    <col min="1" max="1" width="64.85546875" style="81" customWidth="1"/>
    <col min="2" max="2" width="11.5703125" style="81" customWidth="1"/>
    <col min="3" max="3" width="5.85546875" style="81" customWidth="1"/>
    <col min="4" max="4" width="13.85546875" style="81" customWidth="1"/>
    <col min="5" max="5" width="12.85546875" style="81" customWidth="1"/>
    <col min="6" max="6" width="13.5703125" style="81" customWidth="1"/>
    <col min="7" max="16384" width="9.140625" style="81"/>
  </cols>
  <sheetData>
    <row r="1" spans="1:6" ht="15.75" customHeight="1">
      <c r="A1" s="291" t="s">
        <v>596</v>
      </c>
      <c r="B1" s="291"/>
      <c r="C1" s="291"/>
      <c r="D1" s="291"/>
      <c r="E1" s="291"/>
      <c r="F1" s="291"/>
    </row>
    <row r="2" spans="1:6" ht="15.75" customHeight="1">
      <c r="A2" s="291" t="s">
        <v>0</v>
      </c>
      <c r="B2" s="291"/>
      <c r="C2" s="291"/>
      <c r="D2" s="291"/>
      <c r="E2" s="291"/>
      <c r="F2" s="291"/>
    </row>
    <row r="3" spans="1:6" ht="15.75" customHeight="1">
      <c r="A3" s="146"/>
      <c r="B3" s="291" t="s">
        <v>1</v>
      </c>
      <c r="C3" s="291"/>
      <c r="D3" s="291"/>
      <c r="E3" s="291"/>
      <c r="F3" s="291"/>
    </row>
    <row r="4" spans="1:6" ht="15.75" customHeight="1">
      <c r="A4" s="146"/>
      <c r="B4" s="291" t="s">
        <v>2</v>
      </c>
      <c r="C4" s="291"/>
      <c r="D4" s="291"/>
      <c r="E4" s="291"/>
      <c r="F4" s="291"/>
    </row>
    <row r="5" spans="1:6" ht="15.75" customHeight="1">
      <c r="A5" s="291" t="s">
        <v>877</v>
      </c>
      <c r="B5" s="291"/>
      <c r="C5" s="291"/>
      <c r="D5" s="291"/>
      <c r="E5" s="291"/>
      <c r="F5" s="291"/>
    </row>
    <row r="6" spans="1:6" ht="15.75">
      <c r="A6" s="294" t="s">
        <v>199</v>
      </c>
      <c r="B6" s="294"/>
      <c r="C6" s="294"/>
      <c r="D6" s="294"/>
      <c r="E6" s="294"/>
      <c r="F6" s="294"/>
    </row>
    <row r="7" spans="1:6" ht="15.75">
      <c r="A7" s="294" t="s">
        <v>0</v>
      </c>
      <c r="B7" s="294"/>
      <c r="C7" s="294"/>
      <c r="D7" s="294"/>
      <c r="E7" s="294"/>
      <c r="F7" s="294"/>
    </row>
    <row r="8" spans="1:6" ht="15.75" customHeight="1">
      <c r="A8" s="82"/>
      <c r="B8" s="294" t="s">
        <v>1</v>
      </c>
      <c r="C8" s="294"/>
      <c r="D8" s="294"/>
      <c r="E8" s="294"/>
      <c r="F8" s="294"/>
    </row>
    <row r="9" spans="1:6" ht="15.75" customHeight="1">
      <c r="A9" s="82"/>
      <c r="B9" s="294" t="s">
        <v>2</v>
      </c>
      <c r="C9" s="294"/>
      <c r="D9" s="294"/>
      <c r="E9" s="294"/>
      <c r="F9" s="294"/>
    </row>
    <row r="10" spans="1:6" ht="15.75">
      <c r="A10" s="294" t="s">
        <v>560</v>
      </c>
      <c r="B10" s="294"/>
      <c r="C10" s="294"/>
      <c r="D10" s="294"/>
      <c r="E10" s="294"/>
      <c r="F10" s="294"/>
    </row>
    <row r="11" spans="1:6" ht="15.75">
      <c r="A11" s="83"/>
      <c r="B11" s="83"/>
      <c r="C11" s="83"/>
      <c r="D11" s="83"/>
      <c r="E11" s="83"/>
      <c r="F11" s="83"/>
    </row>
    <row r="12" spans="1:6" ht="15.75">
      <c r="A12" s="292" t="s">
        <v>8</v>
      </c>
      <c r="B12" s="293"/>
      <c r="C12" s="293"/>
      <c r="D12" s="293"/>
      <c r="E12" s="293"/>
      <c r="F12" s="293"/>
    </row>
    <row r="13" spans="1:6" ht="15.75" customHeight="1">
      <c r="A13" s="292" t="s">
        <v>21</v>
      </c>
      <c r="B13" s="293"/>
      <c r="C13" s="293"/>
      <c r="D13" s="293"/>
      <c r="E13" s="293"/>
      <c r="F13" s="293"/>
    </row>
    <row r="14" spans="1:6" ht="15.75" customHeight="1">
      <c r="A14" s="292" t="s">
        <v>22</v>
      </c>
      <c r="B14" s="293"/>
      <c r="C14" s="293"/>
      <c r="D14" s="293"/>
      <c r="E14" s="293"/>
      <c r="F14" s="293"/>
    </row>
    <row r="15" spans="1:6" ht="32.25" customHeight="1">
      <c r="A15" s="292" t="s">
        <v>436</v>
      </c>
      <c r="B15" s="293"/>
      <c r="C15" s="293"/>
      <c r="D15" s="293"/>
      <c r="E15" s="293"/>
      <c r="F15" s="293"/>
    </row>
    <row r="16" spans="1:6" ht="21.75" customHeight="1">
      <c r="A16" s="303" t="s">
        <v>432</v>
      </c>
      <c r="B16" s="304"/>
      <c r="C16" s="304"/>
      <c r="D16" s="304"/>
      <c r="E16" s="304"/>
      <c r="F16" s="304"/>
    </row>
    <row r="17" spans="1:6" ht="15.75" customHeight="1">
      <c r="A17" s="305" t="s">
        <v>9</v>
      </c>
      <c r="B17" s="305" t="s">
        <v>10</v>
      </c>
      <c r="C17" s="305" t="s">
        <v>11</v>
      </c>
      <c r="D17" s="306" t="s">
        <v>437</v>
      </c>
      <c r="E17" s="308" t="s">
        <v>575</v>
      </c>
      <c r="F17" s="306" t="s">
        <v>437</v>
      </c>
    </row>
    <row r="18" spans="1:6" ht="25.5" customHeight="1">
      <c r="A18" s="305"/>
      <c r="B18" s="305"/>
      <c r="C18" s="305"/>
      <c r="D18" s="307"/>
      <c r="E18" s="309"/>
      <c r="F18" s="307"/>
    </row>
    <row r="19" spans="1:6" ht="26.25" customHeight="1">
      <c r="A19" s="43" t="s">
        <v>12</v>
      </c>
      <c r="B19" s="50" t="s">
        <v>82</v>
      </c>
      <c r="C19" s="22"/>
      <c r="D19" s="133">
        <f>D20+D35+D43+D47+D68+D76+D87+D92+D96+D101</f>
        <v>135219367.14999998</v>
      </c>
      <c r="E19" s="133">
        <f>E20+E35+E43+E47+E68+E76+E87+E92+E96+E101</f>
        <v>209266.5</v>
      </c>
      <c r="F19" s="133">
        <f>F20+F35+F43+F47+F68+F76+F87+F92+F96+F101</f>
        <v>135428633.64999998</v>
      </c>
    </row>
    <row r="20" spans="1:6" s="84" customFormat="1" ht="17.25" customHeight="1">
      <c r="A20" s="43" t="s">
        <v>83</v>
      </c>
      <c r="B20" s="50" t="s">
        <v>84</v>
      </c>
      <c r="C20" s="49"/>
      <c r="D20" s="133">
        <f>D21+D32</f>
        <v>15177897.930000002</v>
      </c>
      <c r="E20" s="133">
        <f>E21+E32</f>
        <v>0</v>
      </c>
      <c r="F20" s="133">
        <f>F21+F32</f>
        <v>15177897.930000002</v>
      </c>
    </row>
    <row r="21" spans="1:6" ht="27.75" customHeight="1">
      <c r="A21" s="46" t="s">
        <v>86</v>
      </c>
      <c r="B21" s="77" t="s">
        <v>94</v>
      </c>
      <c r="C21" s="34"/>
      <c r="D21" s="134">
        <f>D24+D25+D26+D22+D23+D28+D27+D30+D31+D29</f>
        <v>15082797.930000002</v>
      </c>
      <c r="E21" s="134">
        <f>E24+E25+E26+E22+E23+E28+E27+E30+E31+E29</f>
        <v>0</v>
      </c>
      <c r="F21" s="134">
        <f>F24+F25+F26+F22+F23+F28+F27+F30+F31+F29</f>
        <v>15082797.930000002</v>
      </c>
    </row>
    <row r="22" spans="1:6" ht="42.75" customHeight="1">
      <c r="A22" s="58" t="s">
        <v>470</v>
      </c>
      <c r="B22" s="77" t="s">
        <v>469</v>
      </c>
      <c r="C22" s="34">
        <v>200</v>
      </c>
      <c r="D22" s="134">
        <v>180000</v>
      </c>
      <c r="E22" s="135"/>
      <c r="F22" s="134">
        <f>D22+E22</f>
        <v>180000</v>
      </c>
    </row>
    <row r="23" spans="1:6" ht="41.25" customHeight="1">
      <c r="A23" s="58" t="s">
        <v>471</v>
      </c>
      <c r="B23" s="77" t="s">
        <v>469</v>
      </c>
      <c r="C23" s="34">
        <v>600</v>
      </c>
      <c r="D23" s="134">
        <v>460000</v>
      </c>
      <c r="E23" s="135"/>
      <c r="F23" s="134">
        <v>460000</v>
      </c>
    </row>
    <row r="24" spans="1:6" ht="42" customHeight="1">
      <c r="A24" s="23" t="s">
        <v>222</v>
      </c>
      <c r="B24" s="77" t="s">
        <v>95</v>
      </c>
      <c r="C24" s="79">
        <v>200</v>
      </c>
      <c r="D24" s="134">
        <v>2500000</v>
      </c>
      <c r="E24" s="123"/>
      <c r="F24" s="134">
        <f>D24+E24</f>
        <v>2500000</v>
      </c>
    </row>
    <row r="25" spans="1:6" ht="38.25" customHeight="1">
      <c r="A25" s="23" t="s">
        <v>85</v>
      </c>
      <c r="B25" s="77" t="s">
        <v>95</v>
      </c>
      <c r="C25" s="79">
        <v>600</v>
      </c>
      <c r="D25" s="134">
        <v>3954140</v>
      </c>
      <c r="E25" s="123"/>
      <c r="F25" s="134">
        <f t="shared" ref="F25:F30" si="0">D25+E25</f>
        <v>3954140</v>
      </c>
    </row>
    <row r="26" spans="1:6" ht="39.75" customHeight="1">
      <c r="A26" s="35" t="s">
        <v>271</v>
      </c>
      <c r="B26" s="77" t="s">
        <v>96</v>
      </c>
      <c r="C26" s="79">
        <v>200</v>
      </c>
      <c r="D26" s="134">
        <v>1300000</v>
      </c>
      <c r="E26" s="123"/>
      <c r="F26" s="134">
        <f t="shared" si="0"/>
        <v>1300000</v>
      </c>
    </row>
    <row r="27" spans="1:6" ht="52.5" customHeight="1">
      <c r="A27" s="23" t="s">
        <v>538</v>
      </c>
      <c r="B27" s="77" t="s">
        <v>537</v>
      </c>
      <c r="C27" s="37">
        <v>200</v>
      </c>
      <c r="D27" s="134">
        <v>228370.15</v>
      </c>
      <c r="E27" s="124"/>
      <c r="F27" s="134">
        <f t="shared" si="0"/>
        <v>228370.15</v>
      </c>
    </row>
    <row r="28" spans="1:6" ht="51" customHeight="1">
      <c r="A28" s="23" t="s">
        <v>536</v>
      </c>
      <c r="B28" s="77" t="s">
        <v>535</v>
      </c>
      <c r="C28" s="37">
        <v>200</v>
      </c>
      <c r="D28" s="134">
        <v>0</v>
      </c>
      <c r="E28" s="124"/>
      <c r="F28" s="134">
        <f t="shared" si="0"/>
        <v>0</v>
      </c>
    </row>
    <row r="29" spans="1:6" ht="51" customHeight="1">
      <c r="A29" s="23" t="s">
        <v>536</v>
      </c>
      <c r="B29" s="163" t="s">
        <v>622</v>
      </c>
      <c r="C29" s="37">
        <v>200</v>
      </c>
      <c r="D29" s="134">
        <v>2162984.75</v>
      </c>
      <c r="E29" s="124"/>
      <c r="F29" s="134">
        <f t="shared" si="0"/>
        <v>2162984.75</v>
      </c>
    </row>
    <row r="30" spans="1:6" ht="38.25" customHeight="1">
      <c r="A30" s="23" t="s">
        <v>607</v>
      </c>
      <c r="B30" s="149" t="s">
        <v>599</v>
      </c>
      <c r="C30" s="37">
        <v>600</v>
      </c>
      <c r="D30" s="134">
        <v>3845963.72</v>
      </c>
      <c r="E30" s="124"/>
      <c r="F30" s="134">
        <f t="shared" si="0"/>
        <v>3845963.72</v>
      </c>
    </row>
    <row r="31" spans="1:6" ht="38.25" customHeight="1">
      <c r="A31" s="23" t="s">
        <v>620</v>
      </c>
      <c r="B31" s="163" t="s">
        <v>621</v>
      </c>
      <c r="C31" s="37">
        <v>600</v>
      </c>
      <c r="D31" s="124">
        <v>451339.31</v>
      </c>
      <c r="E31" s="124"/>
      <c r="F31" s="134">
        <f t="shared" ref="F31" si="1">D31+E31</f>
        <v>451339.31</v>
      </c>
    </row>
    <row r="32" spans="1:6" ht="18.75" customHeight="1">
      <c r="A32" s="23" t="s">
        <v>97</v>
      </c>
      <c r="B32" s="77" t="s">
        <v>98</v>
      </c>
      <c r="C32" s="79"/>
      <c r="D32" s="134">
        <f>D33+D34</f>
        <v>95100</v>
      </c>
      <c r="E32" s="134">
        <f>E33+E34</f>
        <v>0</v>
      </c>
      <c r="F32" s="134">
        <f>F33+F34</f>
        <v>95100</v>
      </c>
    </row>
    <row r="33" spans="1:6" ht="26.25" customHeight="1">
      <c r="A33" s="23" t="s">
        <v>224</v>
      </c>
      <c r="B33" s="77" t="s">
        <v>99</v>
      </c>
      <c r="C33" s="37">
        <v>200</v>
      </c>
      <c r="D33" s="134">
        <v>45100</v>
      </c>
      <c r="E33" s="124"/>
      <c r="F33" s="134">
        <f>D33+E33</f>
        <v>45100</v>
      </c>
    </row>
    <row r="34" spans="1:6" ht="26.25" customHeight="1">
      <c r="A34" s="23" t="s">
        <v>557</v>
      </c>
      <c r="B34" s="105" t="s">
        <v>99</v>
      </c>
      <c r="C34" s="37">
        <v>300</v>
      </c>
      <c r="D34" s="134">
        <v>50000</v>
      </c>
      <c r="E34" s="124"/>
      <c r="F34" s="134">
        <f>D34+E34</f>
        <v>50000</v>
      </c>
    </row>
    <row r="35" spans="1:6" ht="29.25" customHeight="1">
      <c r="A35" s="51" t="s">
        <v>101</v>
      </c>
      <c r="B35" s="44" t="s">
        <v>100</v>
      </c>
      <c r="C35" s="37"/>
      <c r="D35" s="133">
        <f t="shared" ref="D35:F35" si="2">D36</f>
        <v>1917283.46</v>
      </c>
      <c r="E35" s="133">
        <f t="shared" si="2"/>
        <v>0</v>
      </c>
      <c r="F35" s="133">
        <f t="shared" si="2"/>
        <v>1917283.46</v>
      </c>
    </row>
    <row r="36" spans="1:6" ht="29.25" customHeight="1">
      <c r="A36" s="23" t="s">
        <v>102</v>
      </c>
      <c r="B36" s="77" t="s">
        <v>103</v>
      </c>
      <c r="C36" s="37"/>
      <c r="D36" s="134">
        <f>SUM(D37:D42)</f>
        <v>1917283.46</v>
      </c>
      <c r="E36" s="134">
        <f>SUM(E37:E42)</f>
        <v>0</v>
      </c>
      <c r="F36" s="134">
        <f>SUM(F37:F42)</f>
        <v>1917283.46</v>
      </c>
    </row>
    <row r="37" spans="1:6" ht="42" customHeight="1">
      <c r="A37" s="23" t="s">
        <v>519</v>
      </c>
      <c r="B37" s="77" t="s">
        <v>521</v>
      </c>
      <c r="C37" s="37">
        <v>200</v>
      </c>
      <c r="D37" s="134">
        <v>396500</v>
      </c>
      <c r="E37" s="124"/>
      <c r="F37" s="134">
        <f>D37+E37</f>
        <v>396500</v>
      </c>
    </row>
    <row r="38" spans="1:6" ht="41.25" customHeight="1">
      <c r="A38" s="23" t="s">
        <v>520</v>
      </c>
      <c r="B38" s="77" t="s">
        <v>521</v>
      </c>
      <c r="C38" s="37">
        <v>600</v>
      </c>
      <c r="D38" s="134">
        <v>1046600</v>
      </c>
      <c r="E38" s="124"/>
      <c r="F38" s="134">
        <f>D38+E38</f>
        <v>1046600</v>
      </c>
    </row>
    <row r="39" spans="1:6" ht="68.25" customHeight="1">
      <c r="A39" s="33" t="s">
        <v>225</v>
      </c>
      <c r="B39" s="77" t="s">
        <v>104</v>
      </c>
      <c r="C39" s="79">
        <v>200</v>
      </c>
      <c r="D39" s="134">
        <v>69428</v>
      </c>
      <c r="E39" s="123"/>
      <c r="F39" s="134">
        <f>D39+E39</f>
        <v>69428</v>
      </c>
    </row>
    <row r="40" spans="1:6" ht="44.25" customHeight="1">
      <c r="A40" s="295" t="s">
        <v>370</v>
      </c>
      <c r="B40" s="297" t="s">
        <v>105</v>
      </c>
      <c r="C40" s="299">
        <v>200</v>
      </c>
      <c r="D40" s="301">
        <v>24438</v>
      </c>
      <c r="E40" s="310"/>
      <c r="F40" s="301">
        <f>D40+E40</f>
        <v>24438</v>
      </c>
    </row>
    <row r="41" spans="1:6" ht="51" customHeight="1">
      <c r="A41" s="296"/>
      <c r="B41" s="298"/>
      <c r="C41" s="300"/>
      <c r="D41" s="302"/>
      <c r="E41" s="311"/>
      <c r="F41" s="302"/>
    </row>
    <row r="42" spans="1:6" ht="51.75" customHeight="1">
      <c r="A42" s="35" t="s">
        <v>371</v>
      </c>
      <c r="B42" s="77" t="s">
        <v>106</v>
      </c>
      <c r="C42" s="79">
        <v>300</v>
      </c>
      <c r="D42" s="134">
        <v>380317.46</v>
      </c>
      <c r="E42" s="123"/>
      <c r="F42" s="134">
        <f>D42+E42</f>
        <v>380317.46</v>
      </c>
    </row>
    <row r="43" spans="1:6" ht="16.5" customHeight="1">
      <c r="A43" s="48" t="s">
        <v>201</v>
      </c>
      <c r="B43" s="44" t="s">
        <v>204</v>
      </c>
      <c r="C43" s="52"/>
      <c r="D43" s="133">
        <f t="shared" ref="D43:F43" si="3">D44</f>
        <v>476400</v>
      </c>
      <c r="E43" s="133">
        <f t="shared" si="3"/>
        <v>0</v>
      </c>
      <c r="F43" s="133">
        <f t="shared" si="3"/>
        <v>476400</v>
      </c>
    </row>
    <row r="44" spans="1:6" ht="18.75" customHeight="1">
      <c r="A44" s="23" t="s">
        <v>202</v>
      </c>
      <c r="B44" s="77" t="s">
        <v>205</v>
      </c>
      <c r="C44" s="79"/>
      <c r="D44" s="134">
        <f t="shared" ref="D44:F44" si="4">D45+D46</f>
        <v>476400</v>
      </c>
      <c r="E44" s="134">
        <f t="shared" si="4"/>
        <v>0</v>
      </c>
      <c r="F44" s="134">
        <f t="shared" si="4"/>
        <v>476400</v>
      </c>
    </row>
    <row r="45" spans="1:6" ht="39.75" customHeight="1">
      <c r="A45" s="23" t="s">
        <v>226</v>
      </c>
      <c r="B45" s="77" t="s">
        <v>206</v>
      </c>
      <c r="C45" s="79">
        <v>200</v>
      </c>
      <c r="D45" s="134">
        <v>436400</v>
      </c>
      <c r="E45" s="123"/>
      <c r="F45" s="134">
        <f>D45+E45</f>
        <v>436400</v>
      </c>
    </row>
    <row r="46" spans="1:6" ht="54" customHeight="1">
      <c r="A46" s="23" t="s">
        <v>203</v>
      </c>
      <c r="B46" s="77" t="s">
        <v>206</v>
      </c>
      <c r="C46" s="79">
        <v>600</v>
      </c>
      <c r="D46" s="134">
        <v>40000</v>
      </c>
      <c r="E46" s="123"/>
      <c r="F46" s="134">
        <f>D46+E46</f>
        <v>40000</v>
      </c>
    </row>
    <row r="47" spans="1:6" ht="18" customHeight="1">
      <c r="A47" s="48" t="s">
        <v>107</v>
      </c>
      <c r="B47" s="44" t="s">
        <v>108</v>
      </c>
      <c r="C47" s="79"/>
      <c r="D47" s="133">
        <f t="shared" ref="D47:F47" si="5">D48+D56</f>
        <v>47545466.369999997</v>
      </c>
      <c r="E47" s="133">
        <f t="shared" si="5"/>
        <v>25137</v>
      </c>
      <c r="F47" s="133">
        <f t="shared" si="5"/>
        <v>47570603.369999997</v>
      </c>
    </row>
    <row r="48" spans="1:6" ht="18" customHeight="1">
      <c r="A48" s="23" t="s">
        <v>109</v>
      </c>
      <c r="B48" s="77" t="s">
        <v>110</v>
      </c>
      <c r="C48" s="79"/>
      <c r="D48" s="134">
        <f>D49+D50+D51+D52+D53+D54+D55</f>
        <v>8086766.9000000004</v>
      </c>
      <c r="E48" s="134">
        <f>E49+E50+E51+E52+E53+E54+E55</f>
        <v>0</v>
      </c>
      <c r="F48" s="134">
        <f>F49+F50+F51+F52+F53+F54+F55</f>
        <v>8086766.9000000004</v>
      </c>
    </row>
    <row r="49" spans="1:6" ht="66" customHeight="1">
      <c r="A49" s="23" t="s">
        <v>87</v>
      </c>
      <c r="B49" s="77" t="s">
        <v>111</v>
      </c>
      <c r="C49" s="79">
        <v>100</v>
      </c>
      <c r="D49" s="134">
        <v>1620705</v>
      </c>
      <c r="E49" s="123"/>
      <c r="F49" s="134">
        <f>D49+E49</f>
        <v>1620705</v>
      </c>
    </row>
    <row r="50" spans="1:6" ht="41.25" customHeight="1">
      <c r="A50" s="23" t="s">
        <v>227</v>
      </c>
      <c r="B50" s="76" t="s">
        <v>111</v>
      </c>
      <c r="C50" s="79">
        <v>200</v>
      </c>
      <c r="D50" s="134">
        <v>3200100</v>
      </c>
      <c r="E50" s="123"/>
      <c r="F50" s="134">
        <f t="shared" ref="F50:F116" si="6">D50+E50</f>
        <v>3200100</v>
      </c>
    </row>
    <row r="51" spans="1:6" ht="25.5" customHeight="1">
      <c r="A51" s="23" t="s">
        <v>88</v>
      </c>
      <c r="B51" s="77" t="s">
        <v>111</v>
      </c>
      <c r="C51" s="79">
        <v>800</v>
      </c>
      <c r="D51" s="134">
        <v>27600</v>
      </c>
      <c r="E51" s="123"/>
      <c r="F51" s="134">
        <f t="shared" si="6"/>
        <v>27600</v>
      </c>
    </row>
    <row r="52" spans="1:6" ht="40.5" customHeight="1">
      <c r="A52" s="23" t="s">
        <v>228</v>
      </c>
      <c r="B52" s="77" t="s">
        <v>198</v>
      </c>
      <c r="C52" s="79">
        <v>200</v>
      </c>
      <c r="D52" s="134">
        <v>1515364.9</v>
      </c>
      <c r="E52" s="123"/>
      <c r="F52" s="134">
        <f t="shared" si="6"/>
        <v>1515364.9</v>
      </c>
    </row>
    <row r="53" spans="1:6" ht="30" customHeight="1">
      <c r="A53" s="23" t="s">
        <v>229</v>
      </c>
      <c r="B53" s="77" t="s">
        <v>207</v>
      </c>
      <c r="C53" s="79">
        <v>200</v>
      </c>
      <c r="D53" s="134">
        <v>981400</v>
      </c>
      <c r="E53" s="123"/>
      <c r="F53" s="134">
        <f t="shared" si="6"/>
        <v>981400</v>
      </c>
    </row>
    <row r="54" spans="1:6" ht="52.5" customHeight="1">
      <c r="A54" s="45" t="s">
        <v>554</v>
      </c>
      <c r="B54" s="77" t="s">
        <v>444</v>
      </c>
      <c r="C54" s="79">
        <v>100</v>
      </c>
      <c r="D54" s="134">
        <v>647609</v>
      </c>
      <c r="E54" s="123"/>
      <c r="F54" s="134">
        <f t="shared" si="6"/>
        <v>647609</v>
      </c>
    </row>
    <row r="55" spans="1:6" ht="52.5" customHeight="1">
      <c r="A55" s="45" t="s">
        <v>555</v>
      </c>
      <c r="B55" s="77" t="s">
        <v>445</v>
      </c>
      <c r="C55" s="79">
        <v>100</v>
      </c>
      <c r="D55" s="134">
        <v>93988</v>
      </c>
      <c r="E55" s="123"/>
      <c r="F55" s="134">
        <f t="shared" si="6"/>
        <v>93988</v>
      </c>
    </row>
    <row r="56" spans="1:6" ht="15" customHeight="1">
      <c r="A56" s="23" t="s">
        <v>112</v>
      </c>
      <c r="B56" s="77" t="s">
        <v>113</v>
      </c>
      <c r="C56" s="79"/>
      <c r="D56" s="134">
        <f>D57+D58+D59+D60+D61+D62+D63+D64+D65+D66+D67</f>
        <v>39458699.469999999</v>
      </c>
      <c r="E56" s="134">
        <f>E57+E58+E59+E60+E61+E62+E63+E64+E65+E66+E67</f>
        <v>25137</v>
      </c>
      <c r="F56" s="134">
        <f t="shared" si="6"/>
        <v>39483836.469999999</v>
      </c>
    </row>
    <row r="57" spans="1:6" ht="64.5" customHeight="1">
      <c r="A57" s="23" t="s">
        <v>89</v>
      </c>
      <c r="B57" s="76" t="s">
        <v>114</v>
      </c>
      <c r="C57" s="78">
        <v>100</v>
      </c>
      <c r="D57" s="134">
        <v>1088600</v>
      </c>
      <c r="E57" s="136"/>
      <c r="F57" s="134">
        <f t="shared" si="6"/>
        <v>1088600</v>
      </c>
    </row>
    <row r="58" spans="1:6" ht="39" customHeight="1">
      <c r="A58" s="46" t="s">
        <v>230</v>
      </c>
      <c r="B58" s="76" t="s">
        <v>114</v>
      </c>
      <c r="C58" s="79">
        <v>200</v>
      </c>
      <c r="D58" s="134">
        <v>8976705.9199999999</v>
      </c>
      <c r="E58" s="123">
        <v>20000</v>
      </c>
      <c r="F58" s="134">
        <f t="shared" si="6"/>
        <v>8996705.9199999999</v>
      </c>
    </row>
    <row r="59" spans="1:6" ht="53.25" customHeight="1">
      <c r="A59" s="46" t="s">
        <v>90</v>
      </c>
      <c r="B59" s="76" t="s">
        <v>114</v>
      </c>
      <c r="C59" s="79">
        <v>600</v>
      </c>
      <c r="D59" s="134">
        <v>19444382.370000001</v>
      </c>
      <c r="E59" s="123">
        <v>151600</v>
      </c>
      <c r="F59" s="134">
        <f t="shared" si="6"/>
        <v>19595982.370000001</v>
      </c>
    </row>
    <row r="60" spans="1:6" ht="38.25" customHeight="1">
      <c r="A60" s="46" t="s">
        <v>91</v>
      </c>
      <c r="B60" s="76" t="s">
        <v>114</v>
      </c>
      <c r="C60" s="79">
        <v>800</v>
      </c>
      <c r="D60" s="134">
        <v>143800</v>
      </c>
      <c r="E60" s="123"/>
      <c r="F60" s="134">
        <f t="shared" si="6"/>
        <v>143800</v>
      </c>
    </row>
    <row r="61" spans="1:6" ht="51" customHeight="1">
      <c r="A61" s="23" t="s">
        <v>92</v>
      </c>
      <c r="B61" s="77" t="s">
        <v>115</v>
      </c>
      <c r="C61" s="79">
        <v>100</v>
      </c>
      <c r="D61" s="134">
        <v>6564700</v>
      </c>
      <c r="E61" s="123"/>
      <c r="F61" s="134">
        <f t="shared" si="6"/>
        <v>6564700</v>
      </c>
    </row>
    <row r="62" spans="1:6" ht="28.5" customHeight="1">
      <c r="A62" s="46" t="s">
        <v>231</v>
      </c>
      <c r="B62" s="77" t="s">
        <v>115</v>
      </c>
      <c r="C62" s="79">
        <v>200</v>
      </c>
      <c r="D62" s="134">
        <v>1375137</v>
      </c>
      <c r="E62" s="123">
        <v>-146463</v>
      </c>
      <c r="F62" s="134">
        <f t="shared" si="6"/>
        <v>1228674</v>
      </c>
    </row>
    <row r="63" spans="1:6" ht="17.25" customHeight="1">
      <c r="A63" s="46" t="s">
        <v>93</v>
      </c>
      <c r="B63" s="77" t="s">
        <v>115</v>
      </c>
      <c r="C63" s="79">
        <v>800</v>
      </c>
      <c r="D63" s="134">
        <v>1900</v>
      </c>
      <c r="E63" s="123"/>
      <c r="F63" s="134">
        <f t="shared" si="6"/>
        <v>1900</v>
      </c>
    </row>
    <row r="64" spans="1:6" ht="39.75" customHeight="1">
      <c r="A64" s="23" t="s">
        <v>228</v>
      </c>
      <c r="B64" s="77" t="s">
        <v>116</v>
      </c>
      <c r="C64" s="79">
        <v>200</v>
      </c>
      <c r="D64" s="134">
        <v>902043.18</v>
      </c>
      <c r="E64" s="123"/>
      <c r="F64" s="134">
        <f t="shared" si="6"/>
        <v>902043.18</v>
      </c>
    </row>
    <row r="65" spans="1:6" ht="28.5" customHeight="1">
      <c r="A65" s="23" t="s">
        <v>229</v>
      </c>
      <c r="B65" s="77" t="s">
        <v>208</v>
      </c>
      <c r="C65" s="79">
        <v>200</v>
      </c>
      <c r="D65" s="134">
        <v>508400</v>
      </c>
      <c r="E65" s="123"/>
      <c r="F65" s="134">
        <f t="shared" si="6"/>
        <v>508400</v>
      </c>
    </row>
    <row r="66" spans="1:6" ht="51.75" customHeight="1">
      <c r="A66" s="45" t="s">
        <v>554</v>
      </c>
      <c r="B66" s="77" t="s">
        <v>446</v>
      </c>
      <c r="C66" s="79">
        <v>100</v>
      </c>
      <c r="D66" s="134">
        <v>98994</v>
      </c>
      <c r="E66" s="123"/>
      <c r="F66" s="134">
        <f t="shared" si="6"/>
        <v>98994</v>
      </c>
    </row>
    <row r="67" spans="1:6" ht="53.25" customHeight="1">
      <c r="A67" s="45" t="s">
        <v>555</v>
      </c>
      <c r="B67" s="77" t="s">
        <v>447</v>
      </c>
      <c r="C67" s="79">
        <v>100</v>
      </c>
      <c r="D67" s="134">
        <v>354037</v>
      </c>
      <c r="E67" s="123"/>
      <c r="F67" s="134">
        <f t="shared" si="6"/>
        <v>354037</v>
      </c>
    </row>
    <row r="68" spans="1:6" ht="27.75" customHeight="1">
      <c r="A68" s="53" t="s">
        <v>117</v>
      </c>
      <c r="B68" s="54" t="s">
        <v>119</v>
      </c>
      <c r="C68" s="79"/>
      <c r="D68" s="133">
        <f>D69+D72</f>
        <v>64309835.5</v>
      </c>
      <c r="E68" s="133">
        <f t="shared" ref="E68" si="7">E69+E72</f>
        <v>0</v>
      </c>
      <c r="F68" s="133">
        <f t="shared" si="6"/>
        <v>64309835.5</v>
      </c>
    </row>
    <row r="69" spans="1:6" ht="18.75" customHeight="1">
      <c r="A69" s="23" t="s">
        <v>109</v>
      </c>
      <c r="B69" s="77" t="s">
        <v>118</v>
      </c>
      <c r="C69" s="79"/>
      <c r="D69" s="134">
        <f t="shared" ref="D69:E69" si="8">D70+D71</f>
        <v>7791499</v>
      </c>
      <c r="E69" s="134">
        <f t="shared" si="8"/>
        <v>0</v>
      </c>
      <c r="F69" s="134">
        <f t="shared" si="6"/>
        <v>7791499</v>
      </c>
    </row>
    <row r="70" spans="1:6" ht="129.75" customHeight="1">
      <c r="A70" s="23" t="s">
        <v>120</v>
      </c>
      <c r="B70" s="77" t="s">
        <v>121</v>
      </c>
      <c r="C70" s="79">
        <v>100</v>
      </c>
      <c r="D70" s="134">
        <v>7740175</v>
      </c>
      <c r="E70" s="123"/>
      <c r="F70" s="134">
        <f t="shared" si="6"/>
        <v>7740175</v>
      </c>
    </row>
    <row r="71" spans="1:6" ht="104.25" customHeight="1">
      <c r="A71" s="23" t="s">
        <v>373</v>
      </c>
      <c r="B71" s="77" t="s">
        <v>121</v>
      </c>
      <c r="C71" s="79">
        <v>200</v>
      </c>
      <c r="D71" s="134">
        <v>51324</v>
      </c>
      <c r="E71" s="123"/>
      <c r="F71" s="134">
        <f t="shared" si="6"/>
        <v>51324</v>
      </c>
    </row>
    <row r="72" spans="1:6" ht="18.75" customHeight="1">
      <c r="A72" s="23" t="s">
        <v>122</v>
      </c>
      <c r="B72" s="77" t="s">
        <v>123</v>
      </c>
      <c r="C72" s="78"/>
      <c r="D72" s="134">
        <f t="shared" ref="D72:E72" si="9">D73+D74+D75</f>
        <v>56518336.5</v>
      </c>
      <c r="E72" s="134">
        <f t="shared" si="9"/>
        <v>0</v>
      </c>
      <c r="F72" s="134">
        <f t="shared" si="6"/>
        <v>56518336.5</v>
      </c>
    </row>
    <row r="73" spans="1:6" ht="131.25" customHeight="1">
      <c r="A73" s="23" t="s">
        <v>372</v>
      </c>
      <c r="B73" s="77" t="s">
        <v>126</v>
      </c>
      <c r="C73" s="79">
        <v>100</v>
      </c>
      <c r="D73" s="134">
        <v>15142400.5</v>
      </c>
      <c r="E73" s="123">
        <v>-55</v>
      </c>
      <c r="F73" s="134">
        <f t="shared" si="6"/>
        <v>15142345.5</v>
      </c>
    </row>
    <row r="74" spans="1:6" ht="117" customHeight="1">
      <c r="A74" s="23" t="s">
        <v>232</v>
      </c>
      <c r="B74" s="77" t="s">
        <v>126</v>
      </c>
      <c r="C74" s="79">
        <v>200</v>
      </c>
      <c r="D74" s="134">
        <v>213313</v>
      </c>
      <c r="E74" s="123">
        <v>55</v>
      </c>
      <c r="F74" s="134">
        <f t="shared" si="6"/>
        <v>213368</v>
      </c>
    </row>
    <row r="75" spans="1:6" ht="119.25" customHeight="1">
      <c r="A75" s="46" t="s">
        <v>124</v>
      </c>
      <c r="B75" s="77" t="s">
        <v>126</v>
      </c>
      <c r="C75" s="79">
        <v>600</v>
      </c>
      <c r="D75" s="134">
        <v>41162623</v>
      </c>
      <c r="E75" s="123"/>
      <c r="F75" s="134">
        <f t="shared" si="6"/>
        <v>41162623</v>
      </c>
    </row>
    <row r="76" spans="1:6" ht="19.5" customHeight="1">
      <c r="A76" s="51" t="s">
        <v>125</v>
      </c>
      <c r="B76" s="44" t="s">
        <v>127</v>
      </c>
      <c r="C76" s="79"/>
      <c r="D76" s="133">
        <f t="shared" ref="D76:E76" si="10">D77</f>
        <v>4413430.8900000006</v>
      </c>
      <c r="E76" s="133">
        <f t="shared" si="10"/>
        <v>-58800</v>
      </c>
      <c r="F76" s="133">
        <f t="shared" si="6"/>
        <v>4354630.8900000006</v>
      </c>
    </row>
    <row r="77" spans="1:6" ht="20.25" customHeight="1">
      <c r="A77" s="23" t="s">
        <v>128</v>
      </c>
      <c r="B77" s="77" t="s">
        <v>129</v>
      </c>
      <c r="C77" s="79"/>
      <c r="D77" s="123">
        <f>D78+D79+D80+D81+D84+D85+D86+D82+D83</f>
        <v>4413430.8900000006</v>
      </c>
      <c r="E77" s="123">
        <f>E78+E79+E80+E81+E84+E85+E86+E82+E83</f>
        <v>-58800</v>
      </c>
      <c r="F77" s="134">
        <f t="shared" si="6"/>
        <v>4354630.8900000006</v>
      </c>
    </row>
    <row r="78" spans="1:6" ht="54" customHeight="1">
      <c r="A78" s="23" t="s">
        <v>130</v>
      </c>
      <c r="B78" s="77" t="s">
        <v>131</v>
      </c>
      <c r="C78" s="79">
        <v>100</v>
      </c>
      <c r="D78" s="134">
        <v>3014694</v>
      </c>
      <c r="E78" s="123">
        <v>-58800</v>
      </c>
      <c r="F78" s="134">
        <f t="shared" si="6"/>
        <v>2955894</v>
      </c>
    </row>
    <row r="79" spans="1:6" ht="41.25" customHeight="1">
      <c r="A79" s="23" t="s">
        <v>233</v>
      </c>
      <c r="B79" s="77" t="s">
        <v>131</v>
      </c>
      <c r="C79" s="79">
        <v>200</v>
      </c>
      <c r="D79" s="134">
        <v>595036</v>
      </c>
      <c r="E79" s="123"/>
      <c r="F79" s="134">
        <f t="shared" si="6"/>
        <v>595036</v>
      </c>
    </row>
    <row r="80" spans="1:6" ht="29.25" customHeight="1">
      <c r="A80" s="23" t="s">
        <v>132</v>
      </c>
      <c r="B80" s="77" t="s">
        <v>131</v>
      </c>
      <c r="C80" s="79">
        <v>800</v>
      </c>
      <c r="D80" s="134">
        <v>71200</v>
      </c>
      <c r="E80" s="123"/>
      <c r="F80" s="134">
        <f t="shared" si="6"/>
        <v>71200</v>
      </c>
    </row>
    <row r="81" spans="1:6" ht="81" customHeight="1">
      <c r="A81" s="23" t="s">
        <v>448</v>
      </c>
      <c r="B81" s="77" t="s">
        <v>449</v>
      </c>
      <c r="C81" s="79">
        <v>100</v>
      </c>
      <c r="D81" s="134">
        <v>2795</v>
      </c>
      <c r="E81" s="123"/>
      <c r="F81" s="134">
        <f t="shared" si="6"/>
        <v>2795</v>
      </c>
    </row>
    <row r="82" spans="1:6" ht="93" customHeight="1">
      <c r="A82" s="45" t="s">
        <v>490</v>
      </c>
      <c r="B82" s="77" t="s">
        <v>487</v>
      </c>
      <c r="C82" s="79">
        <v>100</v>
      </c>
      <c r="D82" s="134">
        <v>2670</v>
      </c>
      <c r="E82" s="123"/>
      <c r="F82" s="134">
        <f t="shared" si="6"/>
        <v>2670</v>
      </c>
    </row>
    <row r="83" spans="1:6" ht="94.5" customHeight="1">
      <c r="A83" s="23" t="s">
        <v>489</v>
      </c>
      <c r="B83" s="77" t="s">
        <v>488</v>
      </c>
      <c r="C83" s="79">
        <v>100</v>
      </c>
      <c r="D83" s="134">
        <v>50717</v>
      </c>
      <c r="E83" s="123"/>
      <c r="F83" s="134">
        <f t="shared" si="6"/>
        <v>50717</v>
      </c>
    </row>
    <row r="84" spans="1:6" ht="78.75" customHeight="1">
      <c r="A84" s="23" t="s">
        <v>450</v>
      </c>
      <c r="B84" s="77" t="s">
        <v>451</v>
      </c>
      <c r="C84" s="79">
        <v>100</v>
      </c>
      <c r="D84" s="134">
        <v>229963.89</v>
      </c>
      <c r="E84" s="123"/>
      <c r="F84" s="134">
        <f t="shared" si="6"/>
        <v>229963.89</v>
      </c>
    </row>
    <row r="85" spans="1:6" ht="53.25" customHeight="1">
      <c r="A85" s="45" t="s">
        <v>554</v>
      </c>
      <c r="B85" s="77" t="s">
        <v>452</v>
      </c>
      <c r="C85" s="79">
        <v>100</v>
      </c>
      <c r="D85" s="134">
        <v>325881</v>
      </c>
      <c r="E85" s="123"/>
      <c r="F85" s="134">
        <f t="shared" si="6"/>
        <v>325881</v>
      </c>
    </row>
    <row r="86" spans="1:6" ht="54.75" customHeight="1">
      <c r="A86" s="45" t="s">
        <v>555</v>
      </c>
      <c r="B86" s="77" t="s">
        <v>453</v>
      </c>
      <c r="C86" s="79">
        <v>100</v>
      </c>
      <c r="D86" s="134">
        <v>120474</v>
      </c>
      <c r="E86" s="123"/>
      <c r="F86" s="134">
        <f t="shared" si="6"/>
        <v>120474</v>
      </c>
    </row>
    <row r="87" spans="1:6" ht="21" customHeight="1">
      <c r="A87" s="51" t="s">
        <v>133</v>
      </c>
      <c r="B87" s="44" t="s">
        <v>134</v>
      </c>
      <c r="C87" s="79"/>
      <c r="D87" s="133">
        <f t="shared" ref="D87:E87" si="11">D88</f>
        <v>667590</v>
      </c>
      <c r="E87" s="133">
        <f t="shared" si="11"/>
        <v>0</v>
      </c>
      <c r="F87" s="133">
        <f t="shared" si="6"/>
        <v>667590</v>
      </c>
    </row>
    <row r="88" spans="1:6" ht="18.75" customHeight="1">
      <c r="A88" s="23" t="s">
        <v>135</v>
      </c>
      <c r="B88" s="77" t="s">
        <v>136</v>
      </c>
      <c r="C88" s="79"/>
      <c r="D88" s="134">
        <f>D89+D90+D91</f>
        <v>667590</v>
      </c>
      <c r="E88" s="134">
        <f>E89+E90+E91</f>
        <v>0</v>
      </c>
      <c r="F88" s="134">
        <f t="shared" si="6"/>
        <v>667590</v>
      </c>
    </row>
    <row r="89" spans="1:6" ht="51.75" customHeight="1">
      <c r="A89" s="23" t="s">
        <v>234</v>
      </c>
      <c r="B89" s="77" t="s">
        <v>137</v>
      </c>
      <c r="C89" s="79">
        <v>200</v>
      </c>
      <c r="D89" s="134">
        <v>23100</v>
      </c>
      <c r="E89" s="123"/>
      <c r="F89" s="134">
        <f t="shared" si="6"/>
        <v>23100</v>
      </c>
    </row>
    <row r="90" spans="1:6" ht="39" customHeight="1">
      <c r="A90" s="47" t="s">
        <v>260</v>
      </c>
      <c r="B90" s="77" t="s">
        <v>262</v>
      </c>
      <c r="C90" s="79">
        <v>200</v>
      </c>
      <c r="D90" s="134">
        <v>194040</v>
      </c>
      <c r="E90" s="123"/>
      <c r="F90" s="134">
        <f t="shared" si="6"/>
        <v>194040</v>
      </c>
    </row>
    <row r="91" spans="1:6" ht="40.5" customHeight="1">
      <c r="A91" s="47" t="s">
        <v>261</v>
      </c>
      <c r="B91" s="77" t="s">
        <v>262</v>
      </c>
      <c r="C91" s="79">
        <v>600</v>
      </c>
      <c r="D91" s="134">
        <v>450450</v>
      </c>
      <c r="E91" s="123"/>
      <c r="F91" s="134">
        <f t="shared" si="6"/>
        <v>450450</v>
      </c>
    </row>
    <row r="92" spans="1:6" ht="30" customHeight="1">
      <c r="A92" s="51" t="s">
        <v>138</v>
      </c>
      <c r="B92" s="44" t="s">
        <v>139</v>
      </c>
      <c r="C92" s="79"/>
      <c r="D92" s="133">
        <f t="shared" ref="D92:E92" si="12">D93</f>
        <v>275000</v>
      </c>
      <c r="E92" s="133">
        <f t="shared" si="12"/>
        <v>0</v>
      </c>
      <c r="F92" s="133">
        <f t="shared" si="6"/>
        <v>275000</v>
      </c>
    </row>
    <row r="93" spans="1:6" ht="18" customHeight="1">
      <c r="A93" s="23" t="s">
        <v>140</v>
      </c>
      <c r="B93" s="77" t="s">
        <v>141</v>
      </c>
      <c r="C93" s="79"/>
      <c r="D93" s="134">
        <f t="shared" ref="D93:E93" si="13">D94+D95</f>
        <v>275000</v>
      </c>
      <c r="E93" s="134">
        <f t="shared" si="13"/>
        <v>0</v>
      </c>
      <c r="F93" s="134">
        <f t="shared" si="6"/>
        <v>275000</v>
      </c>
    </row>
    <row r="94" spans="1:6" ht="38.25" customHeight="1">
      <c r="A94" s="23" t="s">
        <v>235</v>
      </c>
      <c r="B94" s="77" t="s">
        <v>142</v>
      </c>
      <c r="C94" s="79">
        <v>200</v>
      </c>
      <c r="D94" s="134">
        <v>235000</v>
      </c>
      <c r="E94" s="123"/>
      <c r="F94" s="134">
        <f t="shared" si="6"/>
        <v>235000</v>
      </c>
    </row>
    <row r="95" spans="1:6" ht="54" customHeight="1">
      <c r="A95" s="23" t="s">
        <v>454</v>
      </c>
      <c r="B95" s="77" t="s">
        <v>142</v>
      </c>
      <c r="C95" s="79">
        <v>600</v>
      </c>
      <c r="D95" s="134">
        <v>40000</v>
      </c>
      <c r="E95" s="123"/>
      <c r="F95" s="134">
        <f t="shared" si="6"/>
        <v>40000</v>
      </c>
    </row>
    <row r="96" spans="1:6" ht="26.25" customHeight="1">
      <c r="A96" s="48" t="s">
        <v>143</v>
      </c>
      <c r="B96" s="55" t="s">
        <v>144</v>
      </c>
      <c r="C96" s="80"/>
      <c r="D96" s="133">
        <f t="shared" ref="D96:E96" si="14">D97</f>
        <v>270000</v>
      </c>
      <c r="E96" s="133">
        <f t="shared" si="14"/>
        <v>0</v>
      </c>
      <c r="F96" s="133">
        <f t="shared" si="6"/>
        <v>270000</v>
      </c>
    </row>
    <row r="97" spans="1:6" ht="18" customHeight="1">
      <c r="A97" s="23" t="s">
        <v>97</v>
      </c>
      <c r="B97" s="36" t="s">
        <v>148</v>
      </c>
      <c r="C97" s="80"/>
      <c r="D97" s="134">
        <f t="shared" ref="D97:E97" si="15">D98+D99+D100</f>
        <v>270000</v>
      </c>
      <c r="E97" s="134">
        <f t="shared" si="15"/>
        <v>0</v>
      </c>
      <c r="F97" s="134">
        <f t="shared" si="6"/>
        <v>270000</v>
      </c>
    </row>
    <row r="98" spans="1:6" ht="53.25" customHeight="1">
      <c r="A98" s="23" t="s">
        <v>145</v>
      </c>
      <c r="B98" s="36" t="s">
        <v>149</v>
      </c>
      <c r="C98" s="79">
        <v>300</v>
      </c>
      <c r="D98" s="134">
        <v>24000</v>
      </c>
      <c r="E98" s="123"/>
      <c r="F98" s="134">
        <f t="shared" si="6"/>
        <v>24000</v>
      </c>
    </row>
    <row r="99" spans="1:6" ht="27.75" customHeight="1">
      <c r="A99" s="23" t="s">
        <v>146</v>
      </c>
      <c r="B99" s="77" t="s">
        <v>150</v>
      </c>
      <c r="C99" s="79">
        <v>300</v>
      </c>
      <c r="D99" s="134">
        <v>126000</v>
      </c>
      <c r="E99" s="123"/>
      <c r="F99" s="134">
        <f t="shared" si="6"/>
        <v>126000</v>
      </c>
    </row>
    <row r="100" spans="1:6" ht="27" customHeight="1">
      <c r="A100" s="23" t="s">
        <v>147</v>
      </c>
      <c r="B100" s="77" t="s">
        <v>151</v>
      </c>
      <c r="C100" s="79">
        <v>300</v>
      </c>
      <c r="D100" s="134">
        <v>120000</v>
      </c>
      <c r="E100" s="123"/>
      <c r="F100" s="134">
        <f t="shared" si="6"/>
        <v>120000</v>
      </c>
    </row>
    <row r="101" spans="1:6" ht="43.5" customHeight="1">
      <c r="A101" s="48" t="s">
        <v>327</v>
      </c>
      <c r="B101" s="44" t="s">
        <v>328</v>
      </c>
      <c r="C101" s="79"/>
      <c r="D101" s="133">
        <f t="shared" ref="D101:E101" si="16">D102</f>
        <v>166463</v>
      </c>
      <c r="E101" s="133">
        <f t="shared" si="16"/>
        <v>242929.5</v>
      </c>
      <c r="F101" s="133">
        <f t="shared" si="6"/>
        <v>409392.5</v>
      </c>
    </row>
    <row r="102" spans="1:6" ht="17.25" customHeight="1">
      <c r="A102" s="23" t="s">
        <v>97</v>
      </c>
      <c r="B102" s="77" t="s">
        <v>329</v>
      </c>
      <c r="C102" s="79"/>
      <c r="D102" s="134">
        <f>D103+D104+D105</f>
        <v>166463</v>
      </c>
      <c r="E102" s="134">
        <f t="shared" ref="E102:F102" si="17">E103+E104+E105</f>
        <v>242929.5</v>
      </c>
      <c r="F102" s="134">
        <f t="shared" si="17"/>
        <v>409392.5</v>
      </c>
    </row>
    <row r="103" spans="1:6" ht="40.5" customHeight="1">
      <c r="A103" s="23" t="s">
        <v>456</v>
      </c>
      <c r="B103" s="77" t="s">
        <v>330</v>
      </c>
      <c r="C103" s="79">
        <v>200</v>
      </c>
      <c r="D103" s="134">
        <v>146463</v>
      </c>
      <c r="E103" s="123"/>
      <c r="F103" s="134">
        <f t="shared" si="6"/>
        <v>146463</v>
      </c>
    </row>
    <row r="104" spans="1:6" ht="52.5" customHeight="1">
      <c r="A104" s="23" t="s">
        <v>569</v>
      </c>
      <c r="B104" s="105" t="s">
        <v>331</v>
      </c>
      <c r="C104" s="106">
        <v>300</v>
      </c>
      <c r="D104" s="134">
        <v>20000</v>
      </c>
      <c r="E104" s="123"/>
      <c r="F104" s="134">
        <f t="shared" si="6"/>
        <v>20000</v>
      </c>
    </row>
    <row r="105" spans="1:6" ht="52.5" customHeight="1">
      <c r="A105" s="23" t="s">
        <v>456</v>
      </c>
      <c r="B105" s="248" t="s">
        <v>873</v>
      </c>
      <c r="C105" s="249">
        <v>200</v>
      </c>
      <c r="D105" s="71"/>
      <c r="E105" s="134">
        <v>242929.5</v>
      </c>
      <c r="F105" s="134">
        <f t="shared" si="6"/>
        <v>242929.5</v>
      </c>
    </row>
    <row r="106" spans="1:6" ht="24.75" customHeight="1">
      <c r="A106" s="23" t="s">
        <v>209</v>
      </c>
      <c r="B106" s="44" t="s">
        <v>152</v>
      </c>
      <c r="C106" s="79"/>
      <c r="D106" s="133">
        <f>D107+D128+D137</f>
        <v>18770472.440000001</v>
      </c>
      <c r="E106" s="133">
        <f>E107+E128+E137</f>
        <v>563567.65</v>
      </c>
      <c r="F106" s="133">
        <f t="shared" si="6"/>
        <v>19334040.09</v>
      </c>
    </row>
    <row r="107" spans="1:6" ht="19.5" customHeight="1">
      <c r="A107" s="56" t="s">
        <v>153</v>
      </c>
      <c r="B107" s="36" t="s">
        <v>154</v>
      </c>
      <c r="C107" s="79"/>
      <c r="D107" s="134">
        <f>D108+D114+D117+D122+D126</f>
        <v>10263228.540000001</v>
      </c>
      <c r="E107" s="134">
        <f>E108+E114+E117+E122+E126</f>
        <v>563567.65</v>
      </c>
      <c r="F107" s="134">
        <f t="shared" si="6"/>
        <v>10826796.190000001</v>
      </c>
    </row>
    <row r="108" spans="1:6" ht="18" customHeight="1">
      <c r="A108" s="23" t="s">
        <v>157</v>
      </c>
      <c r="B108" s="36" t="s">
        <v>158</v>
      </c>
      <c r="C108" s="79"/>
      <c r="D108" s="134">
        <f>D109+D110+D111+D112+D113</f>
        <v>5463762.7600000007</v>
      </c>
      <c r="E108" s="134">
        <f t="shared" ref="E108:F108" si="18">E109+E110+E111+E112+E113</f>
        <v>124950</v>
      </c>
      <c r="F108" s="134">
        <f t="shared" si="18"/>
        <v>5588712.7600000007</v>
      </c>
    </row>
    <row r="109" spans="1:6" ht="68.25" customHeight="1">
      <c r="A109" s="23" t="s">
        <v>155</v>
      </c>
      <c r="B109" s="36" t="s">
        <v>159</v>
      </c>
      <c r="C109" s="79">
        <v>100</v>
      </c>
      <c r="D109" s="134">
        <v>2276447.2200000002</v>
      </c>
      <c r="E109" s="123"/>
      <c r="F109" s="134">
        <f t="shared" si="6"/>
        <v>2276447.2200000002</v>
      </c>
    </row>
    <row r="110" spans="1:6" ht="39.75" customHeight="1">
      <c r="A110" s="23" t="s">
        <v>236</v>
      </c>
      <c r="B110" s="36" t="s">
        <v>159</v>
      </c>
      <c r="C110" s="79">
        <v>200</v>
      </c>
      <c r="D110" s="134">
        <v>3000146</v>
      </c>
      <c r="E110" s="123">
        <v>34950</v>
      </c>
      <c r="F110" s="134">
        <f t="shared" si="6"/>
        <v>3035096</v>
      </c>
    </row>
    <row r="111" spans="1:6" ht="28.5" customHeight="1">
      <c r="A111" s="23" t="s">
        <v>156</v>
      </c>
      <c r="B111" s="36" t="s">
        <v>159</v>
      </c>
      <c r="C111" s="79">
        <v>800</v>
      </c>
      <c r="D111" s="134">
        <v>24800</v>
      </c>
      <c r="E111" s="123"/>
      <c r="F111" s="134">
        <f t="shared" si="6"/>
        <v>24800</v>
      </c>
    </row>
    <row r="112" spans="1:6" ht="30.75" customHeight="1">
      <c r="A112" s="57" t="s">
        <v>237</v>
      </c>
      <c r="B112" s="77" t="s">
        <v>160</v>
      </c>
      <c r="C112" s="79">
        <v>200</v>
      </c>
      <c r="D112" s="134">
        <v>162369.54</v>
      </c>
      <c r="E112" s="123"/>
      <c r="F112" s="134">
        <f t="shared" si="6"/>
        <v>162369.54</v>
      </c>
    </row>
    <row r="113" spans="1:6" ht="45.75" customHeight="1">
      <c r="A113" s="57" t="s">
        <v>875</v>
      </c>
      <c r="B113" s="172" t="s">
        <v>876</v>
      </c>
      <c r="C113" s="249">
        <v>200</v>
      </c>
      <c r="D113" s="134"/>
      <c r="E113" s="123">
        <v>90000</v>
      </c>
      <c r="F113" s="134">
        <f t="shared" si="6"/>
        <v>90000</v>
      </c>
    </row>
    <row r="114" spans="1:6" ht="28.5" customHeight="1">
      <c r="A114" s="23" t="s">
        <v>161</v>
      </c>
      <c r="B114" s="36" t="s">
        <v>162</v>
      </c>
      <c r="C114" s="79"/>
      <c r="D114" s="134">
        <f>D115+D116</f>
        <v>151870</v>
      </c>
      <c r="E114" s="134">
        <f t="shared" ref="E114:F114" si="19">E115+E116</f>
        <v>152191.65</v>
      </c>
      <c r="F114" s="134">
        <f t="shared" si="19"/>
        <v>304061.65000000002</v>
      </c>
    </row>
    <row r="115" spans="1:6" ht="38.25" customHeight="1">
      <c r="A115" s="23" t="s">
        <v>238</v>
      </c>
      <c r="B115" s="36" t="s">
        <v>163</v>
      </c>
      <c r="C115" s="79">
        <v>200</v>
      </c>
      <c r="D115" s="134">
        <v>151870</v>
      </c>
      <c r="E115" s="123">
        <v>2550</v>
      </c>
      <c r="F115" s="134">
        <f t="shared" si="6"/>
        <v>154420</v>
      </c>
    </row>
    <row r="116" spans="1:6" ht="52.5" customHeight="1">
      <c r="A116" s="23" t="s">
        <v>860</v>
      </c>
      <c r="B116" s="172" t="s">
        <v>861</v>
      </c>
      <c r="C116" s="195">
        <v>200</v>
      </c>
      <c r="D116" s="134"/>
      <c r="E116" s="123">
        <v>149641.65</v>
      </c>
      <c r="F116" s="134">
        <f t="shared" si="6"/>
        <v>149641.65</v>
      </c>
    </row>
    <row r="117" spans="1:6" ht="29.25" customHeight="1">
      <c r="A117" s="23" t="s">
        <v>164</v>
      </c>
      <c r="B117" s="36" t="s">
        <v>165</v>
      </c>
      <c r="C117" s="79"/>
      <c r="D117" s="134">
        <f>D118+D119+D120+D121</f>
        <v>2653177.7799999998</v>
      </c>
      <c r="E117" s="134">
        <f>E118+E119+E120+E121</f>
        <v>0</v>
      </c>
      <c r="F117" s="134">
        <f t="shared" ref="F117:F190" si="20">D117+E117</f>
        <v>2653177.7799999998</v>
      </c>
    </row>
    <row r="118" spans="1:6" ht="77.25" customHeight="1">
      <c r="A118" s="35" t="s">
        <v>166</v>
      </c>
      <c r="B118" s="36" t="s">
        <v>167</v>
      </c>
      <c r="C118" s="79">
        <v>100</v>
      </c>
      <c r="D118" s="134">
        <v>2141170</v>
      </c>
      <c r="E118" s="123"/>
      <c r="F118" s="134">
        <f t="shared" si="20"/>
        <v>2141170</v>
      </c>
    </row>
    <row r="119" spans="1:6" ht="69" customHeight="1">
      <c r="A119" s="23" t="s">
        <v>375</v>
      </c>
      <c r="B119" s="77" t="s">
        <v>168</v>
      </c>
      <c r="C119" s="79">
        <v>100</v>
      </c>
      <c r="D119" s="134">
        <v>237907.78</v>
      </c>
      <c r="E119" s="123"/>
      <c r="F119" s="134">
        <f t="shared" si="20"/>
        <v>237907.78</v>
      </c>
    </row>
    <row r="120" spans="1:6" ht="51.75" customHeight="1">
      <c r="A120" s="45" t="s">
        <v>554</v>
      </c>
      <c r="B120" s="77" t="s">
        <v>442</v>
      </c>
      <c r="C120" s="79">
        <v>100</v>
      </c>
      <c r="D120" s="134">
        <v>215924</v>
      </c>
      <c r="E120" s="123"/>
      <c r="F120" s="134">
        <f t="shared" si="20"/>
        <v>215924</v>
      </c>
    </row>
    <row r="121" spans="1:6" ht="54" customHeight="1">
      <c r="A121" s="45" t="s">
        <v>555</v>
      </c>
      <c r="B121" s="77" t="s">
        <v>443</v>
      </c>
      <c r="C121" s="79">
        <v>100</v>
      </c>
      <c r="D121" s="134">
        <v>58176</v>
      </c>
      <c r="E121" s="123"/>
      <c r="F121" s="134">
        <f t="shared" si="20"/>
        <v>58176</v>
      </c>
    </row>
    <row r="122" spans="1:6" ht="18.75" customHeight="1">
      <c r="A122" s="23" t="s">
        <v>272</v>
      </c>
      <c r="B122" s="36" t="s">
        <v>273</v>
      </c>
      <c r="C122" s="79"/>
      <c r="D122" s="134">
        <f>D123+D124+D125</f>
        <v>1989440</v>
      </c>
      <c r="E122" s="134">
        <f>E123+E124+E125</f>
        <v>286426</v>
      </c>
      <c r="F122" s="134">
        <f t="shared" si="20"/>
        <v>2275866</v>
      </c>
    </row>
    <row r="123" spans="1:6" ht="67.5" customHeight="1">
      <c r="A123" s="23" t="s">
        <v>363</v>
      </c>
      <c r="B123" s="36" t="s">
        <v>424</v>
      </c>
      <c r="C123" s="79">
        <v>100</v>
      </c>
      <c r="D123" s="134">
        <v>1450700</v>
      </c>
      <c r="E123" s="123"/>
      <c r="F123" s="134">
        <f t="shared" si="20"/>
        <v>1450700</v>
      </c>
    </row>
    <row r="124" spans="1:6" ht="53.25" customHeight="1">
      <c r="A124" s="23" t="s">
        <v>364</v>
      </c>
      <c r="B124" s="36" t="s">
        <v>424</v>
      </c>
      <c r="C124" s="79">
        <v>200</v>
      </c>
      <c r="D124" s="134">
        <v>398900</v>
      </c>
      <c r="E124" s="123">
        <v>-91060</v>
      </c>
      <c r="F124" s="134">
        <f t="shared" si="20"/>
        <v>307840</v>
      </c>
    </row>
    <row r="125" spans="1:6" ht="51" customHeight="1">
      <c r="A125" s="23" t="s">
        <v>568</v>
      </c>
      <c r="B125" s="36" t="s">
        <v>539</v>
      </c>
      <c r="C125" s="79">
        <v>500</v>
      </c>
      <c r="D125" s="134">
        <v>139840</v>
      </c>
      <c r="E125" s="123">
        <v>377486</v>
      </c>
      <c r="F125" s="134">
        <f t="shared" si="20"/>
        <v>517326</v>
      </c>
    </row>
    <row r="126" spans="1:6" ht="27" customHeight="1">
      <c r="A126" s="23" t="s">
        <v>531</v>
      </c>
      <c r="B126" s="36" t="s">
        <v>532</v>
      </c>
      <c r="C126" s="79"/>
      <c r="D126" s="134">
        <f>D127</f>
        <v>4978</v>
      </c>
      <c r="E126" s="134">
        <f>E127</f>
        <v>0</v>
      </c>
      <c r="F126" s="134">
        <f t="shared" si="20"/>
        <v>4978</v>
      </c>
    </row>
    <row r="127" spans="1:6" ht="41.25" customHeight="1">
      <c r="A127" s="23" t="s">
        <v>533</v>
      </c>
      <c r="B127" s="36" t="s">
        <v>534</v>
      </c>
      <c r="C127" s="79">
        <v>200</v>
      </c>
      <c r="D127" s="134">
        <v>4978</v>
      </c>
      <c r="E127" s="123"/>
      <c r="F127" s="134">
        <f t="shared" si="20"/>
        <v>4978</v>
      </c>
    </row>
    <row r="128" spans="1:6" ht="25.5" customHeight="1">
      <c r="A128" s="51" t="s">
        <v>169</v>
      </c>
      <c r="B128" s="55" t="s">
        <v>170</v>
      </c>
      <c r="C128" s="79"/>
      <c r="D128" s="133">
        <f t="shared" ref="D128:E128" si="21">D129</f>
        <v>1788668</v>
      </c>
      <c r="E128" s="133">
        <f t="shared" si="21"/>
        <v>0</v>
      </c>
      <c r="F128" s="133">
        <f t="shared" si="20"/>
        <v>1788668</v>
      </c>
    </row>
    <row r="129" spans="1:6" ht="19.5" customHeight="1">
      <c r="A129" s="23" t="s">
        <v>128</v>
      </c>
      <c r="B129" s="36" t="s">
        <v>171</v>
      </c>
      <c r="C129" s="79"/>
      <c r="D129" s="134">
        <f>D130+D131+D132+D133+D134+D135+D136</f>
        <v>1788668</v>
      </c>
      <c r="E129" s="134">
        <f>E130+E131+E132+E133+E134+E135+E136</f>
        <v>0</v>
      </c>
      <c r="F129" s="134">
        <f t="shared" si="20"/>
        <v>1788668</v>
      </c>
    </row>
    <row r="130" spans="1:6" ht="65.25" customHeight="1">
      <c r="A130" s="23" t="s">
        <v>172</v>
      </c>
      <c r="B130" s="36" t="s">
        <v>174</v>
      </c>
      <c r="C130" s="79">
        <v>100</v>
      </c>
      <c r="D130" s="134">
        <v>1329600</v>
      </c>
      <c r="E130" s="123"/>
      <c r="F130" s="134">
        <f t="shared" si="20"/>
        <v>1329600</v>
      </c>
    </row>
    <row r="131" spans="1:6" ht="42.75" customHeight="1">
      <c r="A131" s="23" t="s">
        <v>239</v>
      </c>
      <c r="B131" s="36" t="s">
        <v>174</v>
      </c>
      <c r="C131" s="79">
        <v>200</v>
      </c>
      <c r="D131" s="134">
        <v>77200</v>
      </c>
      <c r="E131" s="123"/>
      <c r="F131" s="134">
        <f t="shared" si="20"/>
        <v>77200</v>
      </c>
    </row>
    <row r="132" spans="1:6" ht="39.75" customHeight="1">
      <c r="A132" s="23" t="s">
        <v>173</v>
      </c>
      <c r="B132" s="36" t="s">
        <v>174</v>
      </c>
      <c r="C132" s="79">
        <v>800</v>
      </c>
      <c r="D132" s="134">
        <v>400</v>
      </c>
      <c r="E132" s="123"/>
      <c r="F132" s="134">
        <f t="shared" si="20"/>
        <v>400</v>
      </c>
    </row>
    <row r="133" spans="1:6" ht="78" customHeight="1">
      <c r="A133" s="35" t="s">
        <v>430</v>
      </c>
      <c r="B133" s="42" t="s">
        <v>313</v>
      </c>
      <c r="C133" s="79">
        <v>100</v>
      </c>
      <c r="D133" s="134">
        <v>67000</v>
      </c>
      <c r="E133" s="123"/>
      <c r="F133" s="134">
        <f t="shared" si="20"/>
        <v>67000</v>
      </c>
    </row>
    <row r="134" spans="1:6" ht="91.5" customHeight="1">
      <c r="A134" s="35" t="s">
        <v>323</v>
      </c>
      <c r="B134" s="77" t="s">
        <v>320</v>
      </c>
      <c r="C134" s="79">
        <v>100</v>
      </c>
      <c r="D134" s="134">
        <v>236671</v>
      </c>
      <c r="E134" s="123"/>
      <c r="F134" s="134">
        <f t="shared" si="20"/>
        <v>236671</v>
      </c>
    </row>
    <row r="135" spans="1:6" ht="55.5" customHeight="1">
      <c r="A135" s="45" t="s">
        <v>554</v>
      </c>
      <c r="B135" s="77" t="s">
        <v>440</v>
      </c>
      <c r="C135" s="79">
        <v>100</v>
      </c>
      <c r="D135" s="134">
        <v>49497</v>
      </c>
      <c r="E135" s="123"/>
      <c r="F135" s="134">
        <f t="shared" si="20"/>
        <v>49497</v>
      </c>
    </row>
    <row r="136" spans="1:6" ht="54" customHeight="1">
      <c r="A136" s="45" t="s">
        <v>555</v>
      </c>
      <c r="B136" s="77" t="s">
        <v>441</v>
      </c>
      <c r="C136" s="79">
        <v>100</v>
      </c>
      <c r="D136" s="134">
        <v>28300</v>
      </c>
      <c r="E136" s="123"/>
      <c r="F136" s="134">
        <f t="shared" si="20"/>
        <v>28300</v>
      </c>
    </row>
    <row r="137" spans="1:6" ht="52.5" customHeight="1">
      <c r="A137" s="48" t="s">
        <v>458</v>
      </c>
      <c r="B137" s="44" t="s">
        <v>459</v>
      </c>
      <c r="C137" s="80"/>
      <c r="D137" s="133">
        <f>D138</f>
        <v>6718575.9000000004</v>
      </c>
      <c r="E137" s="133">
        <f>E138</f>
        <v>0</v>
      </c>
      <c r="F137" s="133">
        <f t="shared" si="20"/>
        <v>6718575.9000000004</v>
      </c>
    </row>
    <row r="138" spans="1:6" ht="39.75" customHeight="1">
      <c r="A138" s="23" t="s">
        <v>460</v>
      </c>
      <c r="B138" s="77" t="s">
        <v>461</v>
      </c>
      <c r="C138" s="79"/>
      <c r="D138" s="134">
        <f>D139</f>
        <v>6718575.9000000004</v>
      </c>
      <c r="E138" s="134">
        <f>E139</f>
        <v>0</v>
      </c>
      <c r="F138" s="134">
        <f t="shared" si="20"/>
        <v>6718575.9000000004</v>
      </c>
    </row>
    <row r="139" spans="1:6" ht="42.75" customHeight="1">
      <c r="A139" s="23" t="s">
        <v>479</v>
      </c>
      <c r="B139" s="77" t="s">
        <v>438</v>
      </c>
      <c r="C139" s="79">
        <v>200</v>
      </c>
      <c r="D139" s="134">
        <v>6718575.9000000004</v>
      </c>
      <c r="E139" s="123"/>
      <c r="F139" s="134">
        <f t="shared" si="20"/>
        <v>6718575.9000000004</v>
      </c>
    </row>
    <row r="140" spans="1:6" ht="32.25" customHeight="1">
      <c r="A140" s="48" t="s">
        <v>13</v>
      </c>
      <c r="B140" s="44" t="s">
        <v>175</v>
      </c>
      <c r="C140" s="79"/>
      <c r="D140" s="133">
        <f>D141+D144</f>
        <v>297800</v>
      </c>
      <c r="E140" s="133">
        <f t="shared" ref="E140:F140" si="22">E141+E144</f>
        <v>58800</v>
      </c>
      <c r="F140" s="133">
        <f t="shared" si="22"/>
        <v>356600</v>
      </c>
    </row>
    <row r="141" spans="1:6" ht="40.5" customHeight="1">
      <c r="A141" s="56" t="s">
        <v>478</v>
      </c>
      <c r="B141" s="36" t="s">
        <v>176</v>
      </c>
      <c r="C141" s="58"/>
      <c r="D141" s="134">
        <f t="shared" ref="D141:E142" si="23">D142</f>
        <v>297800</v>
      </c>
      <c r="E141" s="134">
        <f t="shared" si="23"/>
        <v>0</v>
      </c>
      <c r="F141" s="134">
        <f t="shared" si="20"/>
        <v>297800</v>
      </c>
    </row>
    <row r="142" spans="1:6" ht="27.75" customHeight="1">
      <c r="A142" s="23" t="s">
        <v>177</v>
      </c>
      <c r="B142" s="36" t="s">
        <v>178</v>
      </c>
      <c r="C142" s="58"/>
      <c r="D142" s="134">
        <f t="shared" si="23"/>
        <v>297800</v>
      </c>
      <c r="E142" s="134">
        <f t="shared" si="23"/>
        <v>0</v>
      </c>
      <c r="F142" s="134">
        <f t="shared" si="20"/>
        <v>297800</v>
      </c>
    </row>
    <row r="143" spans="1:6" ht="39" customHeight="1">
      <c r="A143" s="23" t="s">
        <v>506</v>
      </c>
      <c r="B143" s="36" t="s">
        <v>179</v>
      </c>
      <c r="C143" s="79">
        <v>200</v>
      </c>
      <c r="D143" s="134">
        <v>297800</v>
      </c>
      <c r="E143" s="123"/>
      <c r="F143" s="134">
        <f t="shared" si="20"/>
        <v>297800</v>
      </c>
    </row>
    <row r="144" spans="1:6" ht="22.5" customHeight="1">
      <c r="A144" s="23" t="s">
        <v>854</v>
      </c>
      <c r="B144" s="172" t="s">
        <v>857</v>
      </c>
      <c r="C144" s="195"/>
      <c r="D144" s="134">
        <f>D145</f>
        <v>0</v>
      </c>
      <c r="E144" s="134">
        <f t="shared" ref="E144:F145" si="24">E145</f>
        <v>58800</v>
      </c>
      <c r="F144" s="134">
        <f t="shared" si="24"/>
        <v>58800</v>
      </c>
    </row>
    <row r="145" spans="1:6" ht="25.5" customHeight="1">
      <c r="A145" s="23" t="s">
        <v>855</v>
      </c>
      <c r="B145" s="172" t="s">
        <v>858</v>
      </c>
      <c r="C145" s="195"/>
      <c r="D145" s="134">
        <f>D146</f>
        <v>0</v>
      </c>
      <c r="E145" s="134">
        <f t="shared" si="24"/>
        <v>58800</v>
      </c>
      <c r="F145" s="134">
        <f t="shared" si="24"/>
        <v>58800</v>
      </c>
    </row>
    <row r="146" spans="1:6" ht="25.5" customHeight="1">
      <c r="A146" s="23" t="s">
        <v>856</v>
      </c>
      <c r="B146" s="172" t="s">
        <v>859</v>
      </c>
      <c r="C146" s="195">
        <v>100</v>
      </c>
      <c r="D146" s="134"/>
      <c r="E146" s="123">
        <v>58800</v>
      </c>
      <c r="F146" s="134">
        <f t="shared" si="20"/>
        <v>58800</v>
      </c>
    </row>
    <row r="147" spans="1:6" ht="24.75" customHeight="1">
      <c r="A147" s="48" t="s">
        <v>494</v>
      </c>
      <c r="B147" s="44" t="s">
        <v>495</v>
      </c>
      <c r="C147" s="79"/>
      <c r="D147" s="133">
        <f>D148+D152</f>
        <v>1243457</v>
      </c>
      <c r="E147" s="133">
        <f>E148+E152</f>
        <v>0</v>
      </c>
      <c r="F147" s="133">
        <f t="shared" si="20"/>
        <v>1243457</v>
      </c>
    </row>
    <row r="148" spans="1:6" ht="28.5" customHeight="1">
      <c r="A148" s="56" t="s">
        <v>496</v>
      </c>
      <c r="B148" s="77" t="s">
        <v>497</v>
      </c>
      <c r="C148" s="37"/>
      <c r="D148" s="134">
        <f t="shared" ref="D148:E148" si="25">D149</f>
        <v>170000</v>
      </c>
      <c r="E148" s="134">
        <f t="shared" si="25"/>
        <v>0</v>
      </c>
      <c r="F148" s="134">
        <f t="shared" si="20"/>
        <v>170000</v>
      </c>
    </row>
    <row r="149" spans="1:6" ht="27" customHeight="1">
      <c r="A149" s="23" t="s">
        <v>498</v>
      </c>
      <c r="B149" s="77" t="s">
        <v>499</v>
      </c>
      <c r="C149" s="37"/>
      <c r="D149" s="134">
        <f>D150+D151</f>
        <v>170000</v>
      </c>
      <c r="E149" s="134">
        <f t="shared" ref="E149:F149" si="26">E150+E151</f>
        <v>0</v>
      </c>
      <c r="F149" s="134">
        <f t="shared" si="26"/>
        <v>170000</v>
      </c>
    </row>
    <row r="150" spans="1:6" ht="40.5" customHeight="1">
      <c r="A150" s="23" t="s">
        <v>503</v>
      </c>
      <c r="B150" s="77" t="s">
        <v>493</v>
      </c>
      <c r="C150" s="37">
        <v>200</v>
      </c>
      <c r="D150" s="134">
        <v>70000</v>
      </c>
      <c r="E150" s="124"/>
      <c r="F150" s="134">
        <f t="shared" si="20"/>
        <v>70000</v>
      </c>
    </row>
    <row r="151" spans="1:6" ht="40.5" customHeight="1">
      <c r="A151" s="151" t="s">
        <v>600</v>
      </c>
      <c r="B151" s="148" t="s">
        <v>601</v>
      </c>
      <c r="C151" s="153">
        <v>200</v>
      </c>
      <c r="D151" s="205" t="s">
        <v>614</v>
      </c>
      <c r="E151" s="255"/>
      <c r="F151" s="134">
        <f t="shared" si="20"/>
        <v>100000</v>
      </c>
    </row>
    <row r="152" spans="1:6" ht="26.25" customHeight="1">
      <c r="A152" s="23" t="s">
        <v>504</v>
      </c>
      <c r="B152" s="77" t="s">
        <v>500</v>
      </c>
      <c r="C152" s="37"/>
      <c r="D152" s="134">
        <f>D153</f>
        <v>1073457</v>
      </c>
      <c r="E152" s="134">
        <f>E153</f>
        <v>0</v>
      </c>
      <c r="F152" s="134">
        <f t="shared" si="20"/>
        <v>1073457</v>
      </c>
    </row>
    <row r="153" spans="1:6" ht="39.75" customHeight="1">
      <c r="A153" s="147" t="s">
        <v>501</v>
      </c>
      <c r="B153" s="77" t="s">
        <v>502</v>
      </c>
      <c r="C153" s="37"/>
      <c r="D153" s="134">
        <f>D154</f>
        <v>1073457</v>
      </c>
      <c r="E153" s="134">
        <f>E154</f>
        <v>0</v>
      </c>
      <c r="F153" s="134">
        <f t="shared" si="20"/>
        <v>1073457</v>
      </c>
    </row>
    <row r="154" spans="1:6" ht="40.5" customHeight="1">
      <c r="A154" s="35" t="s">
        <v>505</v>
      </c>
      <c r="B154" s="66" t="s">
        <v>558</v>
      </c>
      <c r="C154" s="37">
        <v>400</v>
      </c>
      <c r="D154" s="134">
        <v>1073457</v>
      </c>
      <c r="E154" s="124"/>
      <c r="F154" s="134">
        <f t="shared" si="20"/>
        <v>1073457</v>
      </c>
    </row>
    <row r="155" spans="1:6" ht="51" customHeight="1">
      <c r="A155" s="23" t="s">
        <v>210</v>
      </c>
      <c r="B155" s="44" t="s">
        <v>380</v>
      </c>
      <c r="C155" s="79"/>
      <c r="D155" s="133">
        <f>D156+D160+D169+D176+D180+D185+D188+D166+D191</f>
        <v>21793560.84</v>
      </c>
      <c r="E155" s="133">
        <f>E156+E160+E169+E176+E180+E185+E188+E166+E191</f>
        <v>0</v>
      </c>
      <c r="F155" s="133">
        <f t="shared" si="20"/>
        <v>21793560.84</v>
      </c>
    </row>
    <row r="156" spans="1:6" ht="24" customHeight="1">
      <c r="A156" s="125" t="s">
        <v>264</v>
      </c>
      <c r="B156" s="126" t="s">
        <v>381</v>
      </c>
      <c r="C156" s="127"/>
      <c r="D156" s="137">
        <f t="shared" ref="D156:E156" si="27">D157</f>
        <v>1131329.8400000001</v>
      </c>
      <c r="E156" s="137">
        <f t="shared" si="27"/>
        <v>0</v>
      </c>
      <c r="F156" s="137">
        <f t="shared" si="20"/>
        <v>1131329.8400000001</v>
      </c>
    </row>
    <row r="157" spans="1:6" ht="18.75" customHeight="1">
      <c r="A157" s="23" t="s">
        <v>266</v>
      </c>
      <c r="B157" s="77" t="s">
        <v>382</v>
      </c>
      <c r="C157" s="37"/>
      <c r="D157" s="134">
        <f>D158+D159</f>
        <v>1131329.8400000001</v>
      </c>
      <c r="E157" s="134">
        <f t="shared" ref="E157:F157" si="28">E158+E159</f>
        <v>0</v>
      </c>
      <c r="F157" s="134">
        <f t="shared" si="28"/>
        <v>1131329.8400000001</v>
      </c>
    </row>
    <row r="158" spans="1:6" ht="41.25" customHeight="1">
      <c r="A158" s="23" t="s">
        <v>462</v>
      </c>
      <c r="B158" s="77" t="s">
        <v>383</v>
      </c>
      <c r="C158" s="79">
        <v>300</v>
      </c>
      <c r="D158" s="134">
        <v>106666.34</v>
      </c>
      <c r="E158" s="123"/>
      <c r="F158" s="134">
        <f t="shared" si="20"/>
        <v>106666.34</v>
      </c>
    </row>
    <row r="159" spans="1:6" ht="36" customHeight="1">
      <c r="A159" s="23" t="s">
        <v>462</v>
      </c>
      <c r="B159" s="176" t="s">
        <v>627</v>
      </c>
      <c r="C159" s="177">
        <v>300</v>
      </c>
      <c r="D159" s="134">
        <v>1024663.5</v>
      </c>
      <c r="E159" s="134"/>
      <c r="F159" s="134">
        <f>D159+E159</f>
        <v>1024663.5</v>
      </c>
    </row>
    <row r="160" spans="1:6" ht="18.75" customHeight="1">
      <c r="A160" s="128" t="s">
        <v>287</v>
      </c>
      <c r="B160" s="126" t="s">
        <v>384</v>
      </c>
      <c r="C160" s="127"/>
      <c r="D160" s="137">
        <f t="shared" ref="D160:E160" si="29">D161</f>
        <v>6509731</v>
      </c>
      <c r="E160" s="137">
        <f t="shared" si="29"/>
        <v>-31800</v>
      </c>
      <c r="F160" s="137">
        <f t="shared" si="20"/>
        <v>6477931</v>
      </c>
    </row>
    <row r="161" spans="1:6" ht="27" customHeight="1">
      <c r="A161" s="23" t="s">
        <v>289</v>
      </c>
      <c r="B161" s="77" t="s">
        <v>385</v>
      </c>
      <c r="C161" s="37"/>
      <c r="D161" s="134">
        <f>D162+D163+D164+D165</f>
        <v>6509731</v>
      </c>
      <c r="E161" s="134">
        <f>E162+E163+E164+E165</f>
        <v>-31800</v>
      </c>
      <c r="F161" s="134">
        <f>F162+F163+F164+F165</f>
        <v>6477931</v>
      </c>
    </row>
    <row r="162" spans="1:6" ht="38.25" customHeight="1">
      <c r="A162" s="35" t="s">
        <v>431</v>
      </c>
      <c r="B162" s="77" t="s">
        <v>386</v>
      </c>
      <c r="C162" s="37">
        <v>400</v>
      </c>
      <c r="D162" s="134">
        <v>449548.17</v>
      </c>
      <c r="E162" s="124">
        <v>-31800</v>
      </c>
      <c r="F162" s="134">
        <f t="shared" si="20"/>
        <v>417748.17</v>
      </c>
    </row>
    <row r="163" spans="1:6" ht="30" customHeight="1">
      <c r="A163" s="35" t="s">
        <v>630</v>
      </c>
      <c r="B163" s="179" t="s">
        <v>631</v>
      </c>
      <c r="C163" s="37">
        <v>500</v>
      </c>
      <c r="D163" s="134">
        <v>65000</v>
      </c>
      <c r="E163" s="134"/>
      <c r="F163" s="134">
        <f>D163+E163</f>
        <v>65000</v>
      </c>
    </row>
    <row r="164" spans="1:6" ht="40.5" customHeight="1">
      <c r="A164" s="35" t="s">
        <v>608</v>
      </c>
      <c r="B164" s="157" t="s">
        <v>576</v>
      </c>
      <c r="C164" s="37">
        <v>500</v>
      </c>
      <c r="D164" s="134">
        <v>5995182.8300000001</v>
      </c>
      <c r="E164" s="124"/>
      <c r="F164" s="134">
        <f t="shared" si="20"/>
        <v>5995182.8300000001</v>
      </c>
    </row>
    <row r="165" spans="1:6" ht="39" customHeight="1">
      <c r="A165" s="35" t="s">
        <v>577</v>
      </c>
      <c r="B165" s="119" t="s">
        <v>576</v>
      </c>
      <c r="C165" s="37">
        <v>400</v>
      </c>
      <c r="D165" s="134">
        <v>0</v>
      </c>
      <c r="E165" s="124"/>
      <c r="F165" s="134">
        <f t="shared" si="20"/>
        <v>0</v>
      </c>
    </row>
    <row r="166" spans="1:6" ht="27" customHeight="1">
      <c r="A166" s="128" t="s">
        <v>473</v>
      </c>
      <c r="B166" s="126" t="s">
        <v>472</v>
      </c>
      <c r="C166" s="127"/>
      <c r="D166" s="137">
        <f>D167</f>
        <v>10000</v>
      </c>
      <c r="E166" s="137">
        <f>E167</f>
        <v>0</v>
      </c>
      <c r="F166" s="137">
        <f t="shared" si="20"/>
        <v>10000</v>
      </c>
    </row>
    <row r="167" spans="1:6" ht="29.25" customHeight="1">
      <c r="A167" s="35" t="s">
        <v>474</v>
      </c>
      <c r="B167" s="77" t="s">
        <v>475</v>
      </c>
      <c r="C167" s="37"/>
      <c r="D167" s="134">
        <f>D168</f>
        <v>10000</v>
      </c>
      <c r="E167" s="134">
        <f>E168</f>
        <v>0</v>
      </c>
      <c r="F167" s="134">
        <f t="shared" si="20"/>
        <v>10000</v>
      </c>
    </row>
    <row r="168" spans="1:6" ht="52.5" customHeight="1">
      <c r="A168" s="35" t="s">
        <v>480</v>
      </c>
      <c r="B168" s="77" t="s">
        <v>481</v>
      </c>
      <c r="C168" s="37">
        <v>300</v>
      </c>
      <c r="D168" s="134">
        <v>10000</v>
      </c>
      <c r="E168" s="124"/>
      <c r="F168" s="134">
        <f t="shared" si="20"/>
        <v>10000</v>
      </c>
    </row>
    <row r="169" spans="1:6" ht="38.25" customHeight="1">
      <c r="A169" s="128" t="s">
        <v>294</v>
      </c>
      <c r="B169" s="44" t="s">
        <v>387</v>
      </c>
      <c r="C169" s="256"/>
      <c r="D169" s="133">
        <f>D170+D174</f>
        <v>1173100</v>
      </c>
      <c r="E169" s="133">
        <f t="shared" ref="E169:F169" si="30">E170+E174</f>
        <v>0</v>
      </c>
      <c r="F169" s="133">
        <f t="shared" si="30"/>
        <v>1173100</v>
      </c>
    </row>
    <row r="170" spans="1:6" ht="17.25" customHeight="1">
      <c r="A170" s="35" t="s">
        <v>295</v>
      </c>
      <c r="B170" s="253" t="s">
        <v>388</v>
      </c>
      <c r="C170" s="37"/>
      <c r="D170" s="134">
        <f>D171+D172+D173</f>
        <v>1023100</v>
      </c>
      <c r="E170" s="134">
        <f t="shared" ref="E170:F170" si="31">E171+E172+E173</f>
        <v>0</v>
      </c>
      <c r="F170" s="134">
        <f t="shared" si="31"/>
        <v>1023100</v>
      </c>
    </row>
    <row r="171" spans="1:6" ht="39" customHeight="1">
      <c r="A171" s="35" t="s">
        <v>298</v>
      </c>
      <c r="B171" s="253" t="s">
        <v>389</v>
      </c>
      <c r="C171" s="37">
        <v>200</v>
      </c>
      <c r="D171" s="134">
        <v>879900</v>
      </c>
      <c r="E171" s="124"/>
      <c r="F171" s="134">
        <f t="shared" si="20"/>
        <v>879900</v>
      </c>
    </row>
    <row r="172" spans="1:6" ht="26.25" customHeight="1">
      <c r="A172" s="35" t="s">
        <v>297</v>
      </c>
      <c r="B172" s="253" t="s">
        <v>390</v>
      </c>
      <c r="C172" s="37">
        <v>200</v>
      </c>
      <c r="D172" s="134">
        <v>97000</v>
      </c>
      <c r="E172" s="124">
        <v>-20000</v>
      </c>
      <c r="F172" s="134">
        <f t="shared" si="20"/>
        <v>77000</v>
      </c>
    </row>
    <row r="173" spans="1:6" ht="41.25" customHeight="1">
      <c r="A173" s="46" t="s">
        <v>540</v>
      </c>
      <c r="B173" s="253" t="s">
        <v>541</v>
      </c>
      <c r="C173" s="37">
        <v>500</v>
      </c>
      <c r="D173" s="134">
        <v>46200</v>
      </c>
      <c r="E173" s="124">
        <v>20000</v>
      </c>
      <c r="F173" s="134">
        <f t="shared" si="20"/>
        <v>66200</v>
      </c>
    </row>
    <row r="174" spans="1:6" ht="41.25" customHeight="1">
      <c r="A174" s="35" t="s">
        <v>632</v>
      </c>
      <c r="B174" s="253" t="s">
        <v>633</v>
      </c>
      <c r="C174" s="37"/>
      <c r="D174" s="134">
        <f>D175</f>
        <v>150000</v>
      </c>
      <c r="E174" s="134">
        <f t="shared" ref="E174:F174" si="32">E175</f>
        <v>0</v>
      </c>
      <c r="F174" s="134">
        <f t="shared" si="32"/>
        <v>150000</v>
      </c>
    </row>
    <row r="175" spans="1:6" ht="54" customHeight="1">
      <c r="A175" s="181" t="s">
        <v>635</v>
      </c>
      <c r="B175" s="253" t="s">
        <v>634</v>
      </c>
      <c r="C175" s="37">
        <v>800</v>
      </c>
      <c r="D175" s="134">
        <v>150000</v>
      </c>
      <c r="E175" s="124"/>
      <c r="F175" s="134">
        <f t="shared" si="20"/>
        <v>150000</v>
      </c>
    </row>
    <row r="176" spans="1:6" ht="22.5" customHeight="1">
      <c r="A176" s="128" t="s">
        <v>288</v>
      </c>
      <c r="B176" s="44" t="s">
        <v>391</v>
      </c>
      <c r="C176" s="256"/>
      <c r="D176" s="133">
        <f>D177</f>
        <v>1159800</v>
      </c>
      <c r="E176" s="133">
        <f t="shared" ref="E176" si="33">E177</f>
        <v>31800</v>
      </c>
      <c r="F176" s="133">
        <f t="shared" si="20"/>
        <v>1191600</v>
      </c>
    </row>
    <row r="177" spans="1:6" ht="27.75" customHeight="1">
      <c r="A177" s="23" t="s">
        <v>311</v>
      </c>
      <c r="B177" s="253" t="s">
        <v>392</v>
      </c>
      <c r="C177" s="37"/>
      <c r="D177" s="134">
        <f>D178+D179</f>
        <v>1159800</v>
      </c>
      <c r="E177" s="134">
        <f>E178+E179</f>
        <v>31800</v>
      </c>
      <c r="F177" s="134">
        <f t="shared" si="20"/>
        <v>1191600</v>
      </c>
    </row>
    <row r="178" spans="1:6" ht="36.75" customHeight="1">
      <c r="A178" s="35" t="s">
        <v>362</v>
      </c>
      <c r="B178" s="253" t="s">
        <v>393</v>
      </c>
      <c r="C178" s="254">
        <v>200</v>
      </c>
      <c r="D178" s="134">
        <v>0</v>
      </c>
      <c r="E178" s="123"/>
      <c r="F178" s="134">
        <f t="shared" si="20"/>
        <v>0</v>
      </c>
    </row>
    <row r="179" spans="1:6" ht="39" customHeight="1">
      <c r="A179" s="35" t="s">
        <v>542</v>
      </c>
      <c r="B179" s="253" t="s">
        <v>543</v>
      </c>
      <c r="C179" s="37">
        <v>500</v>
      </c>
      <c r="D179" s="134">
        <v>1159800</v>
      </c>
      <c r="E179" s="124">
        <v>31800</v>
      </c>
      <c r="F179" s="134">
        <f t="shared" si="20"/>
        <v>1191600</v>
      </c>
    </row>
    <row r="180" spans="1:6" ht="24" customHeight="1">
      <c r="A180" s="128" t="s">
        <v>290</v>
      </c>
      <c r="B180" s="44" t="s">
        <v>394</v>
      </c>
      <c r="C180" s="256"/>
      <c r="D180" s="133">
        <f t="shared" ref="D180:E180" si="34">D181</f>
        <v>11069000</v>
      </c>
      <c r="E180" s="133">
        <f t="shared" si="34"/>
        <v>0</v>
      </c>
      <c r="F180" s="133">
        <f t="shared" si="20"/>
        <v>11069000</v>
      </c>
    </row>
    <row r="181" spans="1:6" ht="27.75" customHeight="1">
      <c r="A181" s="23" t="s">
        <v>312</v>
      </c>
      <c r="B181" s="253" t="s">
        <v>395</v>
      </c>
      <c r="C181" s="37"/>
      <c r="D181" s="134">
        <f>D182+D183+D184</f>
        <v>11069000</v>
      </c>
      <c r="E181" s="134">
        <f>E182+E183+E184</f>
        <v>0</v>
      </c>
      <c r="F181" s="134">
        <f t="shared" si="20"/>
        <v>11069000</v>
      </c>
    </row>
    <row r="182" spans="1:6" ht="51" customHeight="1">
      <c r="A182" s="35" t="s">
        <v>291</v>
      </c>
      <c r="B182" s="253" t="s">
        <v>396</v>
      </c>
      <c r="C182" s="37">
        <v>800</v>
      </c>
      <c r="D182" s="134">
        <v>10200000</v>
      </c>
      <c r="E182" s="124"/>
      <c r="F182" s="134">
        <f t="shared" si="20"/>
        <v>10200000</v>
      </c>
    </row>
    <row r="183" spans="1:6" ht="40.5" customHeight="1">
      <c r="A183" s="35" t="s">
        <v>296</v>
      </c>
      <c r="B183" s="253" t="s">
        <v>397</v>
      </c>
      <c r="C183" s="254">
        <v>200</v>
      </c>
      <c r="D183" s="134">
        <v>0</v>
      </c>
      <c r="E183" s="123"/>
      <c r="F183" s="134">
        <f t="shared" si="20"/>
        <v>0</v>
      </c>
    </row>
    <row r="184" spans="1:6" ht="39" customHeight="1">
      <c r="A184" s="35" t="s">
        <v>544</v>
      </c>
      <c r="B184" s="253" t="s">
        <v>545</v>
      </c>
      <c r="C184" s="37">
        <v>500</v>
      </c>
      <c r="D184" s="134">
        <v>869000</v>
      </c>
      <c r="E184" s="124"/>
      <c r="F184" s="134">
        <f t="shared" si="20"/>
        <v>869000</v>
      </c>
    </row>
    <row r="185" spans="1:6" ht="26.25" customHeight="1">
      <c r="A185" s="128" t="s">
        <v>292</v>
      </c>
      <c r="B185" s="44" t="s">
        <v>398</v>
      </c>
      <c r="C185" s="256"/>
      <c r="D185" s="133">
        <f t="shared" ref="D185:E185" si="35">D186</f>
        <v>280000</v>
      </c>
      <c r="E185" s="133">
        <f t="shared" si="35"/>
        <v>0</v>
      </c>
      <c r="F185" s="133">
        <f t="shared" si="20"/>
        <v>280000</v>
      </c>
    </row>
    <row r="186" spans="1:6" ht="23.25" customHeight="1">
      <c r="A186" s="35" t="s">
        <v>293</v>
      </c>
      <c r="B186" s="253" t="s">
        <v>399</v>
      </c>
      <c r="C186" s="37"/>
      <c r="D186" s="134">
        <f>D187</f>
        <v>280000</v>
      </c>
      <c r="E186" s="134">
        <f>E187</f>
        <v>0</v>
      </c>
      <c r="F186" s="134">
        <f t="shared" si="20"/>
        <v>280000</v>
      </c>
    </row>
    <row r="187" spans="1:6" ht="41.25" customHeight="1">
      <c r="A187" s="35" t="s">
        <v>546</v>
      </c>
      <c r="B187" s="253" t="s">
        <v>547</v>
      </c>
      <c r="C187" s="37">
        <v>500</v>
      </c>
      <c r="D187" s="134">
        <v>280000</v>
      </c>
      <c r="E187" s="124"/>
      <c r="F187" s="134">
        <f t="shared" si="20"/>
        <v>280000</v>
      </c>
    </row>
    <row r="188" spans="1:6" ht="25.5" customHeight="1">
      <c r="A188" s="128" t="s">
        <v>429</v>
      </c>
      <c r="B188" s="44" t="s">
        <v>400</v>
      </c>
      <c r="C188" s="256"/>
      <c r="D188" s="133">
        <f t="shared" ref="D188:E189" si="36">D189</f>
        <v>100000</v>
      </c>
      <c r="E188" s="133">
        <f t="shared" si="36"/>
        <v>0</v>
      </c>
      <c r="F188" s="133">
        <f t="shared" si="20"/>
        <v>100000</v>
      </c>
    </row>
    <row r="189" spans="1:6" ht="17.25" customHeight="1">
      <c r="A189" s="35" t="s">
        <v>326</v>
      </c>
      <c r="B189" s="253" t="s">
        <v>401</v>
      </c>
      <c r="C189" s="37"/>
      <c r="D189" s="134">
        <f t="shared" si="36"/>
        <v>100000</v>
      </c>
      <c r="E189" s="134">
        <f t="shared" si="36"/>
        <v>0</v>
      </c>
      <c r="F189" s="134">
        <f t="shared" si="20"/>
        <v>100000</v>
      </c>
    </row>
    <row r="190" spans="1:6" ht="38.25" customHeight="1">
      <c r="A190" s="35" t="s">
        <v>332</v>
      </c>
      <c r="B190" s="253" t="s">
        <v>402</v>
      </c>
      <c r="C190" s="37">
        <v>200</v>
      </c>
      <c r="D190" s="134">
        <v>100000</v>
      </c>
      <c r="E190" s="124"/>
      <c r="F190" s="134">
        <f t="shared" si="20"/>
        <v>100000</v>
      </c>
    </row>
    <row r="191" spans="1:6" ht="51" customHeight="1">
      <c r="A191" s="128" t="s">
        <v>564</v>
      </c>
      <c r="B191" s="44" t="s">
        <v>561</v>
      </c>
      <c r="C191" s="256"/>
      <c r="D191" s="133">
        <f t="shared" ref="D191:E191" si="37">D192</f>
        <v>360600</v>
      </c>
      <c r="E191" s="133">
        <f t="shared" si="37"/>
        <v>0</v>
      </c>
      <c r="F191" s="133">
        <f t="shared" ref="F191:F260" si="38">D191+E191</f>
        <v>360600</v>
      </c>
    </row>
    <row r="192" spans="1:6" ht="28.5" customHeight="1">
      <c r="A192" s="23" t="s">
        <v>565</v>
      </c>
      <c r="B192" s="253" t="s">
        <v>562</v>
      </c>
      <c r="C192" s="37"/>
      <c r="D192" s="134">
        <f>D193</f>
        <v>360600</v>
      </c>
      <c r="E192" s="134">
        <f>E193</f>
        <v>0</v>
      </c>
      <c r="F192" s="134">
        <f t="shared" si="38"/>
        <v>360600</v>
      </c>
    </row>
    <row r="193" spans="1:6" ht="48.75" customHeight="1">
      <c r="A193" s="35" t="s">
        <v>566</v>
      </c>
      <c r="B193" s="253" t="s">
        <v>563</v>
      </c>
      <c r="C193" s="37">
        <v>500</v>
      </c>
      <c r="D193" s="134">
        <v>360600</v>
      </c>
      <c r="E193" s="124"/>
      <c r="F193" s="134">
        <f t="shared" si="38"/>
        <v>360600</v>
      </c>
    </row>
    <row r="194" spans="1:6" ht="23.25" customHeight="1">
      <c r="A194" s="23" t="s">
        <v>211</v>
      </c>
      <c r="B194" s="44" t="s">
        <v>180</v>
      </c>
      <c r="C194" s="254"/>
      <c r="D194" s="133">
        <f t="shared" ref="D194:E196" si="39">D195</f>
        <v>400000</v>
      </c>
      <c r="E194" s="133">
        <f t="shared" si="39"/>
        <v>0</v>
      </c>
      <c r="F194" s="133">
        <f t="shared" si="38"/>
        <v>400000</v>
      </c>
    </row>
    <row r="195" spans="1:6" ht="27.75" customHeight="1">
      <c r="A195" s="23" t="s">
        <v>463</v>
      </c>
      <c r="B195" s="172" t="s">
        <v>265</v>
      </c>
      <c r="C195" s="254"/>
      <c r="D195" s="134">
        <f t="shared" si="39"/>
        <v>400000</v>
      </c>
      <c r="E195" s="134">
        <f t="shared" si="39"/>
        <v>0</v>
      </c>
      <c r="F195" s="134">
        <f t="shared" si="38"/>
        <v>400000</v>
      </c>
    </row>
    <row r="196" spans="1:6" ht="17.25" customHeight="1">
      <c r="A196" s="23" t="s">
        <v>182</v>
      </c>
      <c r="B196" s="172" t="s">
        <v>267</v>
      </c>
      <c r="C196" s="254"/>
      <c r="D196" s="134">
        <f t="shared" si="39"/>
        <v>400000</v>
      </c>
      <c r="E196" s="134">
        <f t="shared" si="39"/>
        <v>0</v>
      </c>
      <c r="F196" s="134">
        <f t="shared" si="38"/>
        <v>400000</v>
      </c>
    </row>
    <row r="197" spans="1:6" ht="26.25" customHeight="1">
      <c r="A197" s="23" t="s">
        <v>181</v>
      </c>
      <c r="B197" s="172" t="s">
        <v>404</v>
      </c>
      <c r="C197" s="254">
        <v>800</v>
      </c>
      <c r="D197" s="134">
        <v>400000</v>
      </c>
      <c r="E197" s="123"/>
      <c r="F197" s="134">
        <f t="shared" si="38"/>
        <v>400000</v>
      </c>
    </row>
    <row r="198" spans="1:6" ht="27.75" customHeight="1">
      <c r="A198" s="48" t="s">
        <v>412</v>
      </c>
      <c r="B198" s="44" t="s">
        <v>405</v>
      </c>
      <c r="C198" s="254"/>
      <c r="D198" s="133">
        <f t="shared" ref="D198:E198" si="40">D199+D203</f>
        <v>1330000</v>
      </c>
      <c r="E198" s="133">
        <f t="shared" si="40"/>
        <v>0</v>
      </c>
      <c r="F198" s="133">
        <f t="shared" si="38"/>
        <v>1330000</v>
      </c>
    </row>
    <row r="199" spans="1:6" ht="27" customHeight="1">
      <c r="A199" s="23" t="s">
        <v>413</v>
      </c>
      <c r="B199" s="172" t="s">
        <v>406</v>
      </c>
      <c r="C199" s="254"/>
      <c r="D199" s="134">
        <f t="shared" ref="D199:E199" si="41">D200</f>
        <v>830000</v>
      </c>
      <c r="E199" s="134">
        <f t="shared" si="41"/>
        <v>260000</v>
      </c>
      <c r="F199" s="134">
        <f t="shared" si="38"/>
        <v>1090000</v>
      </c>
    </row>
    <row r="200" spans="1:6" ht="28.5" customHeight="1">
      <c r="A200" s="23" t="s">
        <v>183</v>
      </c>
      <c r="B200" s="172" t="s">
        <v>407</v>
      </c>
      <c r="C200" s="254"/>
      <c r="D200" s="134">
        <f t="shared" ref="D200:E200" si="42">D201+D202</f>
        <v>830000</v>
      </c>
      <c r="E200" s="134">
        <f t="shared" si="42"/>
        <v>260000</v>
      </c>
      <c r="F200" s="134">
        <f t="shared" si="38"/>
        <v>1090000</v>
      </c>
    </row>
    <row r="201" spans="1:6" ht="53.25" customHeight="1">
      <c r="A201" s="23" t="s">
        <v>414</v>
      </c>
      <c r="B201" s="172" t="s">
        <v>408</v>
      </c>
      <c r="C201" s="254">
        <v>200</v>
      </c>
      <c r="D201" s="134">
        <v>730000</v>
      </c>
      <c r="E201" s="123">
        <v>260000</v>
      </c>
      <c r="F201" s="134">
        <f t="shared" si="38"/>
        <v>990000</v>
      </c>
    </row>
    <row r="202" spans="1:6" ht="51.75" customHeight="1">
      <c r="A202" s="59" t="s">
        <v>416</v>
      </c>
      <c r="B202" s="253" t="s">
        <v>415</v>
      </c>
      <c r="C202" s="254">
        <v>200</v>
      </c>
      <c r="D202" s="134">
        <v>100000</v>
      </c>
      <c r="E202" s="123"/>
      <c r="F202" s="134">
        <f t="shared" si="38"/>
        <v>100000</v>
      </c>
    </row>
    <row r="203" spans="1:6" ht="26.25" customHeight="1">
      <c r="A203" s="35" t="s">
        <v>184</v>
      </c>
      <c r="B203" s="172" t="s">
        <v>409</v>
      </c>
      <c r="C203" s="254"/>
      <c r="D203" s="134">
        <f t="shared" ref="D203:E203" si="43">D204</f>
        <v>500000</v>
      </c>
      <c r="E203" s="134">
        <f t="shared" si="43"/>
        <v>-260000</v>
      </c>
      <c r="F203" s="134">
        <f t="shared" si="38"/>
        <v>240000</v>
      </c>
    </row>
    <row r="204" spans="1:6" ht="28.5" customHeight="1">
      <c r="A204" s="23" t="s">
        <v>185</v>
      </c>
      <c r="B204" s="36" t="s">
        <v>410</v>
      </c>
      <c r="C204" s="79"/>
      <c r="D204" s="134">
        <f t="shared" ref="D204:E204" si="44">D205+D206</f>
        <v>500000</v>
      </c>
      <c r="E204" s="134">
        <f t="shared" si="44"/>
        <v>-260000</v>
      </c>
      <c r="F204" s="134">
        <f t="shared" si="38"/>
        <v>240000</v>
      </c>
    </row>
    <row r="205" spans="1:6" ht="39" customHeight="1">
      <c r="A205" s="23" t="s">
        <v>426</v>
      </c>
      <c r="B205" s="36" t="s">
        <v>427</v>
      </c>
      <c r="C205" s="79">
        <v>200</v>
      </c>
      <c r="D205" s="134">
        <v>40000</v>
      </c>
      <c r="E205" s="123">
        <v>-40000</v>
      </c>
      <c r="F205" s="134">
        <f t="shared" si="38"/>
        <v>0</v>
      </c>
    </row>
    <row r="206" spans="1:6" ht="38.25" customHeight="1">
      <c r="A206" s="35" t="s">
        <v>240</v>
      </c>
      <c r="B206" s="36" t="s">
        <v>411</v>
      </c>
      <c r="C206" s="79">
        <v>200</v>
      </c>
      <c r="D206" s="134">
        <v>460000</v>
      </c>
      <c r="E206" s="123">
        <v>-220000</v>
      </c>
      <c r="F206" s="134">
        <f t="shared" si="38"/>
        <v>240000</v>
      </c>
    </row>
    <row r="207" spans="1:6" ht="39.75" customHeight="1">
      <c r="A207" s="60" t="s">
        <v>315</v>
      </c>
      <c r="B207" s="44" t="s">
        <v>417</v>
      </c>
      <c r="C207" s="80"/>
      <c r="D207" s="133">
        <f>D215+D208</f>
        <v>2701260</v>
      </c>
      <c r="E207" s="133">
        <f>E215+E208</f>
        <v>0</v>
      </c>
      <c r="F207" s="133">
        <f t="shared" si="38"/>
        <v>2701260</v>
      </c>
    </row>
    <row r="208" spans="1:6" ht="24" customHeight="1">
      <c r="A208" s="35" t="s">
        <v>365</v>
      </c>
      <c r="B208" s="36" t="s">
        <v>418</v>
      </c>
      <c r="C208" s="79"/>
      <c r="D208" s="134">
        <f>D209+D212</f>
        <v>2701260</v>
      </c>
      <c r="E208" s="134">
        <f t="shared" ref="E208:F208" si="45">E209+E212</f>
        <v>0</v>
      </c>
      <c r="F208" s="134">
        <f t="shared" si="45"/>
        <v>2701260</v>
      </c>
    </row>
    <row r="209" spans="1:6" ht="26.25" customHeight="1">
      <c r="A209" s="35" t="s">
        <v>366</v>
      </c>
      <c r="B209" s="36" t="s">
        <v>419</v>
      </c>
      <c r="C209" s="79"/>
      <c r="D209" s="134">
        <f>D210+D211</f>
        <v>246100</v>
      </c>
      <c r="E209" s="134">
        <f>E210+E211</f>
        <v>0</v>
      </c>
      <c r="F209" s="134">
        <f t="shared" si="38"/>
        <v>246100</v>
      </c>
    </row>
    <row r="210" spans="1:6" ht="38.25" customHeight="1">
      <c r="A210" s="35" t="s">
        <v>428</v>
      </c>
      <c r="B210" s="36" t="s">
        <v>420</v>
      </c>
      <c r="C210" s="79">
        <v>200</v>
      </c>
      <c r="D210" s="134">
        <v>0</v>
      </c>
      <c r="E210" s="123"/>
      <c r="F210" s="134">
        <f t="shared" si="38"/>
        <v>0</v>
      </c>
    </row>
    <row r="211" spans="1:6" ht="51" customHeight="1">
      <c r="A211" s="35" t="s">
        <v>549</v>
      </c>
      <c r="B211" s="36" t="s">
        <v>550</v>
      </c>
      <c r="C211" s="79">
        <v>200</v>
      </c>
      <c r="D211" s="134">
        <v>246100</v>
      </c>
      <c r="E211" s="123"/>
      <c r="F211" s="134">
        <f t="shared" si="38"/>
        <v>246100</v>
      </c>
    </row>
    <row r="212" spans="1:6" ht="18" customHeight="1">
      <c r="A212" s="46" t="s">
        <v>615</v>
      </c>
      <c r="B212" s="36" t="s">
        <v>616</v>
      </c>
      <c r="C212" s="164"/>
      <c r="D212" s="134">
        <f>D213+D215+D214</f>
        <v>2455160</v>
      </c>
      <c r="E212" s="134">
        <f t="shared" ref="E212:F212" si="46">E213+E215+E214</f>
        <v>0</v>
      </c>
      <c r="F212" s="134">
        <f t="shared" si="46"/>
        <v>2455160</v>
      </c>
    </row>
    <row r="213" spans="1:6" ht="52.5" customHeight="1">
      <c r="A213" s="35" t="s">
        <v>617</v>
      </c>
      <c r="B213" s="172" t="s">
        <v>618</v>
      </c>
      <c r="C213" s="164">
        <v>500</v>
      </c>
      <c r="D213" s="134">
        <v>1548747.47</v>
      </c>
      <c r="E213" s="123"/>
      <c r="F213" s="134">
        <f t="shared" ref="F213:F214" si="47">D213+E213</f>
        <v>1548747.47</v>
      </c>
    </row>
    <row r="214" spans="1:6" ht="30" customHeight="1">
      <c r="A214" s="46" t="s">
        <v>624</v>
      </c>
      <c r="B214" s="172" t="s">
        <v>623</v>
      </c>
      <c r="C214" s="167">
        <v>200</v>
      </c>
      <c r="D214" s="134">
        <v>906412.53</v>
      </c>
      <c r="E214" s="123"/>
      <c r="F214" s="134">
        <f t="shared" si="47"/>
        <v>906412.53</v>
      </c>
    </row>
    <row r="215" spans="1:6" ht="28.5" customHeight="1">
      <c r="A215" s="35" t="s">
        <v>316</v>
      </c>
      <c r="B215" s="172" t="s">
        <v>464</v>
      </c>
      <c r="C215" s="79"/>
      <c r="D215" s="134">
        <f t="shared" ref="D215:E216" si="48">D216</f>
        <v>0</v>
      </c>
      <c r="E215" s="134">
        <f t="shared" si="48"/>
        <v>0</v>
      </c>
      <c r="F215" s="134">
        <f t="shared" si="38"/>
        <v>0</v>
      </c>
    </row>
    <row r="216" spans="1:6" ht="27" customHeight="1">
      <c r="A216" s="35" t="s">
        <v>317</v>
      </c>
      <c r="B216" s="36" t="s">
        <v>465</v>
      </c>
      <c r="C216" s="79"/>
      <c r="D216" s="134">
        <f t="shared" si="48"/>
        <v>0</v>
      </c>
      <c r="E216" s="134">
        <f t="shared" si="48"/>
        <v>0</v>
      </c>
      <c r="F216" s="134">
        <f t="shared" si="38"/>
        <v>0</v>
      </c>
    </row>
    <row r="217" spans="1:6" ht="24.75" customHeight="1">
      <c r="A217" s="35" t="s">
        <v>334</v>
      </c>
      <c r="B217" s="36" t="s">
        <v>421</v>
      </c>
      <c r="C217" s="79">
        <v>200</v>
      </c>
      <c r="D217" s="134">
        <v>0</v>
      </c>
      <c r="E217" s="123"/>
      <c r="F217" s="134">
        <f t="shared" si="38"/>
        <v>0</v>
      </c>
    </row>
    <row r="218" spans="1:6" ht="39" customHeight="1">
      <c r="A218" s="48" t="s">
        <v>486</v>
      </c>
      <c r="B218" s="49">
        <v>1100000000</v>
      </c>
      <c r="C218" s="80"/>
      <c r="D218" s="133">
        <f t="shared" ref="D218:E219" si="49">D219</f>
        <v>788013.08000000007</v>
      </c>
      <c r="E218" s="133">
        <f t="shared" si="49"/>
        <v>0</v>
      </c>
      <c r="F218" s="133">
        <f t="shared" si="38"/>
        <v>788013.08000000007</v>
      </c>
    </row>
    <row r="219" spans="1:6" ht="30.75" customHeight="1">
      <c r="A219" s="23" t="s">
        <v>508</v>
      </c>
      <c r="B219" s="36" t="s">
        <v>422</v>
      </c>
      <c r="C219" s="79"/>
      <c r="D219" s="134">
        <f t="shared" si="49"/>
        <v>788013.08000000007</v>
      </c>
      <c r="E219" s="134">
        <f t="shared" si="49"/>
        <v>0</v>
      </c>
      <c r="F219" s="134">
        <f t="shared" si="38"/>
        <v>788013.08000000007</v>
      </c>
    </row>
    <row r="220" spans="1:6" ht="27.75" customHeight="1">
      <c r="A220" s="33" t="s">
        <v>186</v>
      </c>
      <c r="B220" s="36" t="s">
        <v>423</v>
      </c>
      <c r="C220" s="79"/>
      <c r="D220" s="134">
        <f t="shared" ref="D220:E220" si="50">D221+D223+D224+D222</f>
        <v>788013.08000000007</v>
      </c>
      <c r="E220" s="134">
        <f t="shared" si="50"/>
        <v>0</v>
      </c>
      <c r="F220" s="134">
        <f t="shared" si="38"/>
        <v>788013.08000000007</v>
      </c>
    </row>
    <row r="221" spans="1:6" ht="40.5" customHeight="1">
      <c r="A221" s="23" t="s">
        <v>507</v>
      </c>
      <c r="B221" s="34">
        <v>1110100310</v>
      </c>
      <c r="C221" s="79">
        <v>200</v>
      </c>
      <c r="D221" s="134">
        <v>210000</v>
      </c>
      <c r="E221" s="123"/>
      <c r="F221" s="134">
        <f t="shared" si="38"/>
        <v>210000</v>
      </c>
    </row>
    <row r="222" spans="1:6" ht="38.25">
      <c r="A222" s="23" t="s">
        <v>509</v>
      </c>
      <c r="B222" s="34">
        <v>1110100310</v>
      </c>
      <c r="C222" s="79">
        <v>600</v>
      </c>
      <c r="D222" s="134">
        <v>200000</v>
      </c>
      <c r="E222" s="123"/>
      <c r="F222" s="134">
        <f t="shared" si="38"/>
        <v>200000</v>
      </c>
    </row>
    <row r="223" spans="1:6" ht="51.75" customHeight="1">
      <c r="A223" s="35" t="s">
        <v>187</v>
      </c>
      <c r="B223" s="22">
        <v>1110180360</v>
      </c>
      <c r="C223" s="79">
        <v>100</v>
      </c>
      <c r="D223" s="134">
        <v>330920.08</v>
      </c>
      <c r="E223" s="123"/>
      <c r="F223" s="134">
        <f t="shared" si="38"/>
        <v>330920.08</v>
      </c>
    </row>
    <row r="224" spans="1:6" ht="38.25">
      <c r="A224" s="35" t="s">
        <v>241</v>
      </c>
      <c r="B224" s="22">
        <v>1110180360</v>
      </c>
      <c r="C224" s="79">
        <v>200</v>
      </c>
      <c r="D224" s="134">
        <v>47093</v>
      </c>
      <c r="E224" s="123"/>
      <c r="F224" s="134">
        <f t="shared" si="38"/>
        <v>47093</v>
      </c>
    </row>
    <row r="225" spans="1:6" ht="39.75" customHeight="1">
      <c r="A225" s="60" t="s">
        <v>74</v>
      </c>
      <c r="B225" s="49">
        <v>1200000000</v>
      </c>
      <c r="C225" s="80"/>
      <c r="D225" s="133">
        <f t="shared" ref="D225:E226" si="51">D226</f>
        <v>130000</v>
      </c>
      <c r="E225" s="133">
        <f t="shared" si="51"/>
        <v>0</v>
      </c>
      <c r="F225" s="133">
        <f t="shared" si="38"/>
        <v>130000</v>
      </c>
    </row>
    <row r="226" spans="1:6" ht="27.75" customHeight="1">
      <c r="A226" s="35" t="s">
        <v>188</v>
      </c>
      <c r="B226" s="34">
        <v>1210000000</v>
      </c>
      <c r="C226" s="79"/>
      <c r="D226" s="134">
        <f t="shared" si="51"/>
        <v>130000</v>
      </c>
      <c r="E226" s="134">
        <f t="shared" si="51"/>
        <v>0</v>
      </c>
      <c r="F226" s="134">
        <f t="shared" si="38"/>
        <v>130000</v>
      </c>
    </row>
    <row r="227" spans="1:6" ht="16.5" customHeight="1">
      <c r="A227" s="47" t="s">
        <v>189</v>
      </c>
      <c r="B227" s="34">
        <v>1210100000</v>
      </c>
      <c r="C227" s="79"/>
      <c r="D227" s="134">
        <f>D228+D230+D232+D231+D229+D233</f>
        <v>130000</v>
      </c>
      <c r="E227" s="134">
        <f>E228+E230+E232+E231+E229+E233</f>
        <v>0</v>
      </c>
      <c r="F227" s="134">
        <f t="shared" si="38"/>
        <v>130000</v>
      </c>
    </row>
    <row r="228" spans="1:6" ht="39" customHeight="1">
      <c r="A228" s="35" t="s">
        <v>511</v>
      </c>
      <c r="B228" s="34">
        <v>1210100500</v>
      </c>
      <c r="C228" s="79">
        <v>200</v>
      </c>
      <c r="D228" s="134">
        <v>10000</v>
      </c>
      <c r="E228" s="123"/>
      <c r="F228" s="134">
        <f t="shared" si="38"/>
        <v>10000</v>
      </c>
    </row>
    <row r="229" spans="1:6" ht="49.5" customHeight="1">
      <c r="A229" s="35" t="s">
        <v>512</v>
      </c>
      <c r="B229" s="34">
        <v>1210100500</v>
      </c>
      <c r="C229" s="79">
        <v>600</v>
      </c>
      <c r="D229" s="134">
        <v>10000</v>
      </c>
      <c r="E229" s="123"/>
      <c r="F229" s="134">
        <f t="shared" si="38"/>
        <v>10000</v>
      </c>
    </row>
    <row r="230" spans="1:6" ht="38.25">
      <c r="A230" s="35" t="s">
        <v>242</v>
      </c>
      <c r="B230" s="22">
        <v>1210100510</v>
      </c>
      <c r="C230" s="79">
        <v>200</v>
      </c>
      <c r="D230" s="134">
        <v>80000</v>
      </c>
      <c r="E230" s="123"/>
      <c r="F230" s="134">
        <f t="shared" si="38"/>
        <v>80000</v>
      </c>
    </row>
    <row r="231" spans="1:6" ht="39" customHeight="1">
      <c r="A231" s="35" t="s">
        <v>455</v>
      </c>
      <c r="B231" s="22">
        <v>1210100510</v>
      </c>
      <c r="C231" s="79">
        <v>600</v>
      </c>
      <c r="D231" s="134">
        <v>20000</v>
      </c>
      <c r="E231" s="123"/>
      <c r="F231" s="134">
        <f t="shared" si="38"/>
        <v>20000</v>
      </c>
    </row>
    <row r="232" spans="1:6" ht="41.25" customHeight="1">
      <c r="A232" s="35" t="s">
        <v>367</v>
      </c>
      <c r="B232" s="22">
        <v>1210100520</v>
      </c>
      <c r="C232" s="79">
        <v>200</v>
      </c>
      <c r="D232" s="134">
        <v>0</v>
      </c>
      <c r="E232" s="123"/>
      <c r="F232" s="134">
        <f t="shared" si="38"/>
        <v>0</v>
      </c>
    </row>
    <row r="233" spans="1:6" ht="40.5" customHeight="1">
      <c r="A233" s="102" t="s">
        <v>476</v>
      </c>
      <c r="B233" s="22">
        <v>1210100520</v>
      </c>
      <c r="C233" s="79">
        <v>600</v>
      </c>
      <c r="D233" s="134">
        <v>10000</v>
      </c>
      <c r="E233" s="123"/>
      <c r="F233" s="134">
        <f t="shared" si="38"/>
        <v>10000</v>
      </c>
    </row>
    <row r="234" spans="1:6" ht="25.5">
      <c r="A234" s="60" t="s">
        <v>214</v>
      </c>
      <c r="B234" s="49">
        <v>1400000000</v>
      </c>
      <c r="C234" s="80"/>
      <c r="D234" s="133">
        <f t="shared" ref="D234:E235" si="52">D235</f>
        <v>50000</v>
      </c>
      <c r="E234" s="133">
        <f t="shared" si="52"/>
        <v>0</v>
      </c>
      <c r="F234" s="133">
        <f t="shared" si="38"/>
        <v>50000</v>
      </c>
    </row>
    <row r="235" spans="1:6" ht="51" customHeight="1">
      <c r="A235" s="35" t="s">
        <v>215</v>
      </c>
      <c r="B235" s="22">
        <v>1410000000</v>
      </c>
      <c r="C235" s="79"/>
      <c r="D235" s="134">
        <f t="shared" si="52"/>
        <v>50000</v>
      </c>
      <c r="E235" s="134">
        <f t="shared" si="52"/>
        <v>0</v>
      </c>
      <c r="F235" s="134">
        <f t="shared" si="38"/>
        <v>50000</v>
      </c>
    </row>
    <row r="236" spans="1:6">
      <c r="A236" s="35" t="s">
        <v>216</v>
      </c>
      <c r="B236" s="22">
        <v>1410100000</v>
      </c>
      <c r="C236" s="79"/>
      <c r="D236" s="134">
        <f t="shared" ref="D236:E236" si="53">D237+D238</f>
        <v>50000</v>
      </c>
      <c r="E236" s="134">
        <f t="shared" si="53"/>
        <v>0</v>
      </c>
      <c r="F236" s="134">
        <f t="shared" si="38"/>
        <v>50000</v>
      </c>
    </row>
    <row r="237" spans="1:6" ht="39.75" customHeight="1">
      <c r="A237" s="35" t="s">
        <v>243</v>
      </c>
      <c r="B237" s="22">
        <v>1410100700</v>
      </c>
      <c r="C237" s="79">
        <v>200</v>
      </c>
      <c r="D237" s="134">
        <v>20000</v>
      </c>
      <c r="E237" s="123"/>
      <c r="F237" s="134">
        <f t="shared" si="38"/>
        <v>20000</v>
      </c>
    </row>
    <row r="238" spans="1:6" ht="38.25">
      <c r="A238" s="35" t="s">
        <v>244</v>
      </c>
      <c r="B238" s="22">
        <v>1410100710</v>
      </c>
      <c r="C238" s="79">
        <v>200</v>
      </c>
      <c r="D238" s="134">
        <v>30000</v>
      </c>
      <c r="E238" s="123"/>
      <c r="F238" s="134">
        <f t="shared" si="38"/>
        <v>30000</v>
      </c>
    </row>
    <row r="239" spans="1:6" ht="39" customHeight="1">
      <c r="A239" s="60" t="s">
        <v>278</v>
      </c>
      <c r="B239" s="49">
        <v>1600000000</v>
      </c>
      <c r="C239" s="79"/>
      <c r="D239" s="133">
        <f t="shared" ref="D239:E240" si="54">D240</f>
        <v>250000</v>
      </c>
      <c r="E239" s="133">
        <f t="shared" si="54"/>
        <v>0</v>
      </c>
      <c r="F239" s="133">
        <f t="shared" si="38"/>
        <v>250000</v>
      </c>
    </row>
    <row r="240" spans="1:6" ht="25.5" customHeight="1">
      <c r="A240" s="35" t="s">
        <v>279</v>
      </c>
      <c r="B240" s="22">
        <v>1620000000</v>
      </c>
      <c r="C240" s="79"/>
      <c r="D240" s="134">
        <f t="shared" si="54"/>
        <v>250000</v>
      </c>
      <c r="E240" s="134">
        <f t="shared" si="54"/>
        <v>0</v>
      </c>
      <c r="F240" s="134">
        <f t="shared" si="38"/>
        <v>250000</v>
      </c>
    </row>
    <row r="241" spans="1:6" ht="25.5">
      <c r="A241" s="35" t="s">
        <v>280</v>
      </c>
      <c r="B241" s="22">
        <v>1620100000</v>
      </c>
      <c r="C241" s="79"/>
      <c r="D241" s="134">
        <f>D242+D243</f>
        <v>250000</v>
      </c>
      <c r="E241" s="134">
        <f t="shared" ref="E241:F241" si="55">E242+E243</f>
        <v>0</v>
      </c>
      <c r="F241" s="134">
        <f t="shared" si="55"/>
        <v>250000</v>
      </c>
    </row>
    <row r="242" spans="1:6" ht="78.75" customHeight="1">
      <c r="A242" s="21" t="s">
        <v>281</v>
      </c>
      <c r="B242" s="22">
        <v>1620120300</v>
      </c>
      <c r="C242" s="79">
        <v>200</v>
      </c>
      <c r="D242" s="134">
        <v>0</v>
      </c>
      <c r="E242" s="123"/>
      <c r="F242" s="134">
        <f t="shared" si="38"/>
        <v>0</v>
      </c>
    </row>
    <row r="243" spans="1:6" ht="78.75" customHeight="1">
      <c r="A243" s="21" t="s">
        <v>606</v>
      </c>
      <c r="B243" s="22">
        <v>1620108160</v>
      </c>
      <c r="C243" s="155">
        <v>500</v>
      </c>
      <c r="D243" s="134">
        <v>250000</v>
      </c>
      <c r="E243" s="123"/>
      <c r="F243" s="134">
        <f t="shared" si="38"/>
        <v>250000</v>
      </c>
    </row>
    <row r="244" spans="1:6" ht="50.25" customHeight="1">
      <c r="A244" s="60" t="s">
        <v>282</v>
      </c>
      <c r="B244" s="49">
        <v>1700000000</v>
      </c>
      <c r="C244" s="80"/>
      <c r="D244" s="133">
        <f>D245+D248</f>
        <v>9529590.5199999996</v>
      </c>
      <c r="E244" s="133">
        <f>E245+E248</f>
        <v>0</v>
      </c>
      <c r="F244" s="133">
        <f t="shared" si="38"/>
        <v>9529590.5199999996</v>
      </c>
    </row>
    <row r="245" spans="1:6" ht="39" customHeight="1">
      <c r="A245" s="35" t="s">
        <v>283</v>
      </c>
      <c r="B245" s="22">
        <v>1710000000</v>
      </c>
      <c r="C245" s="79"/>
      <c r="D245" s="134">
        <f t="shared" ref="D245:E245" si="56">D246</f>
        <v>3261800</v>
      </c>
      <c r="E245" s="134">
        <f t="shared" si="56"/>
        <v>0</v>
      </c>
      <c r="F245" s="134">
        <f t="shared" si="38"/>
        <v>3261800</v>
      </c>
    </row>
    <row r="246" spans="1:6" ht="25.5">
      <c r="A246" s="23" t="s">
        <v>284</v>
      </c>
      <c r="B246" s="22">
        <v>1710100000</v>
      </c>
      <c r="C246" s="79"/>
      <c r="D246" s="134">
        <f>D247</f>
        <v>3261800</v>
      </c>
      <c r="E246" s="134">
        <f>E247</f>
        <v>0</v>
      </c>
      <c r="F246" s="134">
        <f t="shared" si="38"/>
        <v>3261800</v>
      </c>
    </row>
    <row r="247" spans="1:6" ht="39.75" customHeight="1">
      <c r="A247" s="21" t="s">
        <v>567</v>
      </c>
      <c r="B247" s="22">
        <v>1710108010</v>
      </c>
      <c r="C247" s="79">
        <v>500</v>
      </c>
      <c r="D247" s="134">
        <v>3261800</v>
      </c>
      <c r="E247" s="123"/>
      <c r="F247" s="134">
        <f t="shared" si="38"/>
        <v>3261800</v>
      </c>
    </row>
    <row r="248" spans="1:6" ht="39.75" customHeight="1">
      <c r="A248" s="21" t="s">
        <v>285</v>
      </c>
      <c r="B248" s="22">
        <v>1720000000</v>
      </c>
      <c r="C248" s="79"/>
      <c r="D248" s="134">
        <f t="shared" ref="D248:E248" si="57">D249</f>
        <v>6267790.5199999996</v>
      </c>
      <c r="E248" s="134">
        <f t="shared" si="57"/>
        <v>0</v>
      </c>
      <c r="F248" s="134">
        <f t="shared" si="38"/>
        <v>6267790.5199999996</v>
      </c>
    </row>
    <row r="249" spans="1:6" ht="38.25">
      <c r="A249" s="23" t="s">
        <v>286</v>
      </c>
      <c r="B249" s="22">
        <v>1720100000</v>
      </c>
      <c r="C249" s="79"/>
      <c r="D249" s="134">
        <f>D250+D251+D252</f>
        <v>6267790.5199999996</v>
      </c>
      <c r="E249" s="134">
        <f t="shared" ref="E249:F249" si="58">E250+E251+E252</f>
        <v>0</v>
      </c>
      <c r="F249" s="134">
        <f t="shared" si="58"/>
        <v>6267790.5199999996</v>
      </c>
    </row>
    <row r="250" spans="1:6" ht="51" customHeight="1">
      <c r="A250" s="21" t="s">
        <v>299</v>
      </c>
      <c r="B250" s="34">
        <v>1720120410</v>
      </c>
      <c r="C250" s="79">
        <v>200</v>
      </c>
      <c r="D250" s="134">
        <v>833852.52</v>
      </c>
      <c r="E250" s="123">
        <v>-687994</v>
      </c>
      <c r="F250" s="134">
        <f t="shared" si="38"/>
        <v>145858.52000000002</v>
      </c>
    </row>
    <row r="251" spans="1:6" ht="51">
      <c r="A251" s="21" t="s">
        <v>625</v>
      </c>
      <c r="B251" s="34" t="s">
        <v>626</v>
      </c>
      <c r="C251" s="174">
        <v>200</v>
      </c>
      <c r="D251" s="134">
        <v>3433938</v>
      </c>
      <c r="E251" s="123"/>
      <c r="F251" s="134">
        <f>D251+E251</f>
        <v>3433938</v>
      </c>
    </row>
    <row r="252" spans="1:6" ht="74.25" customHeight="1">
      <c r="A252" s="21" t="s">
        <v>629</v>
      </c>
      <c r="B252" s="22">
        <v>1720108020</v>
      </c>
      <c r="C252" s="177">
        <v>500</v>
      </c>
      <c r="D252" s="134">
        <v>2000000</v>
      </c>
      <c r="E252" s="123">
        <v>687994</v>
      </c>
      <c r="F252" s="162">
        <f>D252+E252</f>
        <v>2687994</v>
      </c>
    </row>
    <row r="253" spans="1:6" ht="51">
      <c r="A253" s="48" t="s">
        <v>522</v>
      </c>
      <c r="B253" s="85">
        <v>1800000000</v>
      </c>
      <c r="C253" s="80"/>
      <c r="D253" s="133">
        <f t="shared" ref="D253:E254" si="59">D254</f>
        <v>200000</v>
      </c>
      <c r="E253" s="133">
        <f t="shared" si="59"/>
        <v>0</v>
      </c>
      <c r="F253" s="133">
        <f t="shared" si="38"/>
        <v>200000</v>
      </c>
    </row>
    <row r="254" spans="1:6" ht="25.5">
      <c r="A254" s="87" t="s">
        <v>523</v>
      </c>
      <c r="B254" s="34">
        <v>1810000000</v>
      </c>
      <c r="C254" s="79"/>
      <c r="D254" s="134">
        <f t="shared" si="59"/>
        <v>200000</v>
      </c>
      <c r="E254" s="134">
        <f t="shared" si="59"/>
        <v>0</v>
      </c>
      <c r="F254" s="134">
        <f t="shared" si="38"/>
        <v>200000</v>
      </c>
    </row>
    <row r="255" spans="1:6" ht="25.5">
      <c r="A255" s="33" t="s">
        <v>524</v>
      </c>
      <c r="B255" s="34">
        <v>1810100000</v>
      </c>
      <c r="C255" s="79"/>
      <c r="D255" s="134">
        <f t="shared" ref="D255:E255" si="60">D256+D257+D258+D259+D260</f>
        <v>200000</v>
      </c>
      <c r="E255" s="134">
        <f t="shared" si="60"/>
        <v>0</v>
      </c>
      <c r="F255" s="134">
        <f t="shared" si="38"/>
        <v>200000</v>
      </c>
    </row>
    <row r="256" spans="1:6" ht="25.5">
      <c r="A256" s="46" t="s">
        <v>525</v>
      </c>
      <c r="B256" s="22">
        <v>1810120450</v>
      </c>
      <c r="C256" s="79">
        <v>300</v>
      </c>
      <c r="D256" s="134">
        <v>100000</v>
      </c>
      <c r="E256" s="123"/>
      <c r="F256" s="134">
        <f t="shared" si="38"/>
        <v>100000</v>
      </c>
    </row>
    <row r="257" spans="1:6" ht="25.5">
      <c r="A257" s="46" t="s">
        <v>526</v>
      </c>
      <c r="B257" s="22">
        <v>1810120460</v>
      </c>
      <c r="C257" s="79">
        <v>300</v>
      </c>
      <c r="D257" s="134">
        <v>25000</v>
      </c>
      <c r="E257" s="123"/>
      <c r="F257" s="134">
        <f t="shared" si="38"/>
        <v>25000</v>
      </c>
    </row>
    <row r="258" spans="1:6" ht="41.25" customHeight="1">
      <c r="A258" s="46" t="s">
        <v>527</v>
      </c>
      <c r="B258" s="22">
        <v>1810120470</v>
      </c>
      <c r="C258" s="79">
        <v>300</v>
      </c>
      <c r="D258" s="134">
        <v>25000</v>
      </c>
      <c r="E258" s="123"/>
      <c r="F258" s="134">
        <f t="shared" si="38"/>
        <v>25000</v>
      </c>
    </row>
    <row r="259" spans="1:6" ht="39.75" customHeight="1">
      <c r="A259" s="46" t="s">
        <v>528</v>
      </c>
      <c r="B259" s="22">
        <v>1810120480</v>
      </c>
      <c r="C259" s="79">
        <v>300</v>
      </c>
      <c r="D259" s="134">
        <v>25000</v>
      </c>
      <c r="E259" s="123"/>
      <c r="F259" s="134">
        <f t="shared" si="38"/>
        <v>25000</v>
      </c>
    </row>
    <row r="260" spans="1:6" ht="25.5">
      <c r="A260" s="46" t="s">
        <v>529</v>
      </c>
      <c r="B260" s="22">
        <v>1810120490</v>
      </c>
      <c r="C260" s="79">
        <v>300</v>
      </c>
      <c r="D260" s="134">
        <v>25000</v>
      </c>
      <c r="E260" s="123"/>
      <c r="F260" s="134">
        <f t="shared" si="38"/>
        <v>25000</v>
      </c>
    </row>
    <row r="261" spans="1:6" ht="25.5">
      <c r="A261" s="88" t="s">
        <v>515</v>
      </c>
      <c r="B261" s="49">
        <v>1900000000</v>
      </c>
      <c r="C261" s="80"/>
      <c r="D261" s="133">
        <f t="shared" ref="D261:E263" si="61">D262</f>
        <v>200000</v>
      </c>
      <c r="E261" s="133">
        <f t="shared" si="61"/>
        <v>0</v>
      </c>
      <c r="F261" s="133">
        <f t="shared" ref="F261:F319" si="62">D261+E261</f>
        <v>200000</v>
      </c>
    </row>
    <row r="262" spans="1:6" ht="26.25" customHeight="1">
      <c r="A262" s="46" t="s">
        <v>516</v>
      </c>
      <c r="B262" s="22">
        <v>1910000000</v>
      </c>
      <c r="C262" s="79"/>
      <c r="D262" s="134">
        <f t="shared" si="61"/>
        <v>200000</v>
      </c>
      <c r="E262" s="134">
        <f t="shared" si="61"/>
        <v>0</v>
      </c>
      <c r="F262" s="134">
        <f t="shared" si="62"/>
        <v>200000</v>
      </c>
    </row>
    <row r="263" spans="1:6" ht="27.75" customHeight="1">
      <c r="A263" s="35" t="s">
        <v>517</v>
      </c>
      <c r="B263" s="22">
        <v>1910100000</v>
      </c>
      <c r="C263" s="79"/>
      <c r="D263" s="134">
        <f t="shared" si="61"/>
        <v>200000</v>
      </c>
      <c r="E263" s="134">
        <f t="shared" si="61"/>
        <v>0</v>
      </c>
      <c r="F263" s="134">
        <f t="shared" si="62"/>
        <v>200000</v>
      </c>
    </row>
    <row r="264" spans="1:6" ht="25.5">
      <c r="A264" s="35" t="s">
        <v>556</v>
      </c>
      <c r="B264" s="22">
        <v>1910100550</v>
      </c>
      <c r="C264" s="79">
        <v>200</v>
      </c>
      <c r="D264" s="134">
        <v>200000</v>
      </c>
      <c r="E264" s="123"/>
      <c r="F264" s="134">
        <f t="shared" si="62"/>
        <v>200000</v>
      </c>
    </row>
    <row r="265" spans="1:6" ht="25.5">
      <c r="A265" s="60" t="s">
        <v>602</v>
      </c>
      <c r="B265" s="49">
        <v>2000000000</v>
      </c>
      <c r="C265" s="150"/>
      <c r="D265" s="133">
        <f>D266</f>
        <v>25000</v>
      </c>
      <c r="E265" s="133">
        <f t="shared" ref="E265:F266" si="63">E266</f>
        <v>0</v>
      </c>
      <c r="F265" s="133">
        <f t="shared" si="63"/>
        <v>25000</v>
      </c>
    </row>
    <row r="266" spans="1:6" ht="25.5">
      <c r="A266" s="35" t="s">
        <v>603</v>
      </c>
      <c r="B266" s="22">
        <v>2010000000</v>
      </c>
      <c r="C266" s="150"/>
      <c r="D266" s="134">
        <f>D267</f>
        <v>25000</v>
      </c>
      <c r="E266" s="134">
        <f t="shared" si="63"/>
        <v>0</v>
      </c>
      <c r="F266" s="134">
        <f t="shared" si="63"/>
        <v>25000</v>
      </c>
    </row>
    <row r="267" spans="1:6" ht="25.5">
      <c r="A267" s="35" t="s">
        <v>604</v>
      </c>
      <c r="B267" s="22">
        <v>2010100000</v>
      </c>
      <c r="C267" s="150"/>
      <c r="D267" s="134">
        <f>D268+D269</f>
        <v>25000</v>
      </c>
      <c r="E267" s="134">
        <f t="shared" ref="E267:F267" si="64">E268+E269</f>
        <v>0</v>
      </c>
      <c r="F267" s="134">
        <f t="shared" si="64"/>
        <v>25000</v>
      </c>
    </row>
    <row r="268" spans="1:6" ht="35.25" customHeight="1">
      <c r="A268" s="35" t="s">
        <v>605</v>
      </c>
      <c r="B268" s="22">
        <v>2010100940</v>
      </c>
      <c r="C268" s="150">
        <v>200</v>
      </c>
      <c r="D268" s="134">
        <v>20000</v>
      </c>
      <c r="E268" s="123">
        <v>2600</v>
      </c>
      <c r="F268" s="134">
        <f>D268+E268</f>
        <v>22600</v>
      </c>
    </row>
    <row r="269" spans="1:6" ht="51.75" customHeight="1">
      <c r="A269" s="35" t="s">
        <v>628</v>
      </c>
      <c r="B269" s="22">
        <v>2010100940</v>
      </c>
      <c r="C269" s="177">
        <v>600</v>
      </c>
      <c r="D269" s="134">
        <v>5000</v>
      </c>
      <c r="E269" s="123">
        <v>-2600</v>
      </c>
      <c r="F269" s="134">
        <f>D269+E269</f>
        <v>2400</v>
      </c>
    </row>
    <row r="270" spans="1:6" ht="25.5">
      <c r="A270" s="48" t="s">
        <v>466</v>
      </c>
      <c r="B270" s="49">
        <v>4000000000</v>
      </c>
      <c r="C270" s="79"/>
      <c r="D270" s="133">
        <f>D271+D274+D291+D312+D317</f>
        <v>43520730.509999998</v>
      </c>
      <c r="E270" s="133">
        <f>E271+E274+E291+E312+E317</f>
        <v>-415422.41</v>
      </c>
      <c r="F270" s="133">
        <f t="shared" si="62"/>
        <v>43105308.100000001</v>
      </c>
    </row>
    <row r="271" spans="1:6" ht="25.5">
      <c r="A271" s="48" t="s">
        <v>14</v>
      </c>
      <c r="B271" s="49">
        <v>4090000000</v>
      </c>
      <c r="C271" s="79"/>
      <c r="D271" s="133">
        <f t="shared" ref="D271:E271" si="65">D272+D273</f>
        <v>1171000</v>
      </c>
      <c r="E271" s="133">
        <f t="shared" si="65"/>
        <v>-150000</v>
      </c>
      <c r="F271" s="133">
        <f t="shared" si="62"/>
        <v>1021000</v>
      </c>
    </row>
    <row r="272" spans="1:6" ht="51">
      <c r="A272" s="23" t="s">
        <v>190</v>
      </c>
      <c r="B272" s="22">
        <v>4090000270</v>
      </c>
      <c r="C272" s="79">
        <v>100</v>
      </c>
      <c r="D272" s="134">
        <v>1074600</v>
      </c>
      <c r="E272" s="123">
        <v>-150000</v>
      </c>
      <c r="F272" s="134">
        <f t="shared" si="62"/>
        <v>924600</v>
      </c>
    </row>
    <row r="273" spans="1:6" ht="27.75" customHeight="1">
      <c r="A273" s="23" t="s">
        <v>245</v>
      </c>
      <c r="B273" s="22">
        <v>4090000270</v>
      </c>
      <c r="C273" s="79">
        <v>200</v>
      </c>
      <c r="D273" s="134">
        <v>96400</v>
      </c>
      <c r="E273" s="123"/>
      <c r="F273" s="134">
        <f t="shared" si="62"/>
        <v>96400</v>
      </c>
    </row>
    <row r="274" spans="1:6" ht="25.5">
      <c r="A274" s="61" t="s">
        <v>212</v>
      </c>
      <c r="B274" s="49">
        <v>4100000000</v>
      </c>
      <c r="C274" s="79"/>
      <c r="D274" s="133">
        <f>D275</f>
        <v>24038500</v>
      </c>
      <c r="E274" s="133">
        <f>E275</f>
        <v>150000</v>
      </c>
      <c r="F274" s="133">
        <f t="shared" si="62"/>
        <v>24188500</v>
      </c>
    </row>
    <row r="275" spans="1:6" ht="25.5">
      <c r="A275" s="61" t="s">
        <v>570</v>
      </c>
      <c r="B275" s="49">
        <v>4190000000</v>
      </c>
      <c r="C275" s="113"/>
      <c r="D275" s="133">
        <f>D276+D277+D278+D279+D280+D281+D282+D283+D284+D286+D287+D288+D289+D285</f>
        <v>24038500</v>
      </c>
      <c r="E275" s="133">
        <f t="shared" ref="E275:F275" si="66">E276+E277+E278+E279+E280+E281+E282+E283+E284+E286+E287+E288+E289+E285</f>
        <v>150000</v>
      </c>
      <c r="F275" s="133">
        <f t="shared" si="66"/>
        <v>24188500</v>
      </c>
    </row>
    <row r="276" spans="1:6" ht="53.25" customHeight="1">
      <c r="A276" s="33" t="s">
        <v>191</v>
      </c>
      <c r="B276" s="22">
        <v>4190000250</v>
      </c>
      <c r="C276" s="79">
        <v>100</v>
      </c>
      <c r="D276" s="134">
        <v>1417800</v>
      </c>
      <c r="E276" s="123"/>
      <c r="F276" s="134">
        <f t="shared" si="62"/>
        <v>1417800</v>
      </c>
    </row>
    <row r="277" spans="1:6" ht="51">
      <c r="A277" s="23" t="s">
        <v>192</v>
      </c>
      <c r="B277" s="22">
        <v>4190000280</v>
      </c>
      <c r="C277" s="79">
        <v>100</v>
      </c>
      <c r="D277" s="134">
        <v>12444700</v>
      </c>
      <c r="E277" s="123"/>
      <c r="F277" s="134">
        <f t="shared" si="62"/>
        <v>12444700</v>
      </c>
    </row>
    <row r="278" spans="1:6" ht="28.5" customHeight="1">
      <c r="A278" s="23" t="s">
        <v>246</v>
      </c>
      <c r="B278" s="22">
        <v>4190000280</v>
      </c>
      <c r="C278" s="79">
        <v>200</v>
      </c>
      <c r="D278" s="134">
        <v>3056700</v>
      </c>
      <c r="E278" s="123">
        <v>-89800</v>
      </c>
      <c r="F278" s="134">
        <f t="shared" si="62"/>
        <v>2966900</v>
      </c>
    </row>
    <row r="279" spans="1:6" ht="25.5">
      <c r="A279" s="23" t="s">
        <v>193</v>
      </c>
      <c r="B279" s="22">
        <v>4190000280</v>
      </c>
      <c r="C279" s="79">
        <v>800</v>
      </c>
      <c r="D279" s="134">
        <v>25400</v>
      </c>
      <c r="E279" s="123"/>
      <c r="F279" s="134">
        <f t="shared" si="62"/>
        <v>25400</v>
      </c>
    </row>
    <row r="280" spans="1:6" ht="63.75">
      <c r="A280" s="23" t="s">
        <v>213</v>
      </c>
      <c r="B280" s="77" t="s">
        <v>200</v>
      </c>
      <c r="C280" s="41" t="s">
        <v>7</v>
      </c>
      <c r="D280" s="134">
        <v>1356100</v>
      </c>
      <c r="E280" s="123"/>
      <c r="F280" s="134">
        <f t="shared" si="62"/>
        <v>1356100</v>
      </c>
    </row>
    <row r="281" spans="1:6" ht="39" customHeight="1">
      <c r="A281" s="23" t="s">
        <v>247</v>
      </c>
      <c r="B281" s="77" t="s">
        <v>200</v>
      </c>
      <c r="C281" s="41" t="s">
        <v>75</v>
      </c>
      <c r="D281" s="134">
        <v>350400</v>
      </c>
      <c r="E281" s="123">
        <v>89800</v>
      </c>
      <c r="F281" s="134">
        <f t="shared" si="62"/>
        <v>440200</v>
      </c>
    </row>
    <row r="282" spans="1:6" ht="25.5">
      <c r="A282" s="23" t="s">
        <v>322</v>
      </c>
      <c r="B282" s="77" t="s">
        <v>200</v>
      </c>
      <c r="C282" s="41" t="s">
        <v>321</v>
      </c>
      <c r="D282" s="134">
        <v>5000</v>
      </c>
      <c r="E282" s="123"/>
      <c r="F282" s="134">
        <f t="shared" si="62"/>
        <v>5000</v>
      </c>
    </row>
    <row r="283" spans="1:6" ht="66.75" customHeight="1">
      <c r="A283" s="23" t="s">
        <v>194</v>
      </c>
      <c r="B283" s="22">
        <v>4190000290</v>
      </c>
      <c r="C283" s="79">
        <v>100</v>
      </c>
      <c r="D283" s="134">
        <v>3747800</v>
      </c>
      <c r="E283" s="123"/>
      <c r="F283" s="134">
        <f t="shared" si="62"/>
        <v>3747800</v>
      </c>
    </row>
    <row r="284" spans="1:6" ht="39" customHeight="1">
      <c r="A284" s="23" t="s">
        <v>248</v>
      </c>
      <c r="B284" s="22">
        <v>4190000290</v>
      </c>
      <c r="C284" s="79">
        <v>200</v>
      </c>
      <c r="D284" s="134">
        <v>205400</v>
      </c>
      <c r="E284" s="123"/>
      <c r="F284" s="134">
        <f t="shared" si="62"/>
        <v>205400</v>
      </c>
    </row>
    <row r="285" spans="1:6" ht="29.25" customHeight="1">
      <c r="A285" s="23" t="s">
        <v>609</v>
      </c>
      <c r="B285" s="22">
        <v>4190000290</v>
      </c>
      <c r="C285" s="159">
        <v>300</v>
      </c>
      <c r="D285" s="134">
        <v>9500</v>
      </c>
      <c r="E285" s="123"/>
      <c r="F285" s="134">
        <f>D285+E285</f>
        <v>9500</v>
      </c>
    </row>
    <row r="286" spans="1:6" ht="25.5">
      <c r="A286" s="23" t="s">
        <v>195</v>
      </c>
      <c r="B286" s="22">
        <v>4190000290</v>
      </c>
      <c r="C286" s="79">
        <v>800</v>
      </c>
      <c r="D286" s="134">
        <v>2000</v>
      </c>
      <c r="E286" s="123"/>
      <c r="F286" s="134">
        <f t="shared" si="62"/>
        <v>2000</v>
      </c>
    </row>
    <row r="287" spans="1:6" ht="63.75">
      <c r="A287" s="23" t="s">
        <v>324</v>
      </c>
      <c r="B287" s="22">
        <v>4190000270</v>
      </c>
      <c r="C287" s="79">
        <v>100</v>
      </c>
      <c r="D287" s="134">
        <v>1307700</v>
      </c>
      <c r="E287" s="123"/>
      <c r="F287" s="134">
        <f t="shared" si="62"/>
        <v>1307700</v>
      </c>
    </row>
    <row r="288" spans="1:6" ht="43.5" customHeight="1">
      <c r="A288" s="23" t="s">
        <v>325</v>
      </c>
      <c r="B288" s="22">
        <v>4190000270</v>
      </c>
      <c r="C288" s="79">
        <v>200</v>
      </c>
      <c r="D288" s="134">
        <v>110000</v>
      </c>
      <c r="E288" s="123">
        <v>150000</v>
      </c>
      <c r="F288" s="134">
        <f t="shared" si="62"/>
        <v>260000</v>
      </c>
    </row>
    <row r="289" spans="1:6" ht="25.5">
      <c r="A289" s="23" t="s">
        <v>457</v>
      </c>
      <c r="B289" s="22">
        <v>4190000270</v>
      </c>
      <c r="C289" s="79">
        <v>800</v>
      </c>
      <c r="D289" s="134"/>
      <c r="E289" s="123"/>
      <c r="F289" s="134">
        <f t="shared" si="62"/>
        <v>0</v>
      </c>
    </row>
    <row r="290" spans="1:6">
      <c r="A290" s="48" t="s">
        <v>571</v>
      </c>
      <c r="B290" s="49">
        <v>4200000000</v>
      </c>
      <c r="C290" s="113"/>
      <c r="D290" s="133">
        <f>D291</f>
        <v>18068645.710000001</v>
      </c>
      <c r="E290" s="133">
        <f>E291</f>
        <v>-415422.41</v>
      </c>
      <c r="F290" s="133">
        <f t="shared" si="62"/>
        <v>17653223.300000001</v>
      </c>
    </row>
    <row r="291" spans="1:6">
      <c r="A291" s="61" t="s">
        <v>15</v>
      </c>
      <c r="B291" s="49">
        <v>4290000000</v>
      </c>
      <c r="C291" s="79"/>
      <c r="D291" s="133">
        <f>D292+D293+D295+D296+D297+D300+D301+D302+D305+D306+D308+D309+D307+D303+D304+D299+D298+D310+D311+D294</f>
        <v>18068645.710000001</v>
      </c>
      <c r="E291" s="133">
        <f t="shared" ref="E291:F291" si="67">E292+E293+E295+E296+E297+E300+E301+E302+E305+E306+E308+E309+E307+E303+E304+E299+E298+E310+E311+E294</f>
        <v>-415422.41</v>
      </c>
      <c r="F291" s="133">
        <f t="shared" si="67"/>
        <v>17653223.300000001</v>
      </c>
    </row>
    <row r="292" spans="1:6" ht="25.5">
      <c r="A292" s="23" t="s">
        <v>196</v>
      </c>
      <c r="B292" s="22">
        <v>4290020090</v>
      </c>
      <c r="C292" s="79">
        <v>800</v>
      </c>
      <c r="D292" s="134">
        <v>6267784</v>
      </c>
      <c r="E292" s="123"/>
      <c r="F292" s="134">
        <f t="shared" si="62"/>
        <v>6267784</v>
      </c>
    </row>
    <row r="293" spans="1:6" ht="38.25">
      <c r="A293" s="23" t="s">
        <v>518</v>
      </c>
      <c r="B293" s="22">
        <v>4290020100</v>
      </c>
      <c r="C293" s="79">
        <v>200</v>
      </c>
      <c r="D293" s="134">
        <v>1281000</v>
      </c>
      <c r="E293" s="123">
        <v>-467922.41</v>
      </c>
      <c r="F293" s="134">
        <f t="shared" si="62"/>
        <v>813077.59000000008</v>
      </c>
    </row>
    <row r="294" spans="1:6" ht="38.25">
      <c r="A294" s="23" t="s">
        <v>874</v>
      </c>
      <c r="B294" s="22">
        <v>4290020100</v>
      </c>
      <c r="C294" s="249">
        <v>800</v>
      </c>
      <c r="D294" s="134"/>
      <c r="E294" s="134">
        <v>40000</v>
      </c>
      <c r="F294" s="134">
        <f t="shared" si="62"/>
        <v>40000</v>
      </c>
    </row>
    <row r="295" spans="1:6" ht="25.5">
      <c r="A295" s="23" t="s">
        <v>263</v>
      </c>
      <c r="B295" s="22">
        <v>4290020120</v>
      </c>
      <c r="C295" s="249">
        <v>800</v>
      </c>
      <c r="D295" s="134">
        <v>28500</v>
      </c>
      <c r="E295" s="123"/>
      <c r="F295" s="134">
        <f t="shared" si="62"/>
        <v>28500</v>
      </c>
    </row>
    <row r="296" spans="1:6" ht="37.5" customHeight="1">
      <c r="A296" s="23" t="s">
        <v>249</v>
      </c>
      <c r="B296" s="22">
        <v>4290020140</v>
      </c>
      <c r="C296" s="79">
        <v>200</v>
      </c>
      <c r="D296" s="134">
        <v>331500</v>
      </c>
      <c r="E296" s="123">
        <v>-37500</v>
      </c>
      <c r="F296" s="134">
        <f t="shared" si="62"/>
        <v>294000</v>
      </c>
    </row>
    <row r="297" spans="1:6" ht="38.25">
      <c r="A297" s="23" t="s">
        <v>250</v>
      </c>
      <c r="B297" s="22">
        <v>4290020150</v>
      </c>
      <c r="C297" s="79">
        <v>200</v>
      </c>
      <c r="D297" s="134">
        <v>295500</v>
      </c>
      <c r="E297" s="123"/>
      <c r="F297" s="134">
        <f t="shared" si="62"/>
        <v>295500</v>
      </c>
    </row>
    <row r="298" spans="1:6" ht="51.75" customHeight="1">
      <c r="A298" s="23" t="s">
        <v>548</v>
      </c>
      <c r="B298" s="22">
        <v>4290008100</v>
      </c>
      <c r="C298" s="79">
        <v>500</v>
      </c>
      <c r="D298" s="134">
        <v>1000800</v>
      </c>
      <c r="E298" s="123"/>
      <c r="F298" s="134">
        <f t="shared" si="62"/>
        <v>1000800</v>
      </c>
    </row>
    <row r="299" spans="1:6" ht="38.25">
      <c r="A299" s="102" t="s">
        <v>439</v>
      </c>
      <c r="B299" s="22">
        <v>4290008150</v>
      </c>
      <c r="C299" s="79">
        <v>500</v>
      </c>
      <c r="D299" s="134">
        <v>704200</v>
      </c>
      <c r="E299" s="123"/>
      <c r="F299" s="134">
        <f t="shared" si="62"/>
        <v>704200</v>
      </c>
    </row>
    <row r="300" spans="1:6" ht="66.75" customHeight="1">
      <c r="A300" s="23" t="s">
        <v>19</v>
      </c>
      <c r="B300" s="22">
        <v>4290000300</v>
      </c>
      <c r="C300" s="79">
        <v>100</v>
      </c>
      <c r="D300" s="134">
        <v>3169400</v>
      </c>
      <c r="E300" s="123"/>
      <c r="F300" s="134">
        <f t="shared" si="62"/>
        <v>3169400</v>
      </c>
    </row>
    <row r="301" spans="1:6" ht="43.5" customHeight="1">
      <c r="A301" s="23" t="s">
        <v>251</v>
      </c>
      <c r="B301" s="22">
        <v>4290000300</v>
      </c>
      <c r="C301" s="79">
        <v>200</v>
      </c>
      <c r="D301" s="134">
        <v>989400</v>
      </c>
      <c r="E301" s="123"/>
      <c r="F301" s="134">
        <f t="shared" si="62"/>
        <v>989400</v>
      </c>
    </row>
    <row r="302" spans="1:6" ht="40.5" customHeight="1">
      <c r="A302" s="23" t="s">
        <v>20</v>
      </c>
      <c r="B302" s="22">
        <v>4290000300</v>
      </c>
      <c r="C302" s="79">
        <v>800</v>
      </c>
      <c r="D302" s="134">
        <v>31500</v>
      </c>
      <c r="E302" s="123"/>
      <c r="F302" s="134">
        <f t="shared" si="62"/>
        <v>31500</v>
      </c>
    </row>
    <row r="303" spans="1:6" ht="51">
      <c r="A303" s="45" t="s">
        <v>554</v>
      </c>
      <c r="B303" s="77" t="s">
        <v>467</v>
      </c>
      <c r="C303" s="79">
        <v>100</v>
      </c>
      <c r="D303" s="134">
        <v>255405</v>
      </c>
      <c r="E303" s="123"/>
      <c r="F303" s="134">
        <f t="shared" si="62"/>
        <v>255405</v>
      </c>
    </row>
    <row r="304" spans="1:6" ht="51">
      <c r="A304" s="45" t="s">
        <v>555</v>
      </c>
      <c r="B304" s="77" t="s">
        <v>468</v>
      </c>
      <c r="C304" s="79">
        <v>100</v>
      </c>
      <c r="D304" s="134">
        <v>150935</v>
      </c>
      <c r="E304" s="123"/>
      <c r="F304" s="134">
        <f t="shared" si="62"/>
        <v>150935</v>
      </c>
    </row>
    <row r="305" spans="1:6" ht="54" customHeight="1">
      <c r="A305" s="33" t="s">
        <v>252</v>
      </c>
      <c r="B305" s="22">
        <v>4290020160</v>
      </c>
      <c r="C305" s="79">
        <v>200</v>
      </c>
      <c r="D305" s="134">
        <v>628600</v>
      </c>
      <c r="E305" s="123"/>
      <c r="F305" s="134">
        <f t="shared" si="62"/>
        <v>628600</v>
      </c>
    </row>
    <row r="306" spans="1:6" ht="40.5" customHeight="1">
      <c r="A306" s="56" t="s">
        <v>277</v>
      </c>
      <c r="B306" s="62">
        <v>4290020180</v>
      </c>
      <c r="C306" s="62">
        <v>200</v>
      </c>
      <c r="D306" s="138">
        <v>950000</v>
      </c>
      <c r="E306" s="138"/>
      <c r="F306" s="134">
        <f t="shared" si="62"/>
        <v>950000</v>
      </c>
    </row>
    <row r="307" spans="1:6" ht="39" customHeight="1">
      <c r="A307" s="38" t="s">
        <v>369</v>
      </c>
      <c r="B307" s="39">
        <v>4290000360</v>
      </c>
      <c r="C307" s="40">
        <v>200</v>
      </c>
      <c r="D307" s="134">
        <v>549800</v>
      </c>
      <c r="E307" s="139"/>
      <c r="F307" s="134">
        <f t="shared" si="62"/>
        <v>549800</v>
      </c>
    </row>
    <row r="308" spans="1:6" ht="25.5">
      <c r="A308" s="33" t="s">
        <v>197</v>
      </c>
      <c r="B308" s="22">
        <v>4290007010</v>
      </c>
      <c r="C308" s="79">
        <v>300</v>
      </c>
      <c r="D308" s="134">
        <v>1316400</v>
      </c>
      <c r="E308" s="123"/>
      <c r="F308" s="134">
        <f t="shared" si="62"/>
        <v>1316400</v>
      </c>
    </row>
    <row r="309" spans="1:6" ht="38.25">
      <c r="A309" s="33" t="s">
        <v>574</v>
      </c>
      <c r="B309" s="22">
        <v>4290007030</v>
      </c>
      <c r="C309" s="79">
        <v>300</v>
      </c>
      <c r="D309" s="134">
        <v>10000</v>
      </c>
      <c r="E309" s="123"/>
      <c r="F309" s="134">
        <f t="shared" si="62"/>
        <v>10000</v>
      </c>
    </row>
    <row r="310" spans="1:6" ht="51">
      <c r="A310" s="33" t="s">
        <v>578</v>
      </c>
      <c r="B310" s="22">
        <v>4290000450</v>
      </c>
      <c r="C310" s="120">
        <v>800</v>
      </c>
      <c r="D310" s="134">
        <v>7921.71</v>
      </c>
      <c r="E310" s="123">
        <v>100000</v>
      </c>
      <c r="F310" s="134">
        <f t="shared" si="62"/>
        <v>107921.71</v>
      </c>
    </row>
    <row r="311" spans="1:6" ht="40.5" customHeight="1">
      <c r="A311" s="169" t="s">
        <v>619</v>
      </c>
      <c r="B311" s="170">
        <v>4290000470</v>
      </c>
      <c r="C311" s="29">
        <v>200</v>
      </c>
      <c r="D311" s="68">
        <v>100000</v>
      </c>
      <c r="E311" s="171">
        <v>-50000</v>
      </c>
      <c r="F311" s="134">
        <f t="shared" si="62"/>
        <v>50000</v>
      </c>
    </row>
    <row r="312" spans="1:6" ht="40.5" customHeight="1">
      <c r="A312" s="61" t="s">
        <v>16</v>
      </c>
      <c r="B312" s="49">
        <v>4300000000</v>
      </c>
      <c r="C312" s="79"/>
      <c r="D312" s="133">
        <f t="shared" ref="D312:E312" si="68">D313</f>
        <v>240664.8</v>
      </c>
      <c r="E312" s="133">
        <f t="shared" si="68"/>
        <v>0</v>
      </c>
      <c r="F312" s="133">
        <f t="shared" si="62"/>
        <v>240664.8</v>
      </c>
    </row>
    <row r="313" spans="1:6" ht="15" customHeight="1">
      <c r="A313" s="33" t="s">
        <v>572</v>
      </c>
      <c r="B313" s="22">
        <v>4390000000</v>
      </c>
      <c r="C313" s="79"/>
      <c r="D313" s="134">
        <f t="shared" ref="D313:E313" si="69">D314+D315+D316</f>
        <v>240664.8</v>
      </c>
      <c r="E313" s="134">
        <f t="shared" si="69"/>
        <v>0</v>
      </c>
      <c r="F313" s="134">
        <f t="shared" si="62"/>
        <v>240664.8</v>
      </c>
    </row>
    <row r="314" spans="1:6" ht="39" customHeight="1">
      <c r="A314" s="23" t="s">
        <v>253</v>
      </c>
      <c r="B314" s="22">
        <v>4390080350</v>
      </c>
      <c r="C314" s="79">
        <v>200</v>
      </c>
      <c r="D314" s="134">
        <v>6571.8</v>
      </c>
      <c r="E314" s="123"/>
      <c r="F314" s="134">
        <f t="shared" si="62"/>
        <v>6571.8</v>
      </c>
    </row>
    <row r="315" spans="1:6" ht="79.5" customHeight="1">
      <c r="A315" s="23" t="s">
        <v>254</v>
      </c>
      <c r="B315" s="22">
        <v>4390080370</v>
      </c>
      <c r="C315" s="79">
        <v>200</v>
      </c>
      <c r="D315" s="134">
        <v>5956</v>
      </c>
      <c r="E315" s="123"/>
      <c r="F315" s="134">
        <f t="shared" si="62"/>
        <v>5956</v>
      </c>
    </row>
    <row r="316" spans="1:6" ht="78" customHeight="1">
      <c r="A316" s="57" t="s">
        <v>376</v>
      </c>
      <c r="B316" s="63">
        <v>4390082400</v>
      </c>
      <c r="C316" s="79">
        <v>200</v>
      </c>
      <c r="D316" s="134">
        <v>228137</v>
      </c>
      <c r="E316" s="123"/>
      <c r="F316" s="134">
        <f t="shared" si="62"/>
        <v>228137</v>
      </c>
    </row>
    <row r="317" spans="1:6" ht="38.25" customHeight="1">
      <c r="A317" s="64" t="s">
        <v>368</v>
      </c>
      <c r="B317" s="49">
        <v>4400000000</v>
      </c>
      <c r="C317" s="37"/>
      <c r="D317" s="133">
        <f t="shared" ref="D317:E317" si="70">D318</f>
        <v>1920</v>
      </c>
      <c r="E317" s="133">
        <f t="shared" si="70"/>
        <v>0</v>
      </c>
      <c r="F317" s="133">
        <f t="shared" si="62"/>
        <v>1920</v>
      </c>
    </row>
    <row r="318" spans="1:6" ht="27.75" customHeight="1">
      <c r="A318" s="58" t="s">
        <v>573</v>
      </c>
      <c r="B318" s="22">
        <v>4490000000</v>
      </c>
      <c r="C318" s="37"/>
      <c r="D318" s="134">
        <f>D319</f>
        <v>1920</v>
      </c>
      <c r="E318" s="134">
        <f>E319</f>
        <v>0</v>
      </c>
      <c r="F318" s="134">
        <f t="shared" si="62"/>
        <v>1920</v>
      </c>
    </row>
    <row r="319" spans="1:6" ht="51">
      <c r="A319" s="35" t="s">
        <v>379</v>
      </c>
      <c r="B319" s="22">
        <v>4490051200</v>
      </c>
      <c r="C319" s="37">
        <v>200</v>
      </c>
      <c r="D319" s="134">
        <v>1920</v>
      </c>
      <c r="E319" s="124"/>
      <c r="F319" s="134">
        <f t="shared" si="62"/>
        <v>1920</v>
      </c>
    </row>
    <row r="320" spans="1:6">
      <c r="A320" s="48" t="s">
        <v>17</v>
      </c>
      <c r="B320" s="66"/>
      <c r="C320" s="79"/>
      <c r="D320" s="133">
        <f>D19+D106+D140+D155+D194+D198+D218+D225+D234+D239+D244+D207+D270+D147+D261+D253+D265</f>
        <v>236449251.53999999</v>
      </c>
      <c r="E320" s="133">
        <f>E19+E106+E140+E155+E194+E198+E218+E225+E234+E239+E244+E207+E270+E147+E261+E253+E265</f>
        <v>416211.74000000005</v>
      </c>
      <c r="F320" s="133">
        <f>F19+F106+F140+F155+F194+F198+F218+F225+F234+F239+F244+F207+F270+F147+F261+F253+F265</f>
        <v>236865463.28</v>
      </c>
    </row>
  </sheetData>
  <mergeCells count="27">
    <mergeCell ref="A40:A41"/>
    <mergeCell ref="B40:B41"/>
    <mergeCell ref="C40:C41"/>
    <mergeCell ref="F40:F41"/>
    <mergeCell ref="A15:F15"/>
    <mergeCell ref="A16:F16"/>
    <mergeCell ref="A17:A18"/>
    <mergeCell ref="B17:B18"/>
    <mergeCell ref="C17:C18"/>
    <mergeCell ref="F17:F18"/>
    <mergeCell ref="E17:E18"/>
    <mergeCell ref="D17:D18"/>
    <mergeCell ref="D40:D41"/>
    <mergeCell ref="E40:E41"/>
    <mergeCell ref="A14:F14"/>
    <mergeCell ref="A6:F6"/>
    <mergeCell ref="A7:F7"/>
    <mergeCell ref="B8:F8"/>
    <mergeCell ref="B9:F9"/>
    <mergeCell ref="A10:F10"/>
    <mergeCell ref="A12:F12"/>
    <mergeCell ref="A13:F13"/>
    <mergeCell ref="A1:F1"/>
    <mergeCell ref="A2:F2"/>
    <mergeCell ref="B3:F3"/>
    <mergeCell ref="B4:F4"/>
    <mergeCell ref="A5:F5"/>
  </mergeCells>
  <pageMargins left="0.9055118110236221" right="0.31496062992125984" top="0.74803149606299213" bottom="0.74803149606299213" header="0.31496062992125984" footer="0.31496062992125984"/>
  <pageSetup paperSize="9" scale="67" orientation="portrait" r:id="rId1"/>
  <rowBreaks count="10" manualBreakCount="10">
    <brk id="39" max="5" man="1"/>
    <brk id="67" max="5" man="1"/>
    <brk id="83" max="5" man="1"/>
    <brk id="113" max="5" man="1"/>
    <brk id="136" max="5" man="1"/>
    <brk id="169" max="5" man="1"/>
    <brk id="202" max="5" man="1"/>
    <brk id="234" max="5" man="1"/>
    <brk id="262" max="5" man="1"/>
    <brk id="29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59"/>
  <sheetViews>
    <sheetView view="pageBreakPreview" topLeftCell="A25" zoomScaleSheetLayoutView="100" workbookViewId="0">
      <selection activeCell="D35" sqref="D35"/>
    </sheetView>
  </sheetViews>
  <sheetFormatPr defaultRowHeight="15"/>
  <cols>
    <col min="1" max="1" width="8.5703125" customWidth="1"/>
    <col min="2" max="2" width="59.42578125" customWidth="1"/>
    <col min="3" max="3" width="13.5703125" customWidth="1"/>
    <col min="4" max="4" width="12.28515625" customWidth="1"/>
    <col min="5" max="5" width="14" customWidth="1"/>
  </cols>
  <sheetData>
    <row r="1" spans="1:5" ht="15.75">
      <c r="B1" s="258" t="s">
        <v>597</v>
      </c>
      <c r="C1" s="258"/>
      <c r="D1" s="258"/>
      <c r="E1" s="258"/>
    </row>
    <row r="2" spans="1:5" ht="15.75">
      <c r="B2" s="258" t="s">
        <v>0</v>
      </c>
      <c r="C2" s="258"/>
      <c r="D2" s="258"/>
      <c r="E2" s="258"/>
    </row>
    <row r="3" spans="1:5" ht="15.75">
      <c r="B3" s="258" t="s">
        <v>1</v>
      </c>
      <c r="C3" s="258"/>
      <c r="D3" s="258"/>
      <c r="E3" s="258"/>
    </row>
    <row r="4" spans="1:5" ht="15.75">
      <c r="B4" s="258" t="s">
        <v>2</v>
      </c>
      <c r="C4" s="258"/>
      <c r="D4" s="258"/>
      <c r="E4" s="258"/>
    </row>
    <row r="5" spans="1:5" ht="15.75">
      <c r="B5" s="258" t="s">
        <v>878</v>
      </c>
      <c r="C5" s="258"/>
      <c r="D5" s="258"/>
      <c r="E5" s="258"/>
    </row>
    <row r="6" spans="1:5" ht="15.75">
      <c r="B6" s="258" t="s">
        <v>274</v>
      </c>
      <c r="C6" s="258"/>
      <c r="D6" s="258"/>
      <c r="E6" s="258"/>
    </row>
    <row r="7" spans="1:5" ht="15.75">
      <c r="B7" s="258" t="s">
        <v>0</v>
      </c>
      <c r="C7" s="258"/>
      <c r="D7" s="258"/>
      <c r="E7" s="258"/>
    </row>
    <row r="8" spans="1:5" ht="15.75">
      <c r="B8" s="258" t="s">
        <v>1</v>
      </c>
      <c r="C8" s="258"/>
      <c r="D8" s="258"/>
      <c r="E8" s="258"/>
    </row>
    <row r="9" spans="1:5" ht="15.75">
      <c r="B9" s="258" t="s">
        <v>2</v>
      </c>
      <c r="C9" s="258"/>
      <c r="D9" s="258"/>
      <c r="E9" s="258"/>
    </row>
    <row r="10" spans="1:5" ht="18.75">
      <c r="A10" s="1"/>
      <c r="B10" s="258" t="s">
        <v>560</v>
      </c>
      <c r="C10" s="258"/>
      <c r="D10" s="258"/>
      <c r="E10" s="258"/>
    </row>
    <row r="11" spans="1:5" ht="9" customHeight="1">
      <c r="A11" s="1"/>
      <c r="B11" s="31"/>
      <c r="C11" s="117"/>
      <c r="D11" s="117"/>
    </row>
    <row r="12" spans="1:5" ht="15" customHeight="1">
      <c r="A12" s="260" t="s">
        <v>23</v>
      </c>
      <c r="B12" s="260"/>
      <c r="C12" s="260"/>
      <c r="D12" s="260"/>
      <c r="E12" s="260"/>
    </row>
    <row r="13" spans="1:5" ht="18" customHeight="1">
      <c r="A13" s="260" t="s">
        <v>610</v>
      </c>
      <c r="B13" s="260"/>
      <c r="C13" s="260"/>
      <c r="D13" s="260"/>
      <c r="E13" s="260"/>
    </row>
    <row r="14" spans="1:5" ht="18.75" customHeight="1">
      <c r="A14" s="260" t="s">
        <v>611</v>
      </c>
      <c r="B14" s="260"/>
      <c r="C14" s="260"/>
      <c r="D14" s="260"/>
      <c r="E14" s="260"/>
    </row>
    <row r="15" spans="1:5" ht="17.25" customHeight="1">
      <c r="A15" s="317" t="s">
        <v>432</v>
      </c>
      <c r="B15" s="317"/>
      <c r="C15" s="317"/>
      <c r="D15" s="317"/>
      <c r="E15" s="317"/>
    </row>
    <row r="16" spans="1:5" ht="40.5" customHeight="1">
      <c r="A16" s="10"/>
      <c r="B16" s="6" t="s">
        <v>3</v>
      </c>
      <c r="C16" s="114" t="s">
        <v>437</v>
      </c>
      <c r="D16" s="114" t="s">
        <v>575</v>
      </c>
      <c r="E16" s="114" t="s">
        <v>437</v>
      </c>
    </row>
    <row r="17" spans="1:5">
      <c r="A17" s="9" t="s">
        <v>43</v>
      </c>
      <c r="B17" s="5" t="s">
        <v>24</v>
      </c>
      <c r="C17" s="32">
        <f>C18+C19+C21+C22+C23+C24+C25</f>
        <v>32335588.879999999</v>
      </c>
      <c r="D17" s="32">
        <f>D18+D19+D21+D22+D23+D24+D25</f>
        <v>-655222.40999999992</v>
      </c>
      <c r="E17" s="32">
        <f>E18+E19+E21+E22+E23+E24+E25</f>
        <v>31680366.469999999</v>
      </c>
    </row>
    <row r="18" spans="1:5" s="2" customFormat="1" ht="27.75" customHeight="1">
      <c r="A18" s="8" t="s">
        <v>80</v>
      </c>
      <c r="B18" s="12" t="s">
        <v>81</v>
      </c>
      <c r="C18" s="140">
        <v>1417800</v>
      </c>
      <c r="D18" s="140"/>
      <c r="E18" s="140">
        <f>C18+D18</f>
        <v>1417800</v>
      </c>
    </row>
    <row r="19" spans="1:5" ht="38.25" customHeight="1">
      <c r="A19" s="316" t="s">
        <v>44</v>
      </c>
      <c r="B19" s="315" t="s">
        <v>304</v>
      </c>
      <c r="C19" s="141">
        <v>1171000</v>
      </c>
      <c r="D19" s="141">
        <v>-150000</v>
      </c>
      <c r="E19" s="141">
        <f>C19+D19</f>
        <v>1021000</v>
      </c>
    </row>
    <row r="20" spans="1:5" ht="15" hidden="1" customHeight="1">
      <c r="A20" s="316"/>
      <c r="B20" s="315"/>
      <c r="C20" s="140"/>
      <c r="D20" s="140"/>
      <c r="E20" s="141">
        <f t="shared" ref="E20:E25" si="0">C20+D20</f>
        <v>0</v>
      </c>
    </row>
    <row r="21" spans="1:5" ht="39" customHeight="1">
      <c r="A21" s="20" t="s">
        <v>45</v>
      </c>
      <c r="B21" s="17" t="s">
        <v>305</v>
      </c>
      <c r="C21" s="142">
        <v>15904813.08</v>
      </c>
      <c r="D21" s="142">
        <v>-89800</v>
      </c>
      <c r="E21" s="141">
        <f t="shared" si="0"/>
        <v>15815013.08</v>
      </c>
    </row>
    <row r="22" spans="1:5">
      <c r="A22" s="8" t="s">
        <v>78</v>
      </c>
      <c r="B22" s="7" t="s">
        <v>79</v>
      </c>
      <c r="C22" s="140">
        <v>1920</v>
      </c>
      <c r="D22" s="140"/>
      <c r="E22" s="141">
        <f t="shared" si="0"/>
        <v>1920</v>
      </c>
    </row>
    <row r="23" spans="1:5" ht="29.25" customHeight="1">
      <c r="A23" s="8" t="s">
        <v>46</v>
      </c>
      <c r="B23" s="12" t="s">
        <v>25</v>
      </c>
      <c r="C23" s="141">
        <v>3964700</v>
      </c>
      <c r="D23" s="141"/>
      <c r="E23" s="141">
        <f t="shared" si="0"/>
        <v>3964700</v>
      </c>
    </row>
    <row r="24" spans="1:5">
      <c r="A24" s="8" t="s">
        <v>47</v>
      </c>
      <c r="B24" s="7" t="s">
        <v>26</v>
      </c>
      <c r="C24" s="140">
        <v>6267784</v>
      </c>
      <c r="D24" s="140"/>
      <c r="E24" s="141">
        <f t="shared" si="0"/>
        <v>6267784</v>
      </c>
    </row>
    <row r="25" spans="1:5">
      <c r="A25" s="8" t="s">
        <v>48</v>
      </c>
      <c r="B25" s="7" t="s">
        <v>27</v>
      </c>
      <c r="C25" s="140">
        <v>3607571.8</v>
      </c>
      <c r="D25" s="140">
        <v>-415422.41</v>
      </c>
      <c r="E25" s="141">
        <f t="shared" si="0"/>
        <v>3192149.3899999997</v>
      </c>
    </row>
    <row r="26" spans="1:5" ht="16.5" customHeight="1">
      <c r="A26" s="312" t="s">
        <v>49</v>
      </c>
      <c r="B26" s="313" t="s">
        <v>28</v>
      </c>
      <c r="C26" s="314">
        <f t="shared" ref="C26:E26" si="1">C28</f>
        <v>6442740</v>
      </c>
      <c r="D26" s="314">
        <f t="shared" ref="D26" si="2">D28</f>
        <v>0</v>
      </c>
      <c r="E26" s="314">
        <f t="shared" si="1"/>
        <v>6442740</v>
      </c>
    </row>
    <row r="27" spans="1:5" ht="15" hidden="1" customHeight="1">
      <c r="A27" s="312"/>
      <c r="B27" s="313"/>
      <c r="C27" s="314"/>
      <c r="D27" s="314"/>
      <c r="E27" s="314"/>
    </row>
    <row r="28" spans="1:5" ht="26.25" customHeight="1">
      <c r="A28" s="8" t="s">
        <v>50</v>
      </c>
      <c r="B28" s="315" t="s">
        <v>29</v>
      </c>
      <c r="C28" s="141">
        <v>6442740</v>
      </c>
      <c r="D28" s="141"/>
      <c r="E28" s="141">
        <f>C28+D28</f>
        <v>6442740</v>
      </c>
    </row>
    <row r="29" spans="1:5" ht="15" hidden="1" customHeight="1">
      <c r="A29" s="8"/>
      <c r="B29" s="315"/>
      <c r="C29" s="140"/>
      <c r="D29" s="140"/>
      <c r="E29" s="140"/>
    </row>
    <row r="30" spans="1:5" ht="14.25" customHeight="1">
      <c r="A30" s="9" t="s">
        <v>51</v>
      </c>
      <c r="B30" s="5" t="s">
        <v>30</v>
      </c>
      <c r="C30" s="32">
        <f t="shared" ref="C30:E30" si="3">C31+C32+C33</f>
        <v>12238383.52</v>
      </c>
      <c r="D30" s="32">
        <f t="shared" ref="D30" si="4">D31+D32+D33</f>
        <v>0</v>
      </c>
      <c r="E30" s="32">
        <f t="shared" si="3"/>
        <v>12238383.52</v>
      </c>
    </row>
    <row r="31" spans="1:5">
      <c r="A31" s="8" t="s">
        <v>52</v>
      </c>
      <c r="B31" s="7" t="s">
        <v>31</v>
      </c>
      <c r="C31" s="140">
        <v>234093</v>
      </c>
      <c r="D31" s="140"/>
      <c r="E31" s="140">
        <f>C31+D31</f>
        <v>234093</v>
      </c>
    </row>
    <row r="32" spans="1:5">
      <c r="A32" s="8" t="s">
        <v>53</v>
      </c>
      <c r="B32" s="7" t="s">
        <v>32</v>
      </c>
      <c r="C32" s="140">
        <v>9779590.5199999996</v>
      </c>
      <c r="D32" s="140"/>
      <c r="E32" s="140">
        <f t="shared" ref="E32:E33" si="5">C32+D32</f>
        <v>9779590.5199999996</v>
      </c>
    </row>
    <row r="33" spans="1:5">
      <c r="A33" s="8" t="s">
        <v>54</v>
      </c>
      <c r="B33" s="7" t="s">
        <v>33</v>
      </c>
      <c r="C33" s="140">
        <v>2224700</v>
      </c>
      <c r="D33" s="140"/>
      <c r="E33" s="140">
        <f t="shared" si="5"/>
        <v>2224700</v>
      </c>
    </row>
    <row r="34" spans="1:5">
      <c r="A34" s="14" t="s">
        <v>307</v>
      </c>
      <c r="B34" s="11" t="s">
        <v>306</v>
      </c>
      <c r="C34" s="32">
        <f t="shared" ref="C34:E34" si="6">C35+C36+C37</f>
        <v>23007391</v>
      </c>
      <c r="D34" s="32">
        <f t="shared" ref="D34" si="7">D35+D36+D37</f>
        <v>0</v>
      </c>
      <c r="E34" s="32">
        <f t="shared" si="6"/>
        <v>23007391</v>
      </c>
    </row>
    <row r="35" spans="1:5">
      <c r="A35" s="15" t="s">
        <v>301</v>
      </c>
      <c r="B35" s="12" t="s">
        <v>308</v>
      </c>
      <c r="C35" s="143">
        <v>1023100</v>
      </c>
      <c r="D35" s="143"/>
      <c r="E35" s="143">
        <f>C35+D35</f>
        <v>1023100</v>
      </c>
    </row>
    <row r="36" spans="1:5">
      <c r="A36" s="15" t="s">
        <v>300</v>
      </c>
      <c r="B36" s="12" t="s">
        <v>309</v>
      </c>
      <c r="C36" s="140">
        <v>20183891</v>
      </c>
      <c r="D36" s="140">
        <v>-31800</v>
      </c>
      <c r="E36" s="143">
        <f t="shared" ref="E36:E37" si="8">C36+D36</f>
        <v>20152091</v>
      </c>
    </row>
    <row r="37" spans="1:5">
      <c r="A37" s="15" t="s">
        <v>302</v>
      </c>
      <c r="B37" s="12" t="s">
        <v>310</v>
      </c>
      <c r="C37" s="140">
        <v>1800400</v>
      </c>
      <c r="D37" s="140">
        <v>31800</v>
      </c>
      <c r="E37" s="143">
        <f t="shared" si="8"/>
        <v>1832200</v>
      </c>
    </row>
    <row r="38" spans="1:5">
      <c r="A38" s="9" t="s">
        <v>55</v>
      </c>
      <c r="B38" s="4" t="s">
        <v>73</v>
      </c>
      <c r="C38" s="32">
        <f t="shared" ref="C38:E38" si="9">C39+C40+C42+C43+C41</f>
        <v>138618339.40000001</v>
      </c>
      <c r="D38" s="32">
        <f t="shared" ref="D38" si="10">D39+D40+D42+D43+D41</f>
        <v>359266.5</v>
      </c>
      <c r="E38" s="32">
        <f t="shared" si="9"/>
        <v>138977605.90000001</v>
      </c>
    </row>
    <row r="39" spans="1:5">
      <c r="A39" s="8" t="s">
        <v>56</v>
      </c>
      <c r="B39" s="3" t="s">
        <v>34</v>
      </c>
      <c r="C39" s="140">
        <v>17292703.899999999</v>
      </c>
      <c r="D39" s="123"/>
      <c r="E39" s="140">
        <f>C39+D39</f>
        <v>17292703.899999999</v>
      </c>
    </row>
    <row r="40" spans="1:5">
      <c r="A40" s="8" t="s">
        <v>57</v>
      </c>
      <c r="B40" s="3" t="s">
        <v>35</v>
      </c>
      <c r="C40" s="140">
        <v>102787593.90000001</v>
      </c>
      <c r="D40" s="140">
        <v>171600</v>
      </c>
      <c r="E40" s="140">
        <f t="shared" ref="E40:E43" si="11">C40+D40</f>
        <v>102959193.90000001</v>
      </c>
    </row>
    <row r="41" spans="1:5">
      <c r="A41" s="19" t="s">
        <v>318</v>
      </c>
      <c r="B41" s="18" t="s">
        <v>319</v>
      </c>
      <c r="C41" s="140">
        <v>6202098.8899999997</v>
      </c>
      <c r="D41" s="140">
        <v>-58800</v>
      </c>
      <c r="E41" s="140">
        <f t="shared" si="11"/>
        <v>6143298.8899999997</v>
      </c>
    </row>
    <row r="42" spans="1:5">
      <c r="A42" s="8" t="s">
        <v>58</v>
      </c>
      <c r="B42" s="3" t="s">
        <v>275</v>
      </c>
      <c r="C42" s="140">
        <v>1072590</v>
      </c>
      <c r="D42" s="140"/>
      <c r="E42" s="140">
        <f t="shared" si="11"/>
        <v>1072590</v>
      </c>
    </row>
    <row r="43" spans="1:5">
      <c r="A43" s="8" t="s">
        <v>59</v>
      </c>
      <c r="B43" s="3" t="s">
        <v>36</v>
      </c>
      <c r="C43" s="140">
        <v>11263352.710000001</v>
      </c>
      <c r="D43" s="140">
        <v>246466.5</v>
      </c>
      <c r="E43" s="140">
        <f t="shared" si="11"/>
        <v>11509819.210000001</v>
      </c>
    </row>
    <row r="44" spans="1:5">
      <c r="A44" s="9" t="s">
        <v>60</v>
      </c>
      <c r="B44" s="4" t="s">
        <v>221</v>
      </c>
      <c r="C44" s="32">
        <f t="shared" ref="C44:E44" si="12">C45+C46</f>
        <v>19397504.440000001</v>
      </c>
      <c r="D44" s="32">
        <f t="shared" ref="D44" si="13">D45+D46</f>
        <v>653367.65</v>
      </c>
      <c r="E44" s="32">
        <f t="shared" si="12"/>
        <v>20050872.09</v>
      </c>
    </row>
    <row r="45" spans="1:5">
      <c r="A45" s="8" t="s">
        <v>61</v>
      </c>
      <c r="B45" s="3" t="s">
        <v>37</v>
      </c>
      <c r="C45" s="140">
        <v>17686004.440000001</v>
      </c>
      <c r="D45" s="140">
        <v>563567.65</v>
      </c>
      <c r="E45" s="140">
        <f>C45+D45</f>
        <v>18249572.09</v>
      </c>
    </row>
    <row r="46" spans="1:5">
      <c r="A46" s="8" t="s">
        <v>219</v>
      </c>
      <c r="B46" s="3" t="s">
        <v>220</v>
      </c>
      <c r="C46" s="140">
        <v>1711500</v>
      </c>
      <c r="D46" s="140">
        <v>89800</v>
      </c>
      <c r="E46" s="140">
        <f>C46+D46</f>
        <v>1801300</v>
      </c>
    </row>
    <row r="47" spans="1:5">
      <c r="A47" s="73" t="s">
        <v>551</v>
      </c>
      <c r="B47" s="75" t="s">
        <v>552</v>
      </c>
      <c r="C47" s="144">
        <f>C48</f>
        <v>200000</v>
      </c>
      <c r="D47" s="144">
        <f>D48</f>
        <v>0</v>
      </c>
      <c r="E47" s="144">
        <f>E48</f>
        <v>200000</v>
      </c>
    </row>
    <row r="48" spans="1:5">
      <c r="A48" s="74" t="s">
        <v>530</v>
      </c>
      <c r="B48" s="72" t="s">
        <v>553</v>
      </c>
      <c r="C48" s="140">
        <v>200000</v>
      </c>
      <c r="D48" s="140"/>
      <c r="E48" s="140">
        <f>C48+D48</f>
        <v>200000</v>
      </c>
    </row>
    <row r="49" spans="1:5">
      <c r="A49" s="9" t="s">
        <v>62</v>
      </c>
      <c r="B49" s="4" t="s">
        <v>38</v>
      </c>
      <c r="C49" s="32">
        <f t="shared" ref="C49:E49" si="14">C50+C52+C51</f>
        <v>3911504.3</v>
      </c>
      <c r="D49" s="32">
        <f t="shared" ref="D49" si="15">D50+D52+D51</f>
        <v>0</v>
      </c>
      <c r="E49" s="32">
        <f t="shared" si="14"/>
        <v>3911504.3</v>
      </c>
    </row>
    <row r="50" spans="1:5">
      <c r="A50" s="8" t="s">
        <v>63</v>
      </c>
      <c r="B50" s="3" t="s">
        <v>39</v>
      </c>
      <c r="C50" s="140">
        <v>1316400</v>
      </c>
      <c r="D50" s="140"/>
      <c r="E50" s="140">
        <f>C50+D50</f>
        <v>1316400</v>
      </c>
    </row>
    <row r="51" spans="1:5">
      <c r="A51" s="8" t="s">
        <v>268</v>
      </c>
      <c r="B51" s="3" t="s">
        <v>269</v>
      </c>
      <c r="C51" s="140">
        <v>1141329.8400000001</v>
      </c>
      <c r="D51" s="140"/>
      <c r="E51" s="140">
        <f t="shared" ref="E51:E52" si="16">C51+D51</f>
        <v>1141329.8400000001</v>
      </c>
    </row>
    <row r="52" spans="1:5">
      <c r="A52" s="8" t="s">
        <v>64</v>
      </c>
      <c r="B52" s="3" t="s">
        <v>40</v>
      </c>
      <c r="C52" s="140">
        <v>1453774.46</v>
      </c>
      <c r="D52" s="140"/>
      <c r="E52" s="140">
        <f t="shared" si="16"/>
        <v>1453774.46</v>
      </c>
    </row>
    <row r="53" spans="1:5">
      <c r="A53" s="9" t="s">
        <v>65</v>
      </c>
      <c r="B53" s="4" t="s">
        <v>41</v>
      </c>
      <c r="C53" s="144">
        <f>C54+C55</f>
        <v>297800</v>
      </c>
      <c r="D53" s="144">
        <f t="shared" ref="D53:E53" si="17">D54+D55</f>
        <v>58800</v>
      </c>
      <c r="E53" s="144">
        <f t="shared" si="17"/>
        <v>356600</v>
      </c>
    </row>
    <row r="54" spans="1:5">
      <c r="A54" s="67" t="s">
        <v>477</v>
      </c>
      <c r="B54" s="69" t="s">
        <v>485</v>
      </c>
      <c r="C54" s="140">
        <v>297800</v>
      </c>
      <c r="D54" s="140"/>
      <c r="E54" s="140">
        <f>C54+D54</f>
        <v>297800</v>
      </c>
    </row>
    <row r="55" spans="1:5">
      <c r="A55" s="198" t="s">
        <v>862</v>
      </c>
      <c r="B55" s="46" t="s">
        <v>863</v>
      </c>
      <c r="C55" s="140"/>
      <c r="D55" s="140">
        <v>58800</v>
      </c>
      <c r="E55" s="140">
        <f>C55+D55</f>
        <v>58800</v>
      </c>
    </row>
    <row r="56" spans="1:5" ht="21.75" customHeight="1">
      <c r="A56" s="9"/>
      <c r="B56" s="4" t="s">
        <v>42</v>
      </c>
      <c r="C56" s="32">
        <f>C17+C26+C30+C38+C44+C49+C53+C34+C47</f>
        <v>236449251.54000002</v>
      </c>
      <c r="D56" s="32">
        <f>D17+D26+D30+D38+D44+D49+D53+D34+D47</f>
        <v>416211.74000000011</v>
      </c>
      <c r="E56" s="32">
        <f>E17+E26+E30+E38+E44+E49+E53+E34+E47</f>
        <v>236865463.28</v>
      </c>
    </row>
    <row r="58" spans="1:5">
      <c r="B58" s="13"/>
      <c r="C58" s="118"/>
      <c r="D58" s="118"/>
    </row>
    <row r="59" spans="1:5" ht="51.75" customHeight="1">
      <c r="B59" s="16"/>
      <c r="C59" s="16"/>
      <c r="D59" s="16"/>
    </row>
  </sheetData>
  <mergeCells count="22">
    <mergeCell ref="A26:A27"/>
    <mergeCell ref="B26:B27"/>
    <mergeCell ref="E26:E27"/>
    <mergeCell ref="B28:B29"/>
    <mergeCell ref="B7:E7"/>
    <mergeCell ref="A19:A20"/>
    <mergeCell ref="B19:B20"/>
    <mergeCell ref="B8:E8"/>
    <mergeCell ref="B9:E9"/>
    <mergeCell ref="B10:E10"/>
    <mergeCell ref="A15:E15"/>
    <mergeCell ref="C26:C27"/>
    <mergeCell ref="D26:D27"/>
    <mergeCell ref="A12:E12"/>
    <mergeCell ref="A13:E13"/>
    <mergeCell ref="A14:E14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9"/>
  <sheetViews>
    <sheetView view="pageBreakPreview" topLeftCell="A198" zoomScale="115" zoomScaleSheetLayoutView="115" workbookViewId="0">
      <selection activeCell="A214" sqref="A214"/>
    </sheetView>
  </sheetViews>
  <sheetFormatPr defaultRowHeight="15"/>
  <cols>
    <col min="1" max="1" width="50.140625" style="89" customWidth="1"/>
    <col min="2" max="2" width="4" style="89" customWidth="1"/>
    <col min="3" max="3" width="4.85546875" style="89" customWidth="1"/>
    <col min="4" max="4" width="11.28515625" style="89" customWidth="1"/>
    <col min="5" max="5" width="6.42578125" style="89" customWidth="1"/>
    <col min="6" max="6" width="13.28515625" style="89" customWidth="1"/>
    <col min="7" max="7" width="12.7109375" style="89" customWidth="1"/>
    <col min="8" max="8" width="13.140625" style="89" customWidth="1"/>
    <col min="9" max="9" width="0.140625" style="89" hidden="1" customWidth="1"/>
    <col min="10" max="16384" width="9.140625" style="89"/>
  </cols>
  <sheetData>
    <row r="1" spans="1:9" ht="15.75">
      <c r="D1" s="294" t="s">
        <v>336</v>
      </c>
      <c r="E1" s="294"/>
      <c r="F1" s="294"/>
      <c r="G1" s="294"/>
      <c r="H1" s="294"/>
      <c r="I1" s="294"/>
    </row>
    <row r="2" spans="1:9" ht="15.75">
      <c r="D2" s="294" t="s">
        <v>0</v>
      </c>
      <c r="E2" s="294"/>
      <c r="F2" s="294"/>
      <c r="G2" s="294"/>
      <c r="H2" s="294"/>
      <c r="I2" s="294"/>
    </row>
    <row r="3" spans="1:9" ht="15.75">
      <c r="D3" s="294" t="s">
        <v>1</v>
      </c>
      <c r="E3" s="294"/>
      <c r="F3" s="294"/>
      <c r="G3" s="294"/>
      <c r="H3" s="294"/>
      <c r="I3" s="294"/>
    </row>
    <row r="4" spans="1:9" ht="15.75">
      <c r="D4" s="294" t="s">
        <v>2</v>
      </c>
      <c r="E4" s="294"/>
      <c r="F4" s="294"/>
      <c r="G4" s="294"/>
      <c r="H4" s="294"/>
      <c r="I4" s="294"/>
    </row>
    <row r="5" spans="1:9" ht="15.75">
      <c r="C5" s="294" t="s">
        <v>877</v>
      </c>
      <c r="D5" s="294"/>
      <c r="E5" s="294"/>
      <c r="F5" s="294"/>
      <c r="G5" s="294"/>
      <c r="H5" s="294"/>
      <c r="I5" s="294"/>
    </row>
    <row r="6" spans="1:9" ht="15.75" customHeight="1">
      <c r="D6" s="294" t="s">
        <v>276</v>
      </c>
      <c r="E6" s="294"/>
      <c r="F6" s="294"/>
      <c r="G6" s="294"/>
      <c r="H6" s="294"/>
      <c r="I6" s="294"/>
    </row>
    <row r="7" spans="1:9" ht="15.75" customHeight="1">
      <c r="D7" s="294" t="s">
        <v>0</v>
      </c>
      <c r="E7" s="294"/>
      <c r="F7" s="294"/>
      <c r="G7" s="294"/>
      <c r="H7" s="294"/>
      <c r="I7" s="294"/>
    </row>
    <row r="8" spans="1:9" ht="15.75" customHeight="1">
      <c r="D8" s="294" t="s">
        <v>1</v>
      </c>
      <c r="E8" s="294"/>
      <c r="F8" s="294"/>
      <c r="G8" s="294"/>
      <c r="H8" s="294"/>
      <c r="I8" s="294"/>
    </row>
    <row r="9" spans="1:9" ht="18.75" customHeight="1">
      <c r="A9" s="90"/>
      <c r="D9" s="294" t="s">
        <v>2</v>
      </c>
      <c r="E9" s="294"/>
      <c r="F9" s="294"/>
      <c r="G9" s="294"/>
      <c r="H9" s="294"/>
      <c r="I9" s="294"/>
    </row>
    <row r="10" spans="1:9" ht="18.75" customHeight="1">
      <c r="A10" s="90"/>
      <c r="C10" s="294" t="s">
        <v>560</v>
      </c>
      <c r="D10" s="294"/>
      <c r="E10" s="294"/>
      <c r="F10" s="294"/>
      <c r="G10" s="294"/>
      <c r="H10" s="294"/>
      <c r="I10" s="294"/>
    </row>
    <row r="11" spans="1:9" ht="18.75">
      <c r="A11" s="90"/>
    </row>
    <row r="12" spans="1:9">
      <c r="A12" s="318" t="s">
        <v>72</v>
      </c>
      <c r="B12" s="319"/>
      <c r="C12" s="319"/>
      <c r="D12" s="319"/>
      <c r="E12" s="319"/>
      <c r="F12" s="319"/>
      <c r="G12" s="319"/>
      <c r="H12" s="319"/>
    </row>
    <row r="13" spans="1:9">
      <c r="A13" s="318" t="s">
        <v>482</v>
      </c>
      <c r="B13" s="319"/>
      <c r="C13" s="319"/>
      <c r="D13" s="319"/>
      <c r="E13" s="319"/>
      <c r="F13" s="319"/>
      <c r="G13" s="319"/>
      <c r="H13" s="319"/>
    </row>
    <row r="14" spans="1:9" ht="15.75">
      <c r="A14" s="91"/>
    </row>
    <row r="15" spans="1:9" ht="23.25" customHeight="1">
      <c r="A15" s="83"/>
      <c r="E15" s="323" t="s">
        <v>432</v>
      </c>
      <c r="F15" s="323"/>
      <c r="G15" s="323"/>
      <c r="H15" s="323"/>
      <c r="I15" s="323"/>
    </row>
    <row r="16" spans="1:9" ht="63.75" customHeight="1">
      <c r="A16" s="321"/>
      <c r="B16" s="321" t="s">
        <v>76</v>
      </c>
      <c r="C16" s="321" t="s">
        <v>66</v>
      </c>
      <c r="D16" s="322" t="s">
        <v>10</v>
      </c>
      <c r="E16" s="322" t="s">
        <v>67</v>
      </c>
      <c r="F16" s="322" t="s">
        <v>483</v>
      </c>
      <c r="G16" s="322" t="s">
        <v>575</v>
      </c>
      <c r="H16" s="322" t="s">
        <v>483</v>
      </c>
      <c r="I16" s="320"/>
    </row>
    <row r="17" spans="1:9" ht="33" customHeight="1">
      <c r="A17" s="321"/>
      <c r="B17" s="321"/>
      <c r="C17" s="321"/>
      <c r="D17" s="322"/>
      <c r="E17" s="322"/>
      <c r="F17" s="322"/>
      <c r="G17" s="322"/>
      <c r="H17" s="322"/>
      <c r="I17" s="320"/>
    </row>
    <row r="18" spans="1:9" ht="33" customHeight="1">
      <c r="A18" s="321"/>
      <c r="B18" s="321"/>
      <c r="C18" s="321"/>
      <c r="D18" s="322"/>
      <c r="E18" s="322"/>
      <c r="F18" s="322"/>
      <c r="G18" s="322"/>
      <c r="H18" s="322"/>
      <c r="I18" s="320"/>
    </row>
    <row r="19" spans="1:9" ht="15.75">
      <c r="A19" s="92" t="s">
        <v>68</v>
      </c>
      <c r="B19" s="44" t="s">
        <v>70</v>
      </c>
      <c r="C19" s="93"/>
      <c r="D19" s="94"/>
      <c r="E19" s="94"/>
      <c r="F19" s="133">
        <f>F20+F21+F22+F23+F24+F25+F27+F28+F31+F32+F33+F34+F36+F37+F38+F39+F41+F42+F43+F44+F46+F48+F49+F50+F51+F52+F55+F62+F63+F26+F29+F30+F53+F64+F56+F57+F58+F59+F60+F61+F47+F54+F45+F65+F40+F35</f>
        <v>38386854.840000004</v>
      </c>
      <c r="G19" s="133">
        <f t="shared" ref="G19:H19" si="0">G20+G21+G22+G23+G24+G25+G27+G28+G31+G32+G33+G34+G36+G37+G38+G39+G41+G42+G43+G44+G46+G48+G49+G50+G51+G52+G55+G62+G63+G26+G29+G30+G53+G64+G56+G57+G58+G59+G60+G61+G47+G54+G45+G65+G40+G35</f>
        <v>-1195016.4099999999</v>
      </c>
      <c r="H19" s="133">
        <f t="shared" si="0"/>
        <v>37191838.43</v>
      </c>
      <c r="I19" s="133">
        <f t="shared" ref="I19" si="1">I20+I21+I22+I23+I24+I25+I27+I28+I31+I32+I33+I34+I36+I37+I38+I39+I41+I42+I43+I44+I46+I48+I49+I50+I51+I52+I55+I62+I63+I26+I29+I30+I53+I64+I56+I57+I58+I59+I60+I61+I47+I54+I45</f>
        <v>3040</v>
      </c>
    </row>
    <row r="20" spans="1:9" ht="79.5" customHeight="1">
      <c r="A20" s="33" t="s">
        <v>191</v>
      </c>
      <c r="B20" s="77" t="s">
        <v>70</v>
      </c>
      <c r="C20" s="95" t="s">
        <v>80</v>
      </c>
      <c r="D20" s="22">
        <v>4190000250</v>
      </c>
      <c r="E20" s="22">
        <v>100</v>
      </c>
      <c r="F20" s="134">
        <v>1417800</v>
      </c>
      <c r="G20" s="134"/>
      <c r="H20" s="134">
        <f>F20+G20</f>
        <v>1417800</v>
      </c>
      <c r="I20" s="96"/>
    </row>
    <row r="21" spans="1:9" ht="77.25" customHeight="1">
      <c r="A21" s="23" t="s">
        <v>192</v>
      </c>
      <c r="B21" s="77" t="s">
        <v>70</v>
      </c>
      <c r="C21" s="77" t="s">
        <v>45</v>
      </c>
      <c r="D21" s="22">
        <v>4190000280</v>
      </c>
      <c r="E21" s="79">
        <v>100</v>
      </c>
      <c r="F21" s="134">
        <v>12444700</v>
      </c>
      <c r="G21" s="134"/>
      <c r="H21" s="134">
        <f t="shared" ref="H21:H68" si="2">F21+G21</f>
        <v>12444700</v>
      </c>
      <c r="I21" s="96"/>
    </row>
    <row r="22" spans="1:9" ht="38.25" customHeight="1">
      <c r="A22" s="23" t="s">
        <v>246</v>
      </c>
      <c r="B22" s="77" t="s">
        <v>70</v>
      </c>
      <c r="C22" s="77" t="s">
        <v>45</v>
      </c>
      <c r="D22" s="22">
        <v>4190000280</v>
      </c>
      <c r="E22" s="79">
        <v>200</v>
      </c>
      <c r="F22" s="134">
        <v>3056700</v>
      </c>
      <c r="G22" s="134">
        <v>-89800</v>
      </c>
      <c r="H22" s="134">
        <f t="shared" si="2"/>
        <v>2966900</v>
      </c>
      <c r="I22" s="96"/>
    </row>
    <row r="23" spans="1:9" ht="53.25" customHeight="1">
      <c r="A23" s="23" t="s">
        <v>18</v>
      </c>
      <c r="B23" s="77" t="s">
        <v>70</v>
      </c>
      <c r="C23" s="77" t="s">
        <v>45</v>
      </c>
      <c r="D23" s="22">
        <v>4190000280</v>
      </c>
      <c r="E23" s="79">
        <v>800</v>
      </c>
      <c r="F23" s="134">
        <v>25400</v>
      </c>
      <c r="G23" s="134"/>
      <c r="H23" s="134">
        <f t="shared" si="2"/>
        <v>25400</v>
      </c>
      <c r="I23" s="96"/>
    </row>
    <row r="24" spans="1:9" ht="93.75" customHeight="1">
      <c r="A24" s="35" t="s">
        <v>187</v>
      </c>
      <c r="B24" s="77" t="s">
        <v>70</v>
      </c>
      <c r="C24" s="77" t="s">
        <v>45</v>
      </c>
      <c r="D24" s="22">
        <v>1110180360</v>
      </c>
      <c r="E24" s="79">
        <v>100</v>
      </c>
      <c r="F24" s="134">
        <v>330920.08</v>
      </c>
      <c r="G24" s="134"/>
      <c r="H24" s="134">
        <f t="shared" si="2"/>
        <v>330920.08</v>
      </c>
      <c r="I24" s="96"/>
    </row>
    <row r="25" spans="1:9" ht="51.75" customHeight="1">
      <c r="A25" s="35" t="s">
        <v>241</v>
      </c>
      <c r="B25" s="77" t="s">
        <v>70</v>
      </c>
      <c r="C25" s="77" t="s">
        <v>45</v>
      </c>
      <c r="D25" s="22">
        <v>1110180360</v>
      </c>
      <c r="E25" s="79">
        <v>200</v>
      </c>
      <c r="F25" s="134">
        <v>47093</v>
      </c>
      <c r="G25" s="134"/>
      <c r="H25" s="134">
        <f t="shared" si="2"/>
        <v>47093</v>
      </c>
      <c r="I25" s="96"/>
    </row>
    <row r="26" spans="1:9" ht="48.75" customHeight="1">
      <c r="A26" s="65" t="s">
        <v>379</v>
      </c>
      <c r="B26" s="77" t="s">
        <v>70</v>
      </c>
      <c r="C26" s="77" t="s">
        <v>78</v>
      </c>
      <c r="D26" s="22">
        <v>4490051200</v>
      </c>
      <c r="E26" s="37">
        <v>200</v>
      </c>
      <c r="F26" s="134">
        <v>1920</v>
      </c>
      <c r="G26" s="134"/>
      <c r="H26" s="134">
        <f t="shared" si="2"/>
        <v>1920</v>
      </c>
      <c r="I26" s="96"/>
    </row>
    <row r="27" spans="1:9" ht="51.75" customHeight="1">
      <c r="A27" s="35" t="s">
        <v>333</v>
      </c>
      <c r="B27" s="77" t="s">
        <v>70</v>
      </c>
      <c r="C27" s="77" t="s">
        <v>48</v>
      </c>
      <c r="D27" s="77" t="s">
        <v>402</v>
      </c>
      <c r="E27" s="37">
        <v>200</v>
      </c>
      <c r="F27" s="134">
        <v>100000</v>
      </c>
      <c r="G27" s="134"/>
      <c r="H27" s="134">
        <f t="shared" si="2"/>
        <v>100000</v>
      </c>
      <c r="I27" s="97"/>
    </row>
    <row r="28" spans="1:9" ht="66" customHeight="1">
      <c r="A28" s="23" t="s">
        <v>414</v>
      </c>
      <c r="B28" s="77" t="s">
        <v>70</v>
      </c>
      <c r="C28" s="77" t="s">
        <v>48</v>
      </c>
      <c r="D28" s="77" t="s">
        <v>408</v>
      </c>
      <c r="E28" s="79">
        <v>200</v>
      </c>
      <c r="F28" s="134">
        <v>530000</v>
      </c>
      <c r="G28" s="134">
        <v>260000</v>
      </c>
      <c r="H28" s="134">
        <f t="shared" si="2"/>
        <v>790000</v>
      </c>
      <c r="I28" s="96"/>
    </row>
    <row r="29" spans="1:9" ht="66" customHeight="1">
      <c r="A29" s="59" t="s">
        <v>416</v>
      </c>
      <c r="B29" s="77" t="s">
        <v>70</v>
      </c>
      <c r="C29" s="77" t="s">
        <v>48</v>
      </c>
      <c r="D29" s="77" t="s">
        <v>415</v>
      </c>
      <c r="E29" s="79">
        <v>200</v>
      </c>
      <c r="F29" s="134">
        <v>100000</v>
      </c>
      <c r="G29" s="134"/>
      <c r="H29" s="134">
        <f t="shared" si="2"/>
        <v>100000</v>
      </c>
      <c r="I29" s="96"/>
    </row>
    <row r="30" spans="1:9" ht="39" customHeight="1">
      <c r="A30" s="23" t="s">
        <v>426</v>
      </c>
      <c r="B30" s="77" t="s">
        <v>70</v>
      </c>
      <c r="C30" s="77" t="s">
        <v>48</v>
      </c>
      <c r="D30" s="36" t="s">
        <v>427</v>
      </c>
      <c r="E30" s="79">
        <v>200</v>
      </c>
      <c r="F30" s="134">
        <v>40000</v>
      </c>
      <c r="G30" s="134">
        <v>-40000</v>
      </c>
      <c r="H30" s="134">
        <f t="shared" si="2"/>
        <v>0</v>
      </c>
      <c r="I30" s="71">
        <v>40</v>
      </c>
    </row>
    <row r="31" spans="1:9" ht="51.75" customHeight="1">
      <c r="A31" s="35" t="s">
        <v>240</v>
      </c>
      <c r="B31" s="77" t="s">
        <v>70</v>
      </c>
      <c r="C31" s="77" t="s">
        <v>48</v>
      </c>
      <c r="D31" s="77" t="s">
        <v>411</v>
      </c>
      <c r="E31" s="79">
        <v>200</v>
      </c>
      <c r="F31" s="134">
        <v>460000</v>
      </c>
      <c r="G31" s="134">
        <v>-220000</v>
      </c>
      <c r="H31" s="134">
        <f t="shared" si="2"/>
        <v>240000</v>
      </c>
      <c r="I31" s="96"/>
    </row>
    <row r="32" spans="1:9" ht="39" customHeight="1">
      <c r="A32" s="35" t="s">
        <v>243</v>
      </c>
      <c r="B32" s="77" t="s">
        <v>70</v>
      </c>
      <c r="C32" s="77" t="s">
        <v>48</v>
      </c>
      <c r="D32" s="22">
        <v>1410100700</v>
      </c>
      <c r="E32" s="79">
        <v>200</v>
      </c>
      <c r="F32" s="134">
        <v>20000</v>
      </c>
      <c r="G32" s="134"/>
      <c r="H32" s="134">
        <f t="shared" si="2"/>
        <v>20000</v>
      </c>
      <c r="I32" s="96"/>
    </row>
    <row r="33" spans="1:9" ht="53.25" customHeight="1">
      <c r="A33" s="35" t="s">
        <v>255</v>
      </c>
      <c r="B33" s="77" t="s">
        <v>70</v>
      </c>
      <c r="C33" s="77" t="s">
        <v>48</v>
      </c>
      <c r="D33" s="22">
        <v>1410100710</v>
      </c>
      <c r="E33" s="79">
        <v>200</v>
      </c>
      <c r="F33" s="134">
        <v>30000</v>
      </c>
      <c r="G33" s="134"/>
      <c r="H33" s="134">
        <f t="shared" si="2"/>
        <v>30000</v>
      </c>
      <c r="I33" s="96"/>
    </row>
    <row r="34" spans="1:9" ht="52.5" customHeight="1">
      <c r="A34" s="23" t="s">
        <v>518</v>
      </c>
      <c r="B34" s="77" t="s">
        <v>70</v>
      </c>
      <c r="C34" s="77" t="s">
        <v>48</v>
      </c>
      <c r="D34" s="22">
        <v>4290020100</v>
      </c>
      <c r="E34" s="79">
        <v>200</v>
      </c>
      <c r="F34" s="134">
        <v>1281000</v>
      </c>
      <c r="G34" s="134">
        <v>-467922.41</v>
      </c>
      <c r="H34" s="134">
        <f t="shared" si="2"/>
        <v>813077.59000000008</v>
      </c>
      <c r="I34" s="96"/>
    </row>
    <row r="35" spans="1:9" ht="52.5" customHeight="1">
      <c r="A35" s="23" t="s">
        <v>874</v>
      </c>
      <c r="B35" s="248" t="s">
        <v>70</v>
      </c>
      <c r="C35" s="248" t="s">
        <v>48</v>
      </c>
      <c r="D35" s="22">
        <v>4290020100</v>
      </c>
      <c r="E35" s="249">
        <v>800</v>
      </c>
      <c r="F35" s="134"/>
      <c r="G35" s="134">
        <v>40000</v>
      </c>
      <c r="H35" s="134">
        <f t="shared" ref="H35" si="3">F35+G35</f>
        <v>40000</v>
      </c>
      <c r="I35" s="250"/>
    </row>
    <row r="36" spans="1:9" ht="38.25" customHeight="1">
      <c r="A36" s="23" t="s">
        <v>263</v>
      </c>
      <c r="B36" s="77" t="s">
        <v>70</v>
      </c>
      <c r="C36" s="77" t="s">
        <v>48</v>
      </c>
      <c r="D36" s="22">
        <v>4290020120</v>
      </c>
      <c r="E36" s="79">
        <v>800</v>
      </c>
      <c r="F36" s="134">
        <v>28500</v>
      </c>
      <c r="G36" s="134"/>
      <c r="H36" s="134">
        <f t="shared" si="2"/>
        <v>28500</v>
      </c>
      <c r="I36" s="96"/>
    </row>
    <row r="37" spans="1:9" ht="53.25" customHeight="1">
      <c r="A37" s="23" t="s">
        <v>249</v>
      </c>
      <c r="B37" s="77" t="s">
        <v>70</v>
      </c>
      <c r="C37" s="77" t="s">
        <v>48</v>
      </c>
      <c r="D37" s="22">
        <v>4290020140</v>
      </c>
      <c r="E37" s="79">
        <v>200</v>
      </c>
      <c r="F37" s="134">
        <v>125000</v>
      </c>
      <c r="G37" s="134">
        <v>-37500</v>
      </c>
      <c r="H37" s="134">
        <f t="shared" si="2"/>
        <v>87500</v>
      </c>
      <c r="I37" s="96"/>
    </row>
    <row r="38" spans="1:9" ht="51.75" customHeight="1">
      <c r="A38" s="33" t="s">
        <v>574</v>
      </c>
      <c r="B38" s="77" t="s">
        <v>70</v>
      </c>
      <c r="C38" s="77" t="s">
        <v>48</v>
      </c>
      <c r="D38" s="22">
        <v>4290007030</v>
      </c>
      <c r="E38" s="79">
        <v>300</v>
      </c>
      <c r="F38" s="134">
        <v>10000</v>
      </c>
      <c r="G38" s="134"/>
      <c r="H38" s="134">
        <f t="shared" si="2"/>
        <v>10000</v>
      </c>
      <c r="I38" s="96"/>
    </row>
    <row r="39" spans="1:9" ht="54" customHeight="1">
      <c r="A39" s="23" t="s">
        <v>253</v>
      </c>
      <c r="B39" s="77" t="s">
        <v>70</v>
      </c>
      <c r="C39" s="77" t="s">
        <v>48</v>
      </c>
      <c r="D39" s="22">
        <v>4390080350</v>
      </c>
      <c r="E39" s="79">
        <v>200</v>
      </c>
      <c r="F39" s="134">
        <v>6571.8</v>
      </c>
      <c r="G39" s="134"/>
      <c r="H39" s="134">
        <f t="shared" si="2"/>
        <v>6571.8</v>
      </c>
      <c r="I39" s="96"/>
    </row>
    <row r="40" spans="1:9" ht="54" customHeight="1">
      <c r="A40" s="33" t="s">
        <v>578</v>
      </c>
      <c r="B40" s="194" t="s">
        <v>70</v>
      </c>
      <c r="C40" s="194" t="s">
        <v>48</v>
      </c>
      <c r="D40" s="22">
        <v>4290000450</v>
      </c>
      <c r="E40" s="195">
        <v>800</v>
      </c>
      <c r="F40" s="134">
        <v>0</v>
      </c>
      <c r="G40" s="123">
        <v>100000</v>
      </c>
      <c r="H40" s="134">
        <f t="shared" si="2"/>
        <v>100000</v>
      </c>
      <c r="I40" s="199"/>
    </row>
    <row r="41" spans="1:9" ht="52.5" customHeight="1">
      <c r="A41" s="23" t="s">
        <v>250</v>
      </c>
      <c r="B41" s="77" t="s">
        <v>70</v>
      </c>
      <c r="C41" s="77" t="s">
        <v>50</v>
      </c>
      <c r="D41" s="22">
        <v>4290020150</v>
      </c>
      <c r="E41" s="79">
        <v>200</v>
      </c>
      <c r="F41" s="134">
        <v>295500</v>
      </c>
      <c r="G41" s="134"/>
      <c r="H41" s="134">
        <f t="shared" si="2"/>
        <v>295500</v>
      </c>
      <c r="I41" s="96"/>
    </row>
    <row r="42" spans="1:9" ht="104.25" customHeight="1">
      <c r="A42" s="23" t="s">
        <v>378</v>
      </c>
      <c r="B42" s="77" t="s">
        <v>70</v>
      </c>
      <c r="C42" s="77" t="s">
        <v>52</v>
      </c>
      <c r="D42" s="22">
        <v>4390080370</v>
      </c>
      <c r="E42" s="79">
        <v>200</v>
      </c>
      <c r="F42" s="134">
        <v>5956</v>
      </c>
      <c r="G42" s="134"/>
      <c r="H42" s="134">
        <f t="shared" si="2"/>
        <v>5956</v>
      </c>
      <c r="I42" s="96"/>
    </row>
    <row r="43" spans="1:9" ht="106.5" customHeight="1">
      <c r="A43" s="45" t="s">
        <v>377</v>
      </c>
      <c r="B43" s="77" t="s">
        <v>70</v>
      </c>
      <c r="C43" s="77" t="s">
        <v>52</v>
      </c>
      <c r="D43" s="22">
        <v>4390082400</v>
      </c>
      <c r="E43" s="79">
        <v>200</v>
      </c>
      <c r="F43" s="134">
        <v>228137</v>
      </c>
      <c r="G43" s="134"/>
      <c r="H43" s="134">
        <f t="shared" si="2"/>
        <v>228137</v>
      </c>
      <c r="I43" s="96"/>
    </row>
    <row r="44" spans="1:9" ht="79.5" customHeight="1">
      <c r="A44" s="21" t="s">
        <v>299</v>
      </c>
      <c r="B44" s="77" t="s">
        <v>70</v>
      </c>
      <c r="C44" s="77" t="s">
        <v>53</v>
      </c>
      <c r="D44" s="22">
        <v>1720120410</v>
      </c>
      <c r="E44" s="79">
        <v>200</v>
      </c>
      <c r="F44" s="134">
        <v>833852.52</v>
      </c>
      <c r="G44" s="134">
        <v>-687994</v>
      </c>
      <c r="H44" s="134">
        <f t="shared" si="2"/>
        <v>145858.52000000002</v>
      </c>
      <c r="I44" s="96"/>
    </row>
    <row r="45" spans="1:9" ht="72" customHeight="1">
      <c r="A45" s="21" t="s">
        <v>625</v>
      </c>
      <c r="B45" s="173" t="s">
        <v>70</v>
      </c>
      <c r="C45" s="173" t="s">
        <v>53</v>
      </c>
      <c r="D45" s="34" t="s">
        <v>626</v>
      </c>
      <c r="E45" s="174">
        <v>200</v>
      </c>
      <c r="F45" s="134">
        <v>3433938</v>
      </c>
      <c r="G45" s="134"/>
      <c r="H45" s="134">
        <f>F45+G45</f>
        <v>3433938</v>
      </c>
      <c r="I45" s="175"/>
    </row>
    <row r="46" spans="1:9" ht="65.25" customHeight="1">
      <c r="A46" s="35" t="s">
        <v>403</v>
      </c>
      <c r="B46" s="77" t="s">
        <v>70</v>
      </c>
      <c r="C46" s="77" t="s">
        <v>54</v>
      </c>
      <c r="D46" s="36" t="s">
        <v>420</v>
      </c>
      <c r="E46" s="79">
        <v>200</v>
      </c>
      <c r="F46" s="134">
        <v>0</v>
      </c>
      <c r="G46" s="134"/>
      <c r="H46" s="134">
        <f t="shared" si="2"/>
        <v>0</v>
      </c>
      <c r="I46" s="97">
        <v>3000</v>
      </c>
    </row>
    <row r="47" spans="1:9" ht="65.25" customHeight="1">
      <c r="A47" s="35" t="s">
        <v>549</v>
      </c>
      <c r="B47" s="110" t="s">
        <v>70</v>
      </c>
      <c r="C47" s="110" t="s">
        <v>54</v>
      </c>
      <c r="D47" s="36" t="s">
        <v>550</v>
      </c>
      <c r="E47" s="111">
        <v>200</v>
      </c>
      <c r="F47" s="134">
        <v>246100</v>
      </c>
      <c r="G47" s="134"/>
      <c r="H47" s="134">
        <f t="shared" si="2"/>
        <v>246100</v>
      </c>
      <c r="I47" s="97"/>
    </row>
    <row r="48" spans="1:9" ht="65.25" customHeight="1">
      <c r="A48" s="33" t="s">
        <v>252</v>
      </c>
      <c r="B48" s="77" t="s">
        <v>70</v>
      </c>
      <c r="C48" s="77" t="s">
        <v>54</v>
      </c>
      <c r="D48" s="22">
        <v>4290020160</v>
      </c>
      <c r="E48" s="79">
        <v>200</v>
      </c>
      <c r="F48" s="134">
        <v>628600</v>
      </c>
      <c r="G48" s="134"/>
      <c r="H48" s="134">
        <f t="shared" si="2"/>
        <v>628600</v>
      </c>
      <c r="I48" s="96"/>
    </row>
    <row r="49" spans="1:9" ht="38.25" customHeight="1">
      <c r="A49" s="23" t="s">
        <v>277</v>
      </c>
      <c r="B49" s="77" t="s">
        <v>70</v>
      </c>
      <c r="C49" s="77" t="s">
        <v>54</v>
      </c>
      <c r="D49" s="22">
        <v>4290020180</v>
      </c>
      <c r="E49" s="79">
        <v>200</v>
      </c>
      <c r="F49" s="134">
        <v>950000</v>
      </c>
      <c r="G49" s="134"/>
      <c r="H49" s="134">
        <f t="shared" si="2"/>
        <v>950000</v>
      </c>
      <c r="I49" s="96"/>
    </row>
    <row r="50" spans="1:9" ht="54.75" customHeight="1">
      <c r="A50" s="35" t="s">
        <v>298</v>
      </c>
      <c r="B50" s="77" t="s">
        <v>70</v>
      </c>
      <c r="C50" s="77" t="s">
        <v>301</v>
      </c>
      <c r="D50" s="77" t="s">
        <v>389</v>
      </c>
      <c r="E50" s="79">
        <v>200</v>
      </c>
      <c r="F50" s="134">
        <v>879900</v>
      </c>
      <c r="G50" s="134"/>
      <c r="H50" s="134">
        <f t="shared" si="2"/>
        <v>879900</v>
      </c>
      <c r="I50" s="96"/>
    </row>
    <row r="51" spans="1:9" ht="40.5" customHeight="1">
      <c r="A51" s="35" t="s">
        <v>297</v>
      </c>
      <c r="B51" s="77" t="s">
        <v>70</v>
      </c>
      <c r="C51" s="77" t="s">
        <v>301</v>
      </c>
      <c r="D51" s="77" t="s">
        <v>390</v>
      </c>
      <c r="E51" s="79">
        <v>200</v>
      </c>
      <c r="F51" s="134">
        <v>97000</v>
      </c>
      <c r="G51" s="134">
        <v>-20000</v>
      </c>
      <c r="H51" s="134">
        <f t="shared" si="2"/>
        <v>77000</v>
      </c>
      <c r="I51" s="96"/>
    </row>
    <row r="52" spans="1:9" ht="54" customHeight="1">
      <c r="A52" s="35" t="s">
        <v>431</v>
      </c>
      <c r="B52" s="77" t="s">
        <v>70</v>
      </c>
      <c r="C52" s="77" t="s">
        <v>300</v>
      </c>
      <c r="D52" s="77" t="s">
        <v>386</v>
      </c>
      <c r="E52" s="79">
        <v>400</v>
      </c>
      <c r="F52" s="134">
        <v>449548.17</v>
      </c>
      <c r="G52" s="134">
        <v>-31800</v>
      </c>
      <c r="H52" s="134">
        <f t="shared" si="2"/>
        <v>417748.17</v>
      </c>
      <c r="I52" s="96"/>
    </row>
    <row r="53" spans="1:9" ht="42" customHeight="1">
      <c r="A53" s="35" t="s">
        <v>296</v>
      </c>
      <c r="B53" s="77" t="s">
        <v>70</v>
      </c>
      <c r="C53" s="77" t="s">
        <v>300</v>
      </c>
      <c r="D53" s="77" t="s">
        <v>397</v>
      </c>
      <c r="E53" s="79">
        <v>200</v>
      </c>
      <c r="F53" s="134">
        <v>0</v>
      </c>
      <c r="G53" s="134"/>
      <c r="H53" s="134">
        <f t="shared" si="2"/>
        <v>0</v>
      </c>
      <c r="I53" s="96"/>
    </row>
    <row r="54" spans="1:9" ht="42" customHeight="1">
      <c r="A54" s="46" t="s">
        <v>624</v>
      </c>
      <c r="B54" s="166" t="s">
        <v>70</v>
      </c>
      <c r="C54" s="166" t="s">
        <v>300</v>
      </c>
      <c r="D54" s="172" t="s">
        <v>623</v>
      </c>
      <c r="E54" s="167">
        <v>200</v>
      </c>
      <c r="F54" s="123">
        <v>906412.53</v>
      </c>
      <c r="G54" s="123"/>
      <c r="H54" s="134">
        <f t="shared" si="2"/>
        <v>906412.53</v>
      </c>
      <c r="I54" s="168"/>
    </row>
    <row r="55" spans="1:9" ht="41.25" customHeight="1">
      <c r="A55" s="35" t="s">
        <v>362</v>
      </c>
      <c r="B55" s="77" t="s">
        <v>70</v>
      </c>
      <c r="C55" s="41" t="s">
        <v>302</v>
      </c>
      <c r="D55" s="77" t="s">
        <v>393</v>
      </c>
      <c r="E55" s="79">
        <v>200</v>
      </c>
      <c r="F55" s="134">
        <v>0</v>
      </c>
      <c r="G55" s="134"/>
      <c r="H55" s="134">
        <f t="shared" si="2"/>
        <v>0</v>
      </c>
      <c r="I55" s="96"/>
    </row>
    <row r="56" spans="1:9" ht="53.25" customHeight="1">
      <c r="A56" s="23" t="s">
        <v>479</v>
      </c>
      <c r="B56" s="77" t="s">
        <v>70</v>
      </c>
      <c r="C56" s="41" t="s">
        <v>61</v>
      </c>
      <c r="D56" s="77" t="s">
        <v>438</v>
      </c>
      <c r="E56" s="79">
        <v>200</v>
      </c>
      <c r="F56" s="134">
        <v>6718575.9000000004</v>
      </c>
      <c r="G56" s="134"/>
      <c r="H56" s="134">
        <f t="shared" si="2"/>
        <v>6718575.9000000004</v>
      </c>
      <c r="I56" s="96"/>
    </row>
    <row r="57" spans="1:9" ht="40.5" customHeight="1">
      <c r="A57" s="46" t="s">
        <v>525</v>
      </c>
      <c r="B57" s="77" t="s">
        <v>70</v>
      </c>
      <c r="C57" s="41" t="s">
        <v>530</v>
      </c>
      <c r="D57" s="22">
        <v>1810120450</v>
      </c>
      <c r="E57" s="79">
        <v>300</v>
      </c>
      <c r="F57" s="134">
        <v>100000</v>
      </c>
      <c r="G57" s="134"/>
      <c r="H57" s="134">
        <f t="shared" si="2"/>
        <v>100000</v>
      </c>
      <c r="I57" s="96"/>
    </row>
    <row r="58" spans="1:9" ht="27" customHeight="1">
      <c r="A58" s="46" t="s">
        <v>526</v>
      </c>
      <c r="B58" s="77" t="s">
        <v>70</v>
      </c>
      <c r="C58" s="41" t="s">
        <v>530</v>
      </c>
      <c r="D58" s="22">
        <v>1810120460</v>
      </c>
      <c r="E58" s="79">
        <v>300</v>
      </c>
      <c r="F58" s="134">
        <v>25000</v>
      </c>
      <c r="G58" s="134"/>
      <c r="H58" s="134">
        <f t="shared" si="2"/>
        <v>25000</v>
      </c>
      <c r="I58" s="96"/>
    </row>
    <row r="59" spans="1:9" ht="52.5" customHeight="1">
      <c r="A59" s="46" t="s">
        <v>527</v>
      </c>
      <c r="B59" s="77" t="s">
        <v>70</v>
      </c>
      <c r="C59" s="41" t="s">
        <v>530</v>
      </c>
      <c r="D59" s="22">
        <v>1810120470</v>
      </c>
      <c r="E59" s="79">
        <v>300</v>
      </c>
      <c r="F59" s="134">
        <v>25000</v>
      </c>
      <c r="G59" s="134"/>
      <c r="H59" s="134">
        <f t="shared" si="2"/>
        <v>25000</v>
      </c>
      <c r="I59" s="96"/>
    </row>
    <row r="60" spans="1:9" ht="52.5" customHeight="1">
      <c r="A60" s="46" t="s">
        <v>528</v>
      </c>
      <c r="B60" s="77" t="s">
        <v>70</v>
      </c>
      <c r="C60" s="41" t="s">
        <v>530</v>
      </c>
      <c r="D60" s="22">
        <v>1810120480</v>
      </c>
      <c r="E60" s="79">
        <v>300</v>
      </c>
      <c r="F60" s="134">
        <v>25000</v>
      </c>
      <c r="G60" s="134"/>
      <c r="H60" s="134">
        <f t="shared" si="2"/>
        <v>25000</v>
      </c>
      <c r="I60" s="96"/>
    </row>
    <row r="61" spans="1:9" ht="39.75" customHeight="1">
      <c r="A61" s="46" t="s">
        <v>529</v>
      </c>
      <c r="B61" s="77" t="s">
        <v>70</v>
      </c>
      <c r="C61" s="41" t="s">
        <v>530</v>
      </c>
      <c r="D61" s="22">
        <v>1810120490</v>
      </c>
      <c r="E61" s="79">
        <v>300</v>
      </c>
      <c r="F61" s="134">
        <v>25000</v>
      </c>
      <c r="G61" s="134"/>
      <c r="H61" s="134">
        <f t="shared" si="2"/>
        <v>25000</v>
      </c>
      <c r="I61" s="96"/>
    </row>
    <row r="62" spans="1:9" ht="39" customHeight="1">
      <c r="A62" s="33" t="s">
        <v>197</v>
      </c>
      <c r="B62" s="77" t="s">
        <v>70</v>
      </c>
      <c r="C62" s="77" t="s">
        <v>63</v>
      </c>
      <c r="D62" s="22">
        <v>4290007010</v>
      </c>
      <c r="E62" s="79">
        <v>300</v>
      </c>
      <c r="F62" s="134">
        <v>1316400</v>
      </c>
      <c r="G62" s="134"/>
      <c r="H62" s="134">
        <f t="shared" si="2"/>
        <v>1316400</v>
      </c>
      <c r="I62" s="96"/>
    </row>
    <row r="63" spans="1:9" ht="39" customHeight="1">
      <c r="A63" s="23" t="s">
        <v>270</v>
      </c>
      <c r="B63" s="77" t="s">
        <v>70</v>
      </c>
      <c r="C63" s="77" t="s">
        <v>268</v>
      </c>
      <c r="D63" s="77" t="s">
        <v>383</v>
      </c>
      <c r="E63" s="79">
        <v>300</v>
      </c>
      <c r="F63" s="134">
        <v>106666.34</v>
      </c>
      <c r="G63" s="134"/>
      <c r="H63" s="134">
        <f t="shared" si="2"/>
        <v>106666.34</v>
      </c>
      <c r="I63" s="96"/>
    </row>
    <row r="64" spans="1:9" ht="79.5" customHeight="1">
      <c r="A64" s="35" t="s">
        <v>480</v>
      </c>
      <c r="B64" s="77" t="s">
        <v>70</v>
      </c>
      <c r="C64" s="77" t="s">
        <v>268</v>
      </c>
      <c r="D64" s="77" t="s">
        <v>481</v>
      </c>
      <c r="E64" s="37">
        <v>300</v>
      </c>
      <c r="F64" s="134">
        <v>10000</v>
      </c>
      <c r="G64" s="134"/>
      <c r="H64" s="134">
        <f t="shared" si="2"/>
        <v>10000</v>
      </c>
      <c r="I64" s="96"/>
    </row>
    <row r="65" spans="1:9" ht="42" customHeight="1">
      <c r="A65" s="23" t="s">
        <v>462</v>
      </c>
      <c r="B65" s="176" t="s">
        <v>70</v>
      </c>
      <c r="C65" s="176" t="s">
        <v>268</v>
      </c>
      <c r="D65" s="176" t="s">
        <v>627</v>
      </c>
      <c r="E65" s="177">
        <v>300</v>
      </c>
      <c r="F65" s="71">
        <v>1024663.5</v>
      </c>
      <c r="G65" s="134"/>
      <c r="H65" s="134">
        <f>F65+G65</f>
        <v>1024663.5</v>
      </c>
      <c r="I65" s="178"/>
    </row>
    <row r="66" spans="1:9" ht="15.75">
      <c r="A66" s="43" t="s">
        <v>69</v>
      </c>
      <c r="B66" s="44" t="s">
        <v>71</v>
      </c>
      <c r="C66" s="77"/>
      <c r="D66" s="22"/>
      <c r="E66" s="22"/>
      <c r="F66" s="145">
        <f>F67+F68</f>
        <v>1171000</v>
      </c>
      <c r="G66" s="145">
        <f t="shared" ref="G66:H66" si="4">G67+G68</f>
        <v>-150000</v>
      </c>
      <c r="H66" s="145">
        <f t="shared" si="4"/>
        <v>1021000</v>
      </c>
      <c r="I66" s="96"/>
    </row>
    <row r="67" spans="1:9" ht="66.75" customHeight="1">
      <c r="A67" s="23" t="s">
        <v>190</v>
      </c>
      <c r="B67" s="77" t="s">
        <v>71</v>
      </c>
      <c r="C67" s="77" t="s">
        <v>44</v>
      </c>
      <c r="D67" s="22">
        <v>4090000270</v>
      </c>
      <c r="E67" s="79">
        <v>100</v>
      </c>
      <c r="F67" s="134">
        <v>1074600</v>
      </c>
      <c r="G67" s="134">
        <v>-150000</v>
      </c>
      <c r="H67" s="134">
        <f t="shared" si="2"/>
        <v>924600</v>
      </c>
      <c r="I67" s="96"/>
    </row>
    <row r="68" spans="1:9" ht="42" customHeight="1">
      <c r="A68" s="23" t="s">
        <v>245</v>
      </c>
      <c r="B68" s="77" t="s">
        <v>71</v>
      </c>
      <c r="C68" s="77" t="s">
        <v>44</v>
      </c>
      <c r="D68" s="22">
        <v>4090000270</v>
      </c>
      <c r="E68" s="79">
        <v>200</v>
      </c>
      <c r="F68" s="134">
        <v>96400</v>
      </c>
      <c r="G68" s="134"/>
      <c r="H68" s="134">
        <f t="shared" si="2"/>
        <v>96400</v>
      </c>
      <c r="I68" s="96"/>
    </row>
    <row r="69" spans="1:9" ht="25.5" customHeight="1">
      <c r="A69" s="43" t="s">
        <v>4</v>
      </c>
      <c r="B69" s="44" t="s">
        <v>5</v>
      </c>
      <c r="C69" s="77"/>
      <c r="D69" s="22"/>
      <c r="E69" s="22"/>
      <c r="F69" s="133">
        <f>F70+F71+F73+F74+F75+F77+F78+F79+F80+F81+F82+F87+F93+F98+F99+F100+F102+F103+F104+F105+F106+F107+F108+F109+F111+F113+F114+F115+F116+F117+F118+F123+F120+F83+F85+F88+F90+F92+F96+F97+F119+F84+F95+F72+F76+F94+F86+F89+F91+F121+F122+F112+F110</f>
        <v>56152150.839999996</v>
      </c>
      <c r="G69" s="133">
        <f t="shared" ref="G69:H69" si="5">G70+G71+G73+G74+G75+G77+G78+G79+G80+G81+G82+G87+G93+G98+G99+G100+G102+G103+G104+G105+G106+G107+G108+G109+G111+G113+G114+G115+G116+G117+G118+G123+G120+G83+G85+G88+G90+G92+G96+G97+G119+G84+G95+G72+G76+G94+G86+G89+G91+G121+G122+G112+G110</f>
        <v>1253361.6499999999</v>
      </c>
      <c r="H69" s="133">
        <f t="shared" si="5"/>
        <v>57405512.489999995</v>
      </c>
      <c r="I69" s="133">
        <f t="shared" ref="I69" si="6">I70+I71+I73+I74+I75+I77+I78+I79+I80+I81+I82+I87+I93+I98+I99+I100+I102+I103+I104+I105+I106+I107+I108+I109+I111+I113+I114+I115+I116+I117+I118+I123+I120+I83+I85+I88+I90+I92+I96+I97+I119+I84+I95+I72+I76+I94+I86+I89</f>
        <v>3610.2999999999997</v>
      </c>
    </row>
    <row r="70" spans="1:9" ht="81" customHeight="1">
      <c r="A70" s="23" t="s">
        <v>194</v>
      </c>
      <c r="B70" s="77" t="s">
        <v>5</v>
      </c>
      <c r="C70" s="77" t="s">
        <v>46</v>
      </c>
      <c r="D70" s="22">
        <v>4190000290</v>
      </c>
      <c r="E70" s="79">
        <v>100</v>
      </c>
      <c r="F70" s="134">
        <v>3747800</v>
      </c>
      <c r="G70" s="134"/>
      <c r="H70" s="134">
        <f>F70+G70</f>
        <v>3747800</v>
      </c>
      <c r="I70" s="71">
        <v>3167.6</v>
      </c>
    </row>
    <row r="71" spans="1:9" ht="54.75" customHeight="1">
      <c r="A71" s="23" t="s">
        <v>248</v>
      </c>
      <c r="B71" s="77" t="s">
        <v>5</v>
      </c>
      <c r="C71" s="77" t="s">
        <v>46</v>
      </c>
      <c r="D71" s="22">
        <v>4190000290</v>
      </c>
      <c r="E71" s="79">
        <v>200</v>
      </c>
      <c r="F71" s="134">
        <v>205400</v>
      </c>
      <c r="G71" s="134"/>
      <c r="H71" s="134">
        <f t="shared" ref="H71:H149" si="7">F71+G71</f>
        <v>205400</v>
      </c>
      <c r="I71" s="96"/>
    </row>
    <row r="72" spans="1:9" ht="40.5" customHeight="1">
      <c r="A72" s="23" t="s">
        <v>612</v>
      </c>
      <c r="B72" s="158" t="s">
        <v>5</v>
      </c>
      <c r="C72" s="158" t="s">
        <v>46</v>
      </c>
      <c r="D72" s="22">
        <v>4190000290</v>
      </c>
      <c r="E72" s="159">
        <v>300</v>
      </c>
      <c r="F72" s="134">
        <v>9500</v>
      </c>
      <c r="G72" s="134"/>
      <c r="H72" s="134">
        <f>F72+G72</f>
        <v>9500</v>
      </c>
      <c r="I72" s="160"/>
    </row>
    <row r="73" spans="1:9" ht="41.25" customHeight="1">
      <c r="A73" s="23" t="s">
        <v>195</v>
      </c>
      <c r="B73" s="77" t="s">
        <v>5</v>
      </c>
      <c r="C73" s="77" t="s">
        <v>46</v>
      </c>
      <c r="D73" s="22">
        <v>4190000290</v>
      </c>
      <c r="E73" s="79">
        <v>800</v>
      </c>
      <c r="F73" s="134">
        <v>2000</v>
      </c>
      <c r="G73" s="134"/>
      <c r="H73" s="134">
        <f t="shared" si="7"/>
        <v>2000</v>
      </c>
      <c r="I73" s="96"/>
    </row>
    <row r="74" spans="1:9" ht="25.5" customHeight="1">
      <c r="A74" s="23" t="s">
        <v>196</v>
      </c>
      <c r="B74" s="77" t="s">
        <v>5</v>
      </c>
      <c r="C74" s="77" t="s">
        <v>47</v>
      </c>
      <c r="D74" s="22">
        <v>4290020090</v>
      </c>
      <c r="E74" s="79">
        <v>800</v>
      </c>
      <c r="F74" s="134">
        <v>6267784</v>
      </c>
      <c r="G74" s="134"/>
      <c r="H74" s="134">
        <f t="shared" si="7"/>
        <v>6267784</v>
      </c>
      <c r="I74" s="96"/>
    </row>
    <row r="75" spans="1:9" ht="66.75" customHeight="1">
      <c r="A75" s="23" t="s">
        <v>414</v>
      </c>
      <c r="B75" s="77" t="s">
        <v>5</v>
      </c>
      <c r="C75" s="77" t="s">
        <v>48</v>
      </c>
      <c r="D75" s="77" t="s">
        <v>408</v>
      </c>
      <c r="E75" s="79">
        <v>200</v>
      </c>
      <c r="F75" s="134">
        <v>200000</v>
      </c>
      <c r="G75" s="134"/>
      <c r="H75" s="134">
        <f t="shared" si="7"/>
        <v>200000</v>
      </c>
      <c r="I75" s="96"/>
    </row>
    <row r="76" spans="1:9" ht="51.75" customHeight="1">
      <c r="A76" s="169" t="s">
        <v>619</v>
      </c>
      <c r="B76" s="163" t="s">
        <v>5</v>
      </c>
      <c r="C76" s="163" t="s">
        <v>48</v>
      </c>
      <c r="D76" s="170">
        <v>4290000470</v>
      </c>
      <c r="E76" s="29">
        <v>200</v>
      </c>
      <c r="F76" s="171">
        <v>100000</v>
      </c>
      <c r="G76" s="171">
        <v>-50000</v>
      </c>
      <c r="H76" s="134">
        <f t="shared" si="7"/>
        <v>50000</v>
      </c>
      <c r="I76" s="165"/>
    </row>
    <row r="77" spans="1:9" ht="94.5" customHeight="1">
      <c r="A77" s="23" t="s">
        <v>19</v>
      </c>
      <c r="B77" s="77" t="s">
        <v>5</v>
      </c>
      <c r="C77" s="77" t="s">
        <v>50</v>
      </c>
      <c r="D77" s="22">
        <v>4290000300</v>
      </c>
      <c r="E77" s="79">
        <v>100</v>
      </c>
      <c r="F77" s="134">
        <v>3169400</v>
      </c>
      <c r="G77" s="134"/>
      <c r="H77" s="134">
        <f t="shared" si="7"/>
        <v>3169400</v>
      </c>
      <c r="I77" s="96"/>
    </row>
    <row r="78" spans="1:9" ht="65.25" customHeight="1">
      <c r="A78" s="23" t="s">
        <v>251</v>
      </c>
      <c r="B78" s="77" t="s">
        <v>5</v>
      </c>
      <c r="C78" s="77" t="s">
        <v>50</v>
      </c>
      <c r="D78" s="22">
        <v>4290000300</v>
      </c>
      <c r="E78" s="79">
        <v>200</v>
      </c>
      <c r="F78" s="134">
        <v>989400</v>
      </c>
      <c r="G78" s="134"/>
      <c r="H78" s="134">
        <f t="shared" si="7"/>
        <v>989400</v>
      </c>
      <c r="I78" s="96"/>
    </row>
    <row r="79" spans="1:9" ht="51" customHeight="1">
      <c r="A79" s="23" t="s">
        <v>20</v>
      </c>
      <c r="B79" s="77" t="s">
        <v>5</v>
      </c>
      <c r="C79" s="77" t="s">
        <v>50</v>
      </c>
      <c r="D79" s="22">
        <v>4290000300</v>
      </c>
      <c r="E79" s="79">
        <v>800</v>
      </c>
      <c r="F79" s="134">
        <v>31500</v>
      </c>
      <c r="G79" s="134"/>
      <c r="H79" s="134">
        <f t="shared" si="7"/>
        <v>31500</v>
      </c>
      <c r="I79" s="96"/>
    </row>
    <row r="80" spans="1:9" ht="66" customHeight="1">
      <c r="A80" s="45" t="s">
        <v>554</v>
      </c>
      <c r="B80" s="77" t="s">
        <v>5</v>
      </c>
      <c r="C80" s="77" t="s">
        <v>50</v>
      </c>
      <c r="D80" s="77" t="s">
        <v>467</v>
      </c>
      <c r="E80" s="79">
        <v>100</v>
      </c>
      <c r="F80" s="134">
        <v>255405</v>
      </c>
      <c r="G80" s="134"/>
      <c r="H80" s="134">
        <f t="shared" si="7"/>
        <v>255405</v>
      </c>
      <c r="I80" s="96"/>
    </row>
    <row r="81" spans="1:9" ht="80.25" customHeight="1">
      <c r="A81" s="45" t="s">
        <v>555</v>
      </c>
      <c r="B81" s="77" t="s">
        <v>5</v>
      </c>
      <c r="C81" s="77" t="s">
        <v>50</v>
      </c>
      <c r="D81" s="77" t="s">
        <v>468</v>
      </c>
      <c r="E81" s="79">
        <v>100</v>
      </c>
      <c r="F81" s="134">
        <v>150935</v>
      </c>
      <c r="G81" s="134"/>
      <c r="H81" s="134">
        <f t="shared" si="7"/>
        <v>150935</v>
      </c>
      <c r="I81" s="96"/>
    </row>
    <row r="82" spans="1:9" ht="53.25" customHeight="1">
      <c r="A82" s="38" t="s">
        <v>369</v>
      </c>
      <c r="B82" s="77" t="s">
        <v>5</v>
      </c>
      <c r="C82" s="77" t="s">
        <v>50</v>
      </c>
      <c r="D82" s="39">
        <v>4290000360</v>
      </c>
      <c r="E82" s="40">
        <v>200</v>
      </c>
      <c r="F82" s="134">
        <v>549800</v>
      </c>
      <c r="G82" s="134"/>
      <c r="H82" s="134">
        <f t="shared" si="7"/>
        <v>549800</v>
      </c>
      <c r="I82" s="96"/>
    </row>
    <row r="83" spans="1:9" ht="65.25" customHeight="1">
      <c r="A83" s="23" t="s">
        <v>548</v>
      </c>
      <c r="B83" s="77" t="s">
        <v>5</v>
      </c>
      <c r="C83" s="41" t="s">
        <v>50</v>
      </c>
      <c r="D83" s="22">
        <v>4290008100</v>
      </c>
      <c r="E83" s="79">
        <v>500</v>
      </c>
      <c r="F83" s="134">
        <v>1000800</v>
      </c>
      <c r="G83" s="134"/>
      <c r="H83" s="134">
        <f t="shared" si="7"/>
        <v>1000800</v>
      </c>
      <c r="I83" s="96"/>
    </row>
    <row r="84" spans="1:9" ht="94.5" customHeight="1">
      <c r="A84" s="21" t="s">
        <v>606</v>
      </c>
      <c r="B84" s="154" t="s">
        <v>5</v>
      </c>
      <c r="C84" s="41" t="s">
        <v>53</v>
      </c>
      <c r="D84" s="22">
        <v>1620108160</v>
      </c>
      <c r="E84" s="155">
        <v>500</v>
      </c>
      <c r="F84" s="134">
        <v>250000</v>
      </c>
      <c r="G84" s="123"/>
      <c r="H84" s="134">
        <f t="shared" si="7"/>
        <v>250000</v>
      </c>
      <c r="I84" s="156"/>
    </row>
    <row r="85" spans="1:9" ht="56.25" customHeight="1">
      <c r="A85" s="21" t="s">
        <v>567</v>
      </c>
      <c r="B85" s="77" t="s">
        <v>5</v>
      </c>
      <c r="C85" s="41" t="s">
        <v>53</v>
      </c>
      <c r="D85" s="22">
        <v>1710108010</v>
      </c>
      <c r="E85" s="79">
        <v>500</v>
      </c>
      <c r="F85" s="134">
        <v>3261800</v>
      </c>
      <c r="G85" s="134"/>
      <c r="H85" s="134">
        <f t="shared" si="7"/>
        <v>3261800</v>
      </c>
      <c r="I85" s="96"/>
    </row>
    <row r="86" spans="1:9" ht="102.75" customHeight="1">
      <c r="A86" s="21" t="s">
        <v>636</v>
      </c>
      <c r="B86" s="176" t="s">
        <v>5</v>
      </c>
      <c r="C86" s="41" t="s">
        <v>53</v>
      </c>
      <c r="D86" s="22">
        <v>1720108020</v>
      </c>
      <c r="E86" s="177">
        <v>500</v>
      </c>
      <c r="F86" s="162">
        <v>2000000</v>
      </c>
      <c r="G86" s="123">
        <v>687994</v>
      </c>
      <c r="H86" s="162">
        <f>F86+G86</f>
        <v>2687994</v>
      </c>
      <c r="I86" s="178"/>
    </row>
    <row r="87" spans="1:9" ht="26.25" customHeight="1">
      <c r="A87" s="23" t="s">
        <v>181</v>
      </c>
      <c r="B87" s="77" t="s">
        <v>5</v>
      </c>
      <c r="C87" s="77" t="s">
        <v>54</v>
      </c>
      <c r="D87" s="77" t="s">
        <v>404</v>
      </c>
      <c r="E87" s="79">
        <v>800</v>
      </c>
      <c r="F87" s="134">
        <v>400000</v>
      </c>
      <c r="G87" s="134"/>
      <c r="H87" s="134">
        <f t="shared" si="7"/>
        <v>400000</v>
      </c>
      <c r="I87" s="96"/>
    </row>
    <row r="88" spans="1:9" ht="41.25" customHeight="1">
      <c r="A88" s="46" t="s">
        <v>540</v>
      </c>
      <c r="B88" s="77" t="s">
        <v>5</v>
      </c>
      <c r="C88" s="99" t="s">
        <v>301</v>
      </c>
      <c r="D88" s="77" t="s">
        <v>541</v>
      </c>
      <c r="E88" s="37">
        <v>500</v>
      </c>
      <c r="F88" s="134">
        <v>46200</v>
      </c>
      <c r="G88" s="134">
        <v>20000</v>
      </c>
      <c r="H88" s="134">
        <f t="shared" si="7"/>
        <v>66200</v>
      </c>
      <c r="I88" s="96"/>
    </row>
    <row r="89" spans="1:9" ht="41.25" customHeight="1">
      <c r="A89" s="35" t="s">
        <v>630</v>
      </c>
      <c r="B89" s="179" t="s">
        <v>5</v>
      </c>
      <c r="C89" s="99" t="s">
        <v>300</v>
      </c>
      <c r="D89" s="179" t="s">
        <v>631</v>
      </c>
      <c r="E89" s="37">
        <v>500</v>
      </c>
      <c r="F89" s="71">
        <v>65000</v>
      </c>
      <c r="G89" s="71"/>
      <c r="H89" s="71">
        <f>F89+G89</f>
        <v>65000</v>
      </c>
      <c r="I89" s="180"/>
    </row>
    <row r="90" spans="1:9" ht="52.5" customHeight="1">
      <c r="A90" s="35" t="s">
        <v>608</v>
      </c>
      <c r="B90" s="154" t="s">
        <v>5</v>
      </c>
      <c r="C90" s="99" t="s">
        <v>300</v>
      </c>
      <c r="D90" s="158" t="s">
        <v>576</v>
      </c>
      <c r="E90" s="37">
        <v>500</v>
      </c>
      <c r="F90" s="134">
        <v>5995182.8300000001</v>
      </c>
      <c r="G90" s="124"/>
      <c r="H90" s="134">
        <f t="shared" si="7"/>
        <v>5995182.8300000001</v>
      </c>
      <c r="I90" s="96"/>
    </row>
    <row r="91" spans="1:9" ht="63" customHeight="1">
      <c r="A91" s="181" t="s">
        <v>635</v>
      </c>
      <c r="B91" s="182" t="s">
        <v>5</v>
      </c>
      <c r="C91" s="99" t="s">
        <v>300</v>
      </c>
      <c r="D91" s="182" t="s">
        <v>634</v>
      </c>
      <c r="E91" s="37">
        <v>800</v>
      </c>
      <c r="F91" s="134">
        <v>150000</v>
      </c>
      <c r="G91" s="124"/>
      <c r="H91" s="134">
        <f>F91+G91</f>
        <v>150000</v>
      </c>
      <c r="I91" s="183"/>
    </row>
    <row r="92" spans="1:9" ht="54.75" customHeight="1">
      <c r="A92" s="35" t="s">
        <v>544</v>
      </c>
      <c r="B92" s="77" t="s">
        <v>5</v>
      </c>
      <c r="C92" s="99" t="s">
        <v>300</v>
      </c>
      <c r="D92" s="77" t="s">
        <v>545</v>
      </c>
      <c r="E92" s="37">
        <v>500</v>
      </c>
      <c r="F92" s="134">
        <v>869000</v>
      </c>
      <c r="G92" s="134"/>
      <c r="H92" s="134">
        <f t="shared" si="7"/>
        <v>869000</v>
      </c>
      <c r="I92" s="96"/>
    </row>
    <row r="93" spans="1:9" ht="66.75" customHeight="1">
      <c r="A93" s="35" t="s">
        <v>291</v>
      </c>
      <c r="B93" s="77" t="s">
        <v>5</v>
      </c>
      <c r="C93" s="77" t="s">
        <v>300</v>
      </c>
      <c r="D93" s="77" t="s">
        <v>396</v>
      </c>
      <c r="E93" s="79">
        <v>800</v>
      </c>
      <c r="F93" s="134">
        <v>10200000</v>
      </c>
      <c r="G93" s="134"/>
      <c r="H93" s="134">
        <f t="shared" si="7"/>
        <v>10200000</v>
      </c>
      <c r="I93" s="96"/>
    </row>
    <row r="94" spans="1:9" ht="81.75" customHeight="1">
      <c r="A94" s="35" t="s">
        <v>617</v>
      </c>
      <c r="B94" s="163" t="s">
        <v>5</v>
      </c>
      <c r="C94" s="36" t="s">
        <v>300</v>
      </c>
      <c r="D94" s="36" t="s">
        <v>618</v>
      </c>
      <c r="E94" s="164">
        <v>500</v>
      </c>
      <c r="F94" s="134">
        <v>1548747.47</v>
      </c>
      <c r="G94" s="123"/>
      <c r="H94" s="134">
        <f t="shared" si="7"/>
        <v>1548747.47</v>
      </c>
      <c r="I94" s="165"/>
    </row>
    <row r="95" spans="1:9" ht="57" customHeight="1">
      <c r="A95" s="35" t="s">
        <v>542</v>
      </c>
      <c r="B95" s="154" t="s">
        <v>5</v>
      </c>
      <c r="C95" s="99" t="s">
        <v>302</v>
      </c>
      <c r="D95" s="154" t="s">
        <v>543</v>
      </c>
      <c r="E95" s="37">
        <v>500</v>
      </c>
      <c r="F95" s="134">
        <v>1159800</v>
      </c>
      <c r="G95" s="134">
        <v>31800</v>
      </c>
      <c r="H95" s="134">
        <f t="shared" ref="H95" si="8">F95+G95</f>
        <v>1191600</v>
      </c>
      <c r="I95" s="156"/>
    </row>
    <row r="96" spans="1:9" ht="80.25" customHeight="1">
      <c r="A96" s="35" t="s">
        <v>566</v>
      </c>
      <c r="B96" s="77" t="s">
        <v>5</v>
      </c>
      <c r="C96" s="99" t="s">
        <v>302</v>
      </c>
      <c r="D96" s="112" t="s">
        <v>563</v>
      </c>
      <c r="E96" s="37">
        <v>500</v>
      </c>
      <c r="F96" s="134">
        <v>360600</v>
      </c>
      <c r="G96" s="134"/>
      <c r="H96" s="134">
        <f t="shared" si="7"/>
        <v>360600</v>
      </c>
      <c r="I96" s="96"/>
    </row>
    <row r="97" spans="1:9" ht="53.25" customHeight="1">
      <c r="A97" s="35" t="s">
        <v>546</v>
      </c>
      <c r="B97" s="77" t="s">
        <v>5</v>
      </c>
      <c r="C97" s="77" t="s">
        <v>302</v>
      </c>
      <c r="D97" s="77" t="s">
        <v>547</v>
      </c>
      <c r="E97" s="37">
        <v>500</v>
      </c>
      <c r="F97" s="134">
        <v>280000</v>
      </c>
      <c r="G97" s="134"/>
      <c r="H97" s="134">
        <f t="shared" si="7"/>
        <v>280000</v>
      </c>
      <c r="I97" s="96"/>
    </row>
    <row r="98" spans="1:9" ht="93" customHeight="1">
      <c r="A98" s="23" t="s">
        <v>172</v>
      </c>
      <c r="B98" s="77" t="s">
        <v>5</v>
      </c>
      <c r="C98" s="77" t="s">
        <v>318</v>
      </c>
      <c r="D98" s="77" t="s">
        <v>174</v>
      </c>
      <c r="E98" s="79">
        <v>100</v>
      </c>
      <c r="F98" s="134">
        <v>1329600</v>
      </c>
      <c r="G98" s="134"/>
      <c r="H98" s="134">
        <f t="shared" si="7"/>
        <v>1329600</v>
      </c>
      <c r="I98" s="96"/>
    </row>
    <row r="99" spans="1:9" ht="54" customHeight="1">
      <c r="A99" s="23" t="s">
        <v>239</v>
      </c>
      <c r="B99" s="77" t="s">
        <v>5</v>
      </c>
      <c r="C99" s="77" t="s">
        <v>318</v>
      </c>
      <c r="D99" s="77" t="s">
        <v>174</v>
      </c>
      <c r="E99" s="79">
        <v>200</v>
      </c>
      <c r="F99" s="134">
        <v>77200</v>
      </c>
      <c r="G99" s="134"/>
      <c r="H99" s="134">
        <f t="shared" si="7"/>
        <v>77200</v>
      </c>
      <c r="I99" s="96"/>
    </row>
    <row r="100" spans="1:9" ht="39.75" customHeight="1">
      <c r="A100" s="23" t="s">
        <v>173</v>
      </c>
      <c r="B100" s="77" t="s">
        <v>5</v>
      </c>
      <c r="C100" s="77" t="s">
        <v>318</v>
      </c>
      <c r="D100" s="77" t="s">
        <v>174</v>
      </c>
      <c r="E100" s="79">
        <v>800</v>
      </c>
      <c r="F100" s="134">
        <v>400</v>
      </c>
      <c r="G100" s="134"/>
      <c r="H100" s="134">
        <f t="shared" si="7"/>
        <v>400</v>
      </c>
      <c r="I100" s="96"/>
    </row>
    <row r="101" spans="1:9" ht="15.75" hidden="1" customHeight="1">
      <c r="A101" s="23"/>
      <c r="B101" s="77"/>
      <c r="C101" s="77"/>
      <c r="D101" s="42"/>
      <c r="E101" s="79"/>
      <c r="F101" s="134"/>
      <c r="G101" s="134"/>
      <c r="H101" s="134">
        <f t="shared" si="7"/>
        <v>0</v>
      </c>
      <c r="I101" s="96"/>
    </row>
    <row r="102" spans="1:9" ht="120" customHeight="1">
      <c r="A102" s="35" t="s">
        <v>323</v>
      </c>
      <c r="B102" s="77" t="s">
        <v>5</v>
      </c>
      <c r="C102" s="77" t="s">
        <v>318</v>
      </c>
      <c r="D102" s="98" t="s">
        <v>320</v>
      </c>
      <c r="E102" s="79">
        <v>100</v>
      </c>
      <c r="F102" s="134">
        <v>236671</v>
      </c>
      <c r="G102" s="134"/>
      <c r="H102" s="134">
        <f t="shared" si="7"/>
        <v>236671</v>
      </c>
      <c r="I102" s="96"/>
    </row>
    <row r="103" spans="1:9" ht="116.25" customHeight="1">
      <c r="A103" s="35" t="s">
        <v>430</v>
      </c>
      <c r="B103" s="77" t="s">
        <v>5</v>
      </c>
      <c r="C103" s="77" t="s">
        <v>318</v>
      </c>
      <c r="D103" s="98" t="s">
        <v>313</v>
      </c>
      <c r="E103" s="79">
        <v>100</v>
      </c>
      <c r="F103" s="134">
        <v>67000</v>
      </c>
      <c r="G103" s="134"/>
      <c r="H103" s="134">
        <f t="shared" si="7"/>
        <v>67000</v>
      </c>
      <c r="I103" s="96"/>
    </row>
    <row r="104" spans="1:9" ht="68.25" customHeight="1">
      <c r="A104" s="45" t="s">
        <v>554</v>
      </c>
      <c r="B104" s="77" t="s">
        <v>5</v>
      </c>
      <c r="C104" s="77" t="s">
        <v>318</v>
      </c>
      <c r="D104" s="77" t="s">
        <v>440</v>
      </c>
      <c r="E104" s="79">
        <v>100</v>
      </c>
      <c r="F104" s="134">
        <v>49497</v>
      </c>
      <c r="G104" s="134"/>
      <c r="H104" s="134">
        <f t="shared" si="7"/>
        <v>49497</v>
      </c>
      <c r="I104" s="96"/>
    </row>
    <row r="105" spans="1:9" ht="78.75" customHeight="1">
      <c r="A105" s="45" t="s">
        <v>555</v>
      </c>
      <c r="B105" s="77" t="s">
        <v>5</v>
      </c>
      <c r="C105" s="77" t="s">
        <v>318</v>
      </c>
      <c r="D105" s="77" t="s">
        <v>441</v>
      </c>
      <c r="E105" s="79">
        <v>100</v>
      </c>
      <c r="F105" s="134">
        <v>28300</v>
      </c>
      <c r="G105" s="134"/>
      <c r="H105" s="134">
        <f t="shared" si="7"/>
        <v>28300</v>
      </c>
      <c r="I105" s="96"/>
    </row>
    <row r="106" spans="1:9" ht="78.75" customHeight="1">
      <c r="A106" s="23" t="s">
        <v>155</v>
      </c>
      <c r="B106" s="77" t="s">
        <v>5</v>
      </c>
      <c r="C106" s="77" t="s">
        <v>61</v>
      </c>
      <c r="D106" s="77" t="s">
        <v>159</v>
      </c>
      <c r="E106" s="79">
        <v>100</v>
      </c>
      <c r="F106" s="134">
        <v>2276447.2200000002</v>
      </c>
      <c r="G106" s="123"/>
      <c r="H106" s="134">
        <f t="shared" si="7"/>
        <v>2276447.2200000002</v>
      </c>
      <c r="I106" s="96"/>
    </row>
    <row r="107" spans="1:9" ht="54" customHeight="1">
      <c r="A107" s="23" t="s">
        <v>236</v>
      </c>
      <c r="B107" s="77" t="s">
        <v>5</v>
      </c>
      <c r="C107" s="77" t="s">
        <v>61</v>
      </c>
      <c r="D107" s="77" t="s">
        <v>159</v>
      </c>
      <c r="E107" s="79">
        <v>200</v>
      </c>
      <c r="F107" s="134">
        <v>3000146</v>
      </c>
      <c r="G107" s="123">
        <v>34950</v>
      </c>
      <c r="H107" s="134">
        <f t="shared" si="7"/>
        <v>3035096</v>
      </c>
      <c r="I107" s="96"/>
    </row>
    <row r="108" spans="1:9" ht="42" customHeight="1">
      <c r="A108" s="23" t="s">
        <v>156</v>
      </c>
      <c r="B108" s="77" t="s">
        <v>5</v>
      </c>
      <c r="C108" s="77" t="s">
        <v>61</v>
      </c>
      <c r="D108" s="77" t="s">
        <v>159</v>
      </c>
      <c r="E108" s="79">
        <v>800</v>
      </c>
      <c r="F108" s="134">
        <v>24800</v>
      </c>
      <c r="G108" s="134"/>
      <c r="H108" s="134">
        <f t="shared" si="7"/>
        <v>24800</v>
      </c>
      <c r="I108" s="96"/>
    </row>
    <row r="109" spans="1:9" ht="39" customHeight="1">
      <c r="A109" s="23" t="s">
        <v>237</v>
      </c>
      <c r="B109" s="77" t="s">
        <v>5</v>
      </c>
      <c r="C109" s="77" t="s">
        <v>61</v>
      </c>
      <c r="D109" s="77" t="s">
        <v>160</v>
      </c>
      <c r="E109" s="79">
        <v>200</v>
      </c>
      <c r="F109" s="134">
        <v>162369.54</v>
      </c>
      <c r="G109" s="134"/>
      <c r="H109" s="134">
        <f t="shared" si="7"/>
        <v>162369.54</v>
      </c>
      <c r="I109" s="96"/>
    </row>
    <row r="110" spans="1:9" ht="39" customHeight="1">
      <c r="A110" s="57" t="s">
        <v>875</v>
      </c>
      <c r="B110" s="251" t="s">
        <v>5</v>
      </c>
      <c r="C110" s="251" t="s">
        <v>61</v>
      </c>
      <c r="D110" s="172" t="s">
        <v>876</v>
      </c>
      <c r="E110" s="252">
        <v>200</v>
      </c>
      <c r="F110" s="134"/>
      <c r="G110" s="123">
        <v>90000</v>
      </c>
      <c r="H110" s="134">
        <f t="shared" si="7"/>
        <v>90000</v>
      </c>
      <c r="I110" s="250"/>
    </row>
    <row r="111" spans="1:9" ht="42.75" customHeight="1">
      <c r="A111" s="23" t="s">
        <v>256</v>
      </c>
      <c r="B111" s="77" t="s">
        <v>5</v>
      </c>
      <c r="C111" s="77" t="s">
        <v>61</v>
      </c>
      <c r="D111" s="77" t="s">
        <v>163</v>
      </c>
      <c r="E111" s="79">
        <v>200</v>
      </c>
      <c r="F111" s="134">
        <v>151870</v>
      </c>
      <c r="G111" s="134">
        <v>2550</v>
      </c>
      <c r="H111" s="134">
        <f t="shared" si="7"/>
        <v>154420</v>
      </c>
      <c r="I111" s="96"/>
    </row>
    <row r="112" spans="1:9" ht="54.75" customHeight="1">
      <c r="A112" s="23" t="s">
        <v>860</v>
      </c>
      <c r="B112" s="194" t="s">
        <v>5</v>
      </c>
      <c r="C112" s="194" t="s">
        <v>61</v>
      </c>
      <c r="D112" s="172" t="s">
        <v>861</v>
      </c>
      <c r="E112" s="195">
        <v>200</v>
      </c>
      <c r="F112" s="134"/>
      <c r="G112" s="123">
        <v>149641.65</v>
      </c>
      <c r="H112" s="134">
        <f t="shared" si="7"/>
        <v>149641.65</v>
      </c>
      <c r="I112" s="199"/>
    </row>
    <row r="113" spans="1:9" ht="106.5" customHeight="1">
      <c r="A113" s="35" t="s">
        <v>166</v>
      </c>
      <c r="B113" s="77" t="s">
        <v>5</v>
      </c>
      <c r="C113" s="77" t="s">
        <v>61</v>
      </c>
      <c r="D113" s="36" t="s">
        <v>167</v>
      </c>
      <c r="E113" s="79">
        <v>100</v>
      </c>
      <c r="F113" s="134">
        <v>2141170</v>
      </c>
      <c r="G113" s="134"/>
      <c r="H113" s="134">
        <f t="shared" si="7"/>
        <v>2141170</v>
      </c>
      <c r="I113" s="42">
        <v>442.7</v>
      </c>
    </row>
    <row r="114" spans="1:9" ht="105.75" customHeight="1">
      <c r="A114" s="23" t="s">
        <v>375</v>
      </c>
      <c r="B114" s="77" t="s">
        <v>5</v>
      </c>
      <c r="C114" s="77" t="s">
        <v>61</v>
      </c>
      <c r="D114" s="77" t="s">
        <v>168</v>
      </c>
      <c r="E114" s="79">
        <v>100</v>
      </c>
      <c r="F114" s="134">
        <v>237907.78</v>
      </c>
      <c r="G114" s="134"/>
      <c r="H114" s="134">
        <f t="shared" si="7"/>
        <v>237907.78</v>
      </c>
      <c r="I114" s="96"/>
    </row>
    <row r="115" spans="1:9" ht="66.75" customHeight="1">
      <c r="A115" s="45" t="s">
        <v>554</v>
      </c>
      <c r="B115" s="77" t="s">
        <v>5</v>
      </c>
      <c r="C115" s="77" t="s">
        <v>61</v>
      </c>
      <c r="D115" s="77" t="s">
        <v>442</v>
      </c>
      <c r="E115" s="79">
        <v>100</v>
      </c>
      <c r="F115" s="134">
        <v>215924</v>
      </c>
      <c r="G115" s="134"/>
      <c r="H115" s="134">
        <f t="shared" si="7"/>
        <v>215924</v>
      </c>
      <c r="I115" s="96"/>
    </row>
    <row r="116" spans="1:9" ht="80.25" customHeight="1">
      <c r="A116" s="45" t="s">
        <v>555</v>
      </c>
      <c r="B116" s="77" t="s">
        <v>5</v>
      </c>
      <c r="C116" s="77" t="s">
        <v>61</v>
      </c>
      <c r="D116" s="77" t="s">
        <v>443</v>
      </c>
      <c r="E116" s="79">
        <v>100</v>
      </c>
      <c r="F116" s="134">
        <v>58176</v>
      </c>
      <c r="G116" s="134"/>
      <c r="H116" s="134">
        <f t="shared" si="7"/>
        <v>58176</v>
      </c>
      <c r="I116" s="96"/>
    </row>
    <row r="117" spans="1:9" ht="91.5" customHeight="1">
      <c r="A117" s="23" t="s">
        <v>363</v>
      </c>
      <c r="B117" s="77" t="s">
        <v>5</v>
      </c>
      <c r="C117" s="77" t="s">
        <v>61</v>
      </c>
      <c r="D117" s="36" t="s">
        <v>424</v>
      </c>
      <c r="E117" s="79">
        <v>100</v>
      </c>
      <c r="F117" s="134">
        <v>1450700</v>
      </c>
      <c r="G117" s="134"/>
      <c r="H117" s="134">
        <f t="shared" si="7"/>
        <v>1450700</v>
      </c>
      <c r="I117" s="96"/>
    </row>
    <row r="118" spans="1:9" ht="66.75" customHeight="1">
      <c r="A118" s="23" t="s">
        <v>425</v>
      </c>
      <c r="B118" s="77" t="s">
        <v>5</v>
      </c>
      <c r="C118" s="77" t="s">
        <v>61</v>
      </c>
      <c r="D118" s="36" t="s">
        <v>424</v>
      </c>
      <c r="E118" s="79">
        <v>200</v>
      </c>
      <c r="F118" s="134">
        <v>398900</v>
      </c>
      <c r="G118" s="134">
        <v>-91060</v>
      </c>
      <c r="H118" s="134">
        <f t="shared" si="7"/>
        <v>307840</v>
      </c>
      <c r="I118" s="96"/>
    </row>
    <row r="119" spans="1:9" ht="64.5" customHeight="1">
      <c r="A119" s="23" t="s">
        <v>568</v>
      </c>
      <c r="B119" s="77" t="s">
        <v>5</v>
      </c>
      <c r="C119" s="77" t="s">
        <v>61</v>
      </c>
      <c r="D119" s="36" t="s">
        <v>539</v>
      </c>
      <c r="E119" s="79">
        <v>500</v>
      </c>
      <c r="F119" s="134">
        <v>139840</v>
      </c>
      <c r="G119" s="134">
        <v>377486</v>
      </c>
      <c r="H119" s="134">
        <f t="shared" si="7"/>
        <v>517326</v>
      </c>
      <c r="I119" s="96"/>
    </row>
    <row r="120" spans="1:9" ht="53.25" customHeight="1">
      <c r="A120" s="23" t="s">
        <v>533</v>
      </c>
      <c r="B120" s="36" t="s">
        <v>5</v>
      </c>
      <c r="C120" s="41" t="s">
        <v>61</v>
      </c>
      <c r="D120" s="36" t="s">
        <v>534</v>
      </c>
      <c r="E120" s="79">
        <v>200</v>
      </c>
      <c r="F120" s="134">
        <v>4978</v>
      </c>
      <c r="G120" s="134"/>
      <c r="H120" s="134">
        <f t="shared" si="7"/>
        <v>4978</v>
      </c>
      <c r="I120" s="96"/>
    </row>
    <row r="121" spans="1:9" ht="53.25" customHeight="1">
      <c r="A121" s="23" t="s">
        <v>510</v>
      </c>
      <c r="B121" s="186" t="s">
        <v>5</v>
      </c>
      <c r="C121" s="186" t="s">
        <v>61</v>
      </c>
      <c r="D121" s="34">
        <v>1110100310</v>
      </c>
      <c r="E121" s="184">
        <v>200</v>
      </c>
      <c r="F121" s="134">
        <v>0</v>
      </c>
      <c r="G121" s="134"/>
      <c r="H121" s="134">
        <f t="shared" si="7"/>
        <v>0</v>
      </c>
      <c r="I121" s="185"/>
    </row>
    <row r="122" spans="1:9" ht="53.25" customHeight="1">
      <c r="A122" s="23" t="s">
        <v>510</v>
      </c>
      <c r="B122" s="187" t="s">
        <v>5</v>
      </c>
      <c r="C122" s="187" t="s">
        <v>59</v>
      </c>
      <c r="D122" s="34">
        <v>1110100310</v>
      </c>
      <c r="E122" s="188">
        <v>200</v>
      </c>
      <c r="F122" s="134">
        <v>130000</v>
      </c>
      <c r="G122" s="134"/>
      <c r="H122" s="134">
        <f t="shared" si="7"/>
        <v>130000</v>
      </c>
      <c r="I122" s="189"/>
    </row>
    <row r="123" spans="1:9" ht="54" customHeight="1">
      <c r="A123" s="47" t="s">
        <v>439</v>
      </c>
      <c r="B123" s="77" t="s">
        <v>5</v>
      </c>
      <c r="C123" s="77" t="s">
        <v>61</v>
      </c>
      <c r="D123" s="22">
        <v>4290008150</v>
      </c>
      <c r="E123" s="79">
        <v>500</v>
      </c>
      <c r="F123" s="134">
        <v>704200</v>
      </c>
      <c r="G123" s="134"/>
      <c r="H123" s="134">
        <f t="shared" si="7"/>
        <v>704200</v>
      </c>
      <c r="I123" s="96"/>
    </row>
    <row r="124" spans="1:9" ht="26.25" customHeight="1">
      <c r="A124" s="43" t="s">
        <v>77</v>
      </c>
      <c r="B124" s="44" t="s">
        <v>6</v>
      </c>
      <c r="C124" s="77"/>
      <c r="D124" s="77"/>
      <c r="E124" s="22"/>
      <c r="F124" s="133">
        <f>F126+F127+F128+F129+F130+F131+F132+F133+F134+F139+F140+F148+F149+F150+F151+F152+F153+F154+F155+F156+F157+F167+F168+F169+F178+F180+F181+F182+F183+F184+F187+F188+F189+F200+F158+F159+F160+I114+F197+F198+F190+F161+F162+F137+F138+F165+F166+F185+F186+F135+F136+F170+F171+F172+F173+F174+F175+F176+F177+F193+F194+F163+F164+F146+F147+F201+F141+F142+F125+F179+F191+F199+F144+F195+F145+F143+F196+F202+F192</f>
        <v>136712788.85999998</v>
      </c>
      <c r="G124" s="133">
        <f t="shared" ref="G124:H124" si="9">G126+G127+G128+G129+G130+G131+G132+G133+G134+G139+G140+G148+G149+G150+G151+G152+G153+G154+G155+G156+G157+G167+G168+G169+G178+G180+G181+G182+G183+G184+G187+G188+G189+G200+G158+G159+G160+J114+G197+G198+G190+G161+G162+G137+G138+G165+G166+G185+G186+G135+G136+G170+G171+G172+G173+G174+G175+G176+G177+G193+G194+G163+G164+G146+G147+G201+G141+G142+G125+G179+G191+G199+G144+G195+G145+G143+G196+G202+G192</f>
        <v>418066.5</v>
      </c>
      <c r="H124" s="133">
        <f t="shared" si="9"/>
        <v>137130855.35999998</v>
      </c>
      <c r="I124" s="86" t="e">
        <f>I126+I127+I128+I129+I130+I131+I132+I133+I134+I139+I140+#REF!+#REF!+I148+#REF!+I149+I150+I151+I152+I153+I154+I155+I156+I157+#REF!+#REF!+I167+I168+I169+#REF!+#REF!+#REF!+#REF!+#REF!+#REF!+I178+#REF!+I180+I181+I182+I183+I184+I187+I188+I189+#REF!+#REF!+I200+#REF!+I158+I159+I160+#REF!+#REF!+#REF!+L114+#REF!+#REF!+#REF!+#REF!+I197+I198+I190+#REF!+#REF!+I161+I162+#REF!+#REF!</f>
        <v>#REF!</v>
      </c>
    </row>
    <row r="125" spans="1:9" ht="54" customHeight="1">
      <c r="A125" s="58" t="s">
        <v>470</v>
      </c>
      <c r="B125" s="110" t="s">
        <v>6</v>
      </c>
      <c r="C125" s="110" t="s">
        <v>56</v>
      </c>
      <c r="D125" s="110" t="s">
        <v>469</v>
      </c>
      <c r="E125" s="111">
        <v>200</v>
      </c>
      <c r="F125" s="134">
        <v>90000</v>
      </c>
      <c r="G125" s="134"/>
      <c r="H125" s="134">
        <f t="shared" si="7"/>
        <v>90000</v>
      </c>
      <c r="I125" s="103"/>
    </row>
    <row r="126" spans="1:9" ht="53.25" customHeight="1">
      <c r="A126" s="23" t="s">
        <v>223</v>
      </c>
      <c r="B126" s="77" t="s">
        <v>6</v>
      </c>
      <c r="C126" s="77" t="s">
        <v>56</v>
      </c>
      <c r="D126" s="77" t="s">
        <v>96</v>
      </c>
      <c r="E126" s="79">
        <v>200</v>
      </c>
      <c r="F126" s="134">
        <v>1300000</v>
      </c>
      <c r="G126" s="134"/>
      <c r="H126" s="134">
        <f t="shared" si="7"/>
        <v>1300000</v>
      </c>
      <c r="I126" s="96"/>
    </row>
    <row r="127" spans="1:9" ht="133.5" customHeight="1">
      <c r="A127" s="33" t="s">
        <v>370</v>
      </c>
      <c r="B127" s="77" t="s">
        <v>6</v>
      </c>
      <c r="C127" s="77" t="s">
        <v>56</v>
      </c>
      <c r="D127" s="77" t="s">
        <v>105</v>
      </c>
      <c r="E127" s="79">
        <v>200</v>
      </c>
      <c r="F127" s="134">
        <v>24438</v>
      </c>
      <c r="G127" s="134"/>
      <c r="H127" s="134">
        <f t="shared" si="7"/>
        <v>24438</v>
      </c>
      <c r="I127" s="96"/>
    </row>
    <row r="128" spans="1:9" ht="78.75" customHeight="1">
      <c r="A128" s="23" t="s">
        <v>87</v>
      </c>
      <c r="B128" s="77" t="s">
        <v>6</v>
      </c>
      <c r="C128" s="77" t="s">
        <v>56</v>
      </c>
      <c r="D128" s="77" t="s">
        <v>111</v>
      </c>
      <c r="E128" s="79">
        <v>100</v>
      </c>
      <c r="F128" s="134">
        <v>1620705</v>
      </c>
      <c r="G128" s="134"/>
      <c r="H128" s="134">
        <f t="shared" si="7"/>
        <v>1620705</v>
      </c>
      <c r="I128" s="96"/>
    </row>
    <row r="129" spans="1:9" ht="52.5" customHeight="1">
      <c r="A129" s="23" t="s">
        <v>227</v>
      </c>
      <c r="B129" s="77" t="s">
        <v>6</v>
      </c>
      <c r="C129" s="77" t="s">
        <v>56</v>
      </c>
      <c r="D129" s="77" t="s">
        <v>111</v>
      </c>
      <c r="E129" s="79">
        <v>200</v>
      </c>
      <c r="F129" s="134">
        <v>3200100</v>
      </c>
      <c r="G129" s="134"/>
      <c r="H129" s="134">
        <f t="shared" si="7"/>
        <v>3200100</v>
      </c>
      <c r="I129" s="96"/>
    </row>
    <row r="130" spans="1:9" ht="42" customHeight="1">
      <c r="A130" s="23" t="s">
        <v>88</v>
      </c>
      <c r="B130" s="77" t="s">
        <v>6</v>
      </c>
      <c r="C130" s="77" t="s">
        <v>56</v>
      </c>
      <c r="D130" s="77" t="s">
        <v>111</v>
      </c>
      <c r="E130" s="79">
        <v>800</v>
      </c>
      <c r="F130" s="134">
        <v>27600</v>
      </c>
      <c r="G130" s="134"/>
      <c r="H130" s="134">
        <f t="shared" si="7"/>
        <v>27600</v>
      </c>
      <c r="I130" s="96"/>
    </row>
    <row r="131" spans="1:9" ht="42.75" customHeight="1">
      <c r="A131" s="23" t="s">
        <v>228</v>
      </c>
      <c r="B131" s="77" t="s">
        <v>6</v>
      </c>
      <c r="C131" s="77" t="s">
        <v>56</v>
      </c>
      <c r="D131" s="77" t="s">
        <v>198</v>
      </c>
      <c r="E131" s="79">
        <v>200</v>
      </c>
      <c r="F131" s="134">
        <v>1515364.9</v>
      </c>
      <c r="G131" s="134"/>
      <c r="H131" s="134">
        <f t="shared" si="7"/>
        <v>1515364.9</v>
      </c>
      <c r="I131" s="96"/>
    </row>
    <row r="132" spans="1:9" ht="25.5">
      <c r="A132" s="23" t="s">
        <v>229</v>
      </c>
      <c r="B132" s="77" t="s">
        <v>6</v>
      </c>
      <c r="C132" s="77" t="s">
        <v>56</v>
      </c>
      <c r="D132" s="77" t="s">
        <v>207</v>
      </c>
      <c r="E132" s="79">
        <v>200</v>
      </c>
      <c r="F132" s="134">
        <v>981400</v>
      </c>
      <c r="G132" s="134"/>
      <c r="H132" s="134">
        <f t="shared" si="7"/>
        <v>981400</v>
      </c>
      <c r="I132" s="96"/>
    </row>
    <row r="133" spans="1:9" ht="182.25" customHeight="1">
      <c r="A133" s="23" t="s">
        <v>374</v>
      </c>
      <c r="B133" s="77" t="s">
        <v>6</v>
      </c>
      <c r="C133" s="77" t="s">
        <v>56</v>
      </c>
      <c r="D133" s="77" t="s">
        <v>121</v>
      </c>
      <c r="E133" s="79">
        <v>100</v>
      </c>
      <c r="F133" s="134">
        <v>7740175</v>
      </c>
      <c r="G133" s="134"/>
      <c r="H133" s="134">
        <f t="shared" si="7"/>
        <v>7740175</v>
      </c>
      <c r="I133" s="96"/>
    </row>
    <row r="134" spans="1:9" ht="144.75" customHeight="1">
      <c r="A134" s="23" t="s">
        <v>373</v>
      </c>
      <c r="B134" s="77" t="s">
        <v>6</v>
      </c>
      <c r="C134" s="77" t="s">
        <v>56</v>
      </c>
      <c r="D134" s="77" t="s">
        <v>121</v>
      </c>
      <c r="E134" s="79">
        <v>200</v>
      </c>
      <c r="F134" s="134">
        <v>51324</v>
      </c>
      <c r="G134" s="134"/>
      <c r="H134" s="134">
        <f t="shared" si="7"/>
        <v>51324</v>
      </c>
      <c r="I134" s="96"/>
    </row>
    <row r="135" spans="1:9" ht="66.75" customHeight="1">
      <c r="A135" s="45" t="s">
        <v>554</v>
      </c>
      <c r="B135" s="77" t="s">
        <v>6</v>
      </c>
      <c r="C135" s="77" t="s">
        <v>56</v>
      </c>
      <c r="D135" s="77" t="s">
        <v>444</v>
      </c>
      <c r="E135" s="79">
        <v>100</v>
      </c>
      <c r="F135" s="134">
        <v>647609</v>
      </c>
      <c r="G135" s="134"/>
      <c r="H135" s="134">
        <f t="shared" si="7"/>
        <v>647609</v>
      </c>
      <c r="I135" s="96"/>
    </row>
    <row r="136" spans="1:9" ht="79.5" customHeight="1">
      <c r="A136" s="45" t="s">
        <v>555</v>
      </c>
      <c r="B136" s="77" t="s">
        <v>6</v>
      </c>
      <c r="C136" s="77" t="s">
        <v>56</v>
      </c>
      <c r="D136" s="77" t="s">
        <v>445</v>
      </c>
      <c r="E136" s="79">
        <v>100</v>
      </c>
      <c r="F136" s="134">
        <v>93988</v>
      </c>
      <c r="G136" s="134"/>
      <c r="H136" s="134">
        <f t="shared" si="7"/>
        <v>93988</v>
      </c>
      <c r="I136" s="96"/>
    </row>
    <row r="137" spans="1:9" ht="55.5" customHeight="1">
      <c r="A137" s="58" t="s">
        <v>470</v>
      </c>
      <c r="B137" s="77" t="s">
        <v>6</v>
      </c>
      <c r="C137" s="77" t="s">
        <v>57</v>
      </c>
      <c r="D137" s="77" t="s">
        <v>469</v>
      </c>
      <c r="E137" s="34">
        <v>200</v>
      </c>
      <c r="F137" s="134">
        <v>90000</v>
      </c>
      <c r="G137" s="134"/>
      <c r="H137" s="134">
        <f t="shared" si="7"/>
        <v>90000</v>
      </c>
      <c r="I137" s="96"/>
    </row>
    <row r="138" spans="1:9" ht="53.25" customHeight="1">
      <c r="A138" s="58" t="s">
        <v>471</v>
      </c>
      <c r="B138" s="77" t="s">
        <v>6</v>
      </c>
      <c r="C138" s="77" t="s">
        <v>57</v>
      </c>
      <c r="D138" s="77" t="s">
        <v>469</v>
      </c>
      <c r="E138" s="34">
        <v>600</v>
      </c>
      <c r="F138" s="134">
        <v>460000</v>
      </c>
      <c r="G138" s="134"/>
      <c r="H138" s="134">
        <f t="shared" si="7"/>
        <v>460000</v>
      </c>
      <c r="I138" s="96"/>
    </row>
    <row r="139" spans="1:9" ht="53.25" customHeight="1">
      <c r="A139" s="23" t="s">
        <v>222</v>
      </c>
      <c r="B139" s="77" t="s">
        <v>6</v>
      </c>
      <c r="C139" s="77" t="s">
        <v>57</v>
      </c>
      <c r="D139" s="77" t="s">
        <v>95</v>
      </c>
      <c r="E139" s="79">
        <v>200</v>
      </c>
      <c r="F139" s="134">
        <v>2500000</v>
      </c>
      <c r="G139" s="134"/>
      <c r="H139" s="134">
        <f t="shared" si="7"/>
        <v>2500000</v>
      </c>
      <c r="I139" s="96"/>
    </row>
    <row r="140" spans="1:9" ht="53.25" customHeight="1">
      <c r="A140" s="23" t="s">
        <v>85</v>
      </c>
      <c r="B140" s="77" t="s">
        <v>6</v>
      </c>
      <c r="C140" s="77" t="s">
        <v>57</v>
      </c>
      <c r="D140" s="77" t="s">
        <v>95</v>
      </c>
      <c r="E140" s="79">
        <v>600</v>
      </c>
      <c r="F140" s="134">
        <v>3954140</v>
      </c>
      <c r="G140" s="134"/>
      <c r="H140" s="134">
        <f t="shared" si="7"/>
        <v>3954140</v>
      </c>
      <c r="I140" s="96"/>
    </row>
    <row r="141" spans="1:9" ht="69" customHeight="1">
      <c r="A141" s="23" t="s">
        <v>538</v>
      </c>
      <c r="B141" s="77" t="s">
        <v>6</v>
      </c>
      <c r="C141" s="77" t="s">
        <v>57</v>
      </c>
      <c r="D141" s="77" t="s">
        <v>537</v>
      </c>
      <c r="E141" s="37">
        <v>200</v>
      </c>
      <c r="F141" s="134">
        <v>228370.15</v>
      </c>
      <c r="G141" s="134"/>
      <c r="H141" s="134">
        <f t="shared" si="7"/>
        <v>228370.15</v>
      </c>
      <c r="I141" s="96"/>
    </row>
    <row r="142" spans="1:9" ht="64.5" customHeight="1">
      <c r="A142" s="23" t="s">
        <v>536</v>
      </c>
      <c r="B142" s="77" t="s">
        <v>6</v>
      </c>
      <c r="C142" s="77" t="s">
        <v>57</v>
      </c>
      <c r="D142" s="77" t="s">
        <v>535</v>
      </c>
      <c r="E142" s="37">
        <v>200</v>
      </c>
      <c r="F142" s="134">
        <v>0</v>
      </c>
      <c r="G142" s="134"/>
      <c r="H142" s="134">
        <f t="shared" si="7"/>
        <v>0</v>
      </c>
      <c r="I142" s="96"/>
    </row>
    <row r="143" spans="1:9" ht="64.5" customHeight="1">
      <c r="A143" s="23" t="s">
        <v>536</v>
      </c>
      <c r="B143" s="163" t="s">
        <v>6</v>
      </c>
      <c r="C143" s="163" t="s">
        <v>57</v>
      </c>
      <c r="D143" s="163" t="s">
        <v>622</v>
      </c>
      <c r="E143" s="37">
        <v>200</v>
      </c>
      <c r="F143" s="124">
        <v>2162984.75</v>
      </c>
      <c r="G143" s="124"/>
      <c r="H143" s="134">
        <f t="shared" si="7"/>
        <v>2162984.75</v>
      </c>
      <c r="I143" s="165"/>
    </row>
    <row r="144" spans="1:9" ht="57" customHeight="1">
      <c r="A144" s="23" t="s">
        <v>598</v>
      </c>
      <c r="B144" s="149" t="s">
        <v>6</v>
      </c>
      <c r="C144" s="149" t="s">
        <v>57</v>
      </c>
      <c r="D144" s="158" t="s">
        <v>599</v>
      </c>
      <c r="E144" s="37">
        <v>600</v>
      </c>
      <c r="F144" s="134">
        <v>3845963.72</v>
      </c>
      <c r="G144" s="124"/>
      <c r="H144" s="134">
        <f t="shared" si="7"/>
        <v>3845963.72</v>
      </c>
      <c r="I144" s="152"/>
    </row>
    <row r="145" spans="1:9" ht="64.5" customHeight="1">
      <c r="A145" s="23" t="s">
        <v>620</v>
      </c>
      <c r="B145" s="163" t="s">
        <v>6</v>
      </c>
      <c r="C145" s="163" t="s">
        <v>57</v>
      </c>
      <c r="D145" s="163" t="s">
        <v>621</v>
      </c>
      <c r="E145" s="37">
        <v>600</v>
      </c>
      <c r="F145" s="124">
        <v>451339.31</v>
      </c>
      <c r="G145" s="124"/>
      <c r="H145" s="134">
        <f t="shared" si="7"/>
        <v>451339.31</v>
      </c>
      <c r="I145" s="165"/>
    </row>
    <row r="146" spans="1:9" ht="66.75" customHeight="1">
      <c r="A146" s="23" t="s">
        <v>519</v>
      </c>
      <c r="B146" s="77" t="s">
        <v>6</v>
      </c>
      <c r="C146" s="77" t="s">
        <v>57</v>
      </c>
      <c r="D146" s="77" t="s">
        <v>521</v>
      </c>
      <c r="E146" s="37">
        <v>200</v>
      </c>
      <c r="F146" s="134">
        <v>396500</v>
      </c>
      <c r="G146" s="134"/>
      <c r="H146" s="134">
        <f t="shared" si="7"/>
        <v>396500</v>
      </c>
      <c r="I146" s="96"/>
    </row>
    <row r="147" spans="1:9" ht="65.25" customHeight="1">
      <c r="A147" s="23" t="s">
        <v>520</v>
      </c>
      <c r="B147" s="77" t="s">
        <v>6</v>
      </c>
      <c r="C147" s="77" t="s">
        <v>57</v>
      </c>
      <c r="D147" s="77" t="s">
        <v>521</v>
      </c>
      <c r="E147" s="37">
        <v>600</v>
      </c>
      <c r="F147" s="134">
        <v>1046600</v>
      </c>
      <c r="G147" s="134"/>
      <c r="H147" s="134">
        <f t="shared" si="7"/>
        <v>1046600</v>
      </c>
      <c r="I147" s="96"/>
    </row>
    <row r="148" spans="1:9" ht="91.5" customHeight="1">
      <c r="A148" s="33" t="s">
        <v>225</v>
      </c>
      <c r="B148" s="77" t="s">
        <v>6</v>
      </c>
      <c r="C148" s="77" t="s">
        <v>57</v>
      </c>
      <c r="D148" s="77" t="s">
        <v>104</v>
      </c>
      <c r="E148" s="79">
        <v>200</v>
      </c>
      <c r="F148" s="134">
        <v>69428</v>
      </c>
      <c r="G148" s="134"/>
      <c r="H148" s="134">
        <f t="shared" si="7"/>
        <v>69428</v>
      </c>
      <c r="I148" s="96"/>
    </row>
    <row r="149" spans="1:9" ht="91.5" customHeight="1">
      <c r="A149" s="23" t="s">
        <v>89</v>
      </c>
      <c r="B149" s="77" t="s">
        <v>6</v>
      </c>
      <c r="C149" s="77" t="s">
        <v>57</v>
      </c>
      <c r="D149" s="77" t="s">
        <v>114</v>
      </c>
      <c r="E149" s="79">
        <v>100</v>
      </c>
      <c r="F149" s="134">
        <v>1088600</v>
      </c>
      <c r="G149" s="134"/>
      <c r="H149" s="134">
        <f t="shared" si="7"/>
        <v>1088600</v>
      </c>
      <c r="I149" s="96"/>
    </row>
    <row r="150" spans="1:9" ht="53.25" customHeight="1">
      <c r="A150" s="46" t="s">
        <v>230</v>
      </c>
      <c r="B150" s="77" t="s">
        <v>6</v>
      </c>
      <c r="C150" s="77" t="s">
        <v>57</v>
      </c>
      <c r="D150" s="77" t="s">
        <v>114</v>
      </c>
      <c r="E150" s="79">
        <v>200</v>
      </c>
      <c r="F150" s="134">
        <v>8976705.9199999999</v>
      </c>
      <c r="G150" s="134">
        <v>20000</v>
      </c>
      <c r="H150" s="134">
        <f t="shared" ref="H150:H216" si="10">F150+G150</f>
        <v>8996705.9199999999</v>
      </c>
      <c r="I150" s="96"/>
    </row>
    <row r="151" spans="1:9" ht="66" customHeight="1">
      <c r="A151" s="46" t="s">
        <v>90</v>
      </c>
      <c r="B151" s="77" t="s">
        <v>6</v>
      </c>
      <c r="C151" s="77" t="s">
        <v>57</v>
      </c>
      <c r="D151" s="77" t="s">
        <v>114</v>
      </c>
      <c r="E151" s="79">
        <v>600</v>
      </c>
      <c r="F151" s="134">
        <v>19444382.370000001</v>
      </c>
      <c r="G151" s="134">
        <v>151600</v>
      </c>
      <c r="H151" s="134">
        <f t="shared" si="10"/>
        <v>19595982.370000001</v>
      </c>
      <c r="I151" s="96"/>
    </row>
    <row r="152" spans="1:9" ht="54.75" customHeight="1">
      <c r="A152" s="46" t="s">
        <v>91</v>
      </c>
      <c r="B152" s="77" t="s">
        <v>6</v>
      </c>
      <c r="C152" s="77" t="s">
        <v>57</v>
      </c>
      <c r="D152" s="77" t="s">
        <v>114</v>
      </c>
      <c r="E152" s="79">
        <v>800</v>
      </c>
      <c r="F152" s="134">
        <v>143800</v>
      </c>
      <c r="G152" s="134"/>
      <c r="H152" s="134">
        <f t="shared" si="10"/>
        <v>143800</v>
      </c>
      <c r="I152" s="96"/>
    </row>
    <row r="153" spans="1:9" ht="40.5" customHeight="1">
      <c r="A153" s="23" t="s">
        <v>228</v>
      </c>
      <c r="B153" s="77" t="s">
        <v>6</v>
      </c>
      <c r="C153" s="77" t="s">
        <v>57</v>
      </c>
      <c r="D153" s="77" t="s">
        <v>116</v>
      </c>
      <c r="E153" s="79">
        <v>200</v>
      </c>
      <c r="F153" s="134">
        <v>902043.18</v>
      </c>
      <c r="G153" s="134"/>
      <c r="H153" s="134">
        <f t="shared" si="10"/>
        <v>902043.18</v>
      </c>
      <c r="I153" s="96"/>
    </row>
    <row r="154" spans="1:9" ht="27" customHeight="1">
      <c r="A154" s="23" t="s">
        <v>229</v>
      </c>
      <c r="B154" s="77" t="s">
        <v>6</v>
      </c>
      <c r="C154" s="77" t="s">
        <v>57</v>
      </c>
      <c r="D154" s="77" t="s">
        <v>208</v>
      </c>
      <c r="E154" s="79">
        <v>200</v>
      </c>
      <c r="F154" s="134">
        <v>508400</v>
      </c>
      <c r="G154" s="134"/>
      <c r="H154" s="134">
        <f t="shared" si="10"/>
        <v>508400</v>
      </c>
      <c r="I154" s="96"/>
    </row>
    <row r="155" spans="1:9" ht="174.75" customHeight="1">
      <c r="A155" s="23" t="s">
        <v>258</v>
      </c>
      <c r="B155" s="77" t="s">
        <v>6</v>
      </c>
      <c r="C155" s="77" t="s">
        <v>57</v>
      </c>
      <c r="D155" s="77" t="s">
        <v>126</v>
      </c>
      <c r="E155" s="79">
        <v>100</v>
      </c>
      <c r="F155" s="134">
        <v>15142400.5</v>
      </c>
      <c r="G155" s="134">
        <v>-55</v>
      </c>
      <c r="H155" s="134">
        <f t="shared" si="10"/>
        <v>15142345.5</v>
      </c>
      <c r="I155" s="96"/>
    </row>
    <row r="156" spans="1:9" ht="143.25" customHeight="1">
      <c r="A156" s="23" t="s">
        <v>232</v>
      </c>
      <c r="B156" s="77" t="s">
        <v>6</v>
      </c>
      <c r="C156" s="77" t="s">
        <v>57</v>
      </c>
      <c r="D156" s="77" t="s">
        <v>126</v>
      </c>
      <c r="E156" s="79">
        <v>200</v>
      </c>
      <c r="F156" s="134">
        <v>213313</v>
      </c>
      <c r="G156" s="134">
        <v>55</v>
      </c>
      <c r="H156" s="134">
        <f t="shared" si="10"/>
        <v>213368</v>
      </c>
      <c r="I156" s="96"/>
    </row>
    <row r="157" spans="1:9" ht="144" customHeight="1">
      <c r="A157" s="46" t="s">
        <v>259</v>
      </c>
      <c r="B157" s="77" t="s">
        <v>6</v>
      </c>
      <c r="C157" s="77" t="s">
        <v>57</v>
      </c>
      <c r="D157" s="77" t="s">
        <v>126</v>
      </c>
      <c r="E157" s="79">
        <v>600</v>
      </c>
      <c r="F157" s="134">
        <v>41162623</v>
      </c>
      <c r="G157" s="134"/>
      <c r="H157" s="134">
        <f t="shared" si="10"/>
        <v>41162623</v>
      </c>
      <c r="I157" s="100"/>
    </row>
    <row r="158" spans="1:9" ht="79.5" customHeight="1">
      <c r="A158" s="23" t="s">
        <v>130</v>
      </c>
      <c r="B158" s="77" t="s">
        <v>6</v>
      </c>
      <c r="C158" s="77" t="s">
        <v>318</v>
      </c>
      <c r="D158" s="77" t="s">
        <v>131</v>
      </c>
      <c r="E158" s="79">
        <v>100</v>
      </c>
      <c r="F158" s="134">
        <v>3014694</v>
      </c>
      <c r="G158" s="134">
        <v>-58800</v>
      </c>
      <c r="H158" s="134">
        <f t="shared" si="10"/>
        <v>2955894</v>
      </c>
      <c r="I158" s="100"/>
    </row>
    <row r="159" spans="1:9" ht="55.5" customHeight="1">
      <c r="A159" s="23" t="s">
        <v>233</v>
      </c>
      <c r="B159" s="77" t="s">
        <v>6</v>
      </c>
      <c r="C159" s="77" t="s">
        <v>318</v>
      </c>
      <c r="D159" s="77" t="s">
        <v>131</v>
      </c>
      <c r="E159" s="79">
        <v>200</v>
      </c>
      <c r="F159" s="134">
        <v>595036</v>
      </c>
      <c r="G159" s="134"/>
      <c r="H159" s="134">
        <f t="shared" si="10"/>
        <v>595036</v>
      </c>
      <c r="I159" s="96"/>
    </row>
    <row r="160" spans="1:9" ht="39" customHeight="1">
      <c r="A160" s="23" t="s">
        <v>132</v>
      </c>
      <c r="B160" s="77" t="s">
        <v>6</v>
      </c>
      <c r="C160" s="77" t="s">
        <v>318</v>
      </c>
      <c r="D160" s="77" t="s">
        <v>131</v>
      </c>
      <c r="E160" s="79">
        <v>800</v>
      </c>
      <c r="F160" s="134">
        <v>71200</v>
      </c>
      <c r="G160" s="134"/>
      <c r="H160" s="134">
        <f t="shared" si="10"/>
        <v>71200</v>
      </c>
      <c r="I160" s="96"/>
    </row>
    <row r="161" spans="1:9" ht="103.5" customHeight="1">
      <c r="A161" s="23" t="s">
        <v>448</v>
      </c>
      <c r="B161" s="77" t="s">
        <v>6</v>
      </c>
      <c r="C161" s="77" t="s">
        <v>318</v>
      </c>
      <c r="D161" s="77" t="s">
        <v>449</v>
      </c>
      <c r="E161" s="79">
        <v>100</v>
      </c>
      <c r="F161" s="134">
        <v>2795</v>
      </c>
      <c r="G161" s="134"/>
      <c r="H161" s="134">
        <f t="shared" si="10"/>
        <v>2795</v>
      </c>
      <c r="I161" s="101"/>
    </row>
    <row r="162" spans="1:9" ht="118.5" customHeight="1">
      <c r="A162" s="23" t="s">
        <v>450</v>
      </c>
      <c r="B162" s="77" t="s">
        <v>6</v>
      </c>
      <c r="C162" s="77" t="s">
        <v>318</v>
      </c>
      <c r="D162" s="77" t="s">
        <v>451</v>
      </c>
      <c r="E162" s="79">
        <v>100</v>
      </c>
      <c r="F162" s="134">
        <v>229963.89</v>
      </c>
      <c r="G162" s="134"/>
      <c r="H162" s="134">
        <f t="shared" si="10"/>
        <v>229963.89</v>
      </c>
      <c r="I162" s="101"/>
    </row>
    <row r="163" spans="1:9" ht="122.25" customHeight="1">
      <c r="A163" s="45" t="s">
        <v>490</v>
      </c>
      <c r="B163" s="77" t="s">
        <v>6</v>
      </c>
      <c r="C163" s="77" t="s">
        <v>318</v>
      </c>
      <c r="D163" s="77" t="s">
        <v>487</v>
      </c>
      <c r="E163" s="79">
        <v>100</v>
      </c>
      <c r="F163" s="134">
        <v>2670</v>
      </c>
      <c r="G163" s="134"/>
      <c r="H163" s="134">
        <f t="shared" si="10"/>
        <v>2670</v>
      </c>
      <c r="I163" s="101"/>
    </row>
    <row r="164" spans="1:9" ht="118.5" customHeight="1">
      <c r="A164" s="23" t="s">
        <v>489</v>
      </c>
      <c r="B164" s="77" t="s">
        <v>6</v>
      </c>
      <c r="C164" s="77" t="s">
        <v>318</v>
      </c>
      <c r="D164" s="77" t="s">
        <v>488</v>
      </c>
      <c r="E164" s="79">
        <v>100</v>
      </c>
      <c r="F164" s="134">
        <v>50717</v>
      </c>
      <c r="G164" s="134"/>
      <c r="H164" s="134">
        <f t="shared" si="10"/>
        <v>50717</v>
      </c>
      <c r="I164" s="101"/>
    </row>
    <row r="165" spans="1:9" ht="66.75" customHeight="1">
      <c r="A165" s="45" t="s">
        <v>554</v>
      </c>
      <c r="B165" s="77" t="s">
        <v>6</v>
      </c>
      <c r="C165" s="77" t="s">
        <v>318</v>
      </c>
      <c r="D165" s="77" t="s">
        <v>452</v>
      </c>
      <c r="E165" s="79">
        <v>100</v>
      </c>
      <c r="F165" s="134">
        <v>325881</v>
      </c>
      <c r="G165" s="134"/>
      <c r="H165" s="134">
        <f t="shared" si="10"/>
        <v>325881</v>
      </c>
      <c r="I165" s="101"/>
    </row>
    <row r="166" spans="1:9" ht="78" customHeight="1">
      <c r="A166" s="45" t="s">
        <v>555</v>
      </c>
      <c r="B166" s="77" t="s">
        <v>6</v>
      </c>
      <c r="C166" s="77" t="s">
        <v>318</v>
      </c>
      <c r="D166" s="77" t="s">
        <v>453</v>
      </c>
      <c r="E166" s="79">
        <v>100</v>
      </c>
      <c r="F166" s="134">
        <v>120474</v>
      </c>
      <c r="G166" s="134"/>
      <c r="H166" s="134">
        <f t="shared" si="10"/>
        <v>120474</v>
      </c>
      <c r="I166" s="101"/>
    </row>
    <row r="167" spans="1:9" ht="65.25" customHeight="1">
      <c r="A167" s="23" t="s">
        <v>234</v>
      </c>
      <c r="B167" s="77" t="s">
        <v>6</v>
      </c>
      <c r="C167" s="77" t="s">
        <v>58</v>
      </c>
      <c r="D167" s="77" t="s">
        <v>137</v>
      </c>
      <c r="E167" s="79">
        <v>200</v>
      </c>
      <c r="F167" s="134">
        <v>23100</v>
      </c>
      <c r="G167" s="134"/>
      <c r="H167" s="134">
        <f t="shared" si="10"/>
        <v>23100</v>
      </c>
      <c r="I167" s="96"/>
    </row>
    <row r="168" spans="1:9" ht="53.25" customHeight="1">
      <c r="A168" s="47" t="s">
        <v>260</v>
      </c>
      <c r="B168" s="77" t="s">
        <v>6</v>
      </c>
      <c r="C168" s="77" t="s">
        <v>58</v>
      </c>
      <c r="D168" s="77" t="s">
        <v>262</v>
      </c>
      <c r="E168" s="79">
        <v>200</v>
      </c>
      <c r="F168" s="134">
        <v>194040</v>
      </c>
      <c r="G168" s="134"/>
      <c r="H168" s="134">
        <f t="shared" si="10"/>
        <v>194040</v>
      </c>
      <c r="I168" s="96"/>
    </row>
    <row r="169" spans="1:9" ht="68.25" customHeight="1">
      <c r="A169" s="47" t="s">
        <v>261</v>
      </c>
      <c r="B169" s="77" t="s">
        <v>6</v>
      </c>
      <c r="C169" s="77" t="s">
        <v>58</v>
      </c>
      <c r="D169" s="77" t="s">
        <v>262</v>
      </c>
      <c r="E169" s="79">
        <v>600</v>
      </c>
      <c r="F169" s="134">
        <v>450450</v>
      </c>
      <c r="G169" s="134"/>
      <c r="H169" s="134">
        <f t="shared" si="10"/>
        <v>450450</v>
      </c>
      <c r="I169" s="96"/>
    </row>
    <row r="170" spans="1:9" ht="53.25" customHeight="1">
      <c r="A170" s="23" t="s">
        <v>235</v>
      </c>
      <c r="B170" s="77" t="s">
        <v>6</v>
      </c>
      <c r="C170" s="77" t="s">
        <v>58</v>
      </c>
      <c r="D170" s="77" t="s">
        <v>142</v>
      </c>
      <c r="E170" s="79">
        <v>200</v>
      </c>
      <c r="F170" s="134">
        <v>10000</v>
      </c>
      <c r="G170" s="134"/>
      <c r="H170" s="134">
        <f t="shared" si="10"/>
        <v>10000</v>
      </c>
      <c r="I170" s="96"/>
    </row>
    <row r="171" spans="1:9" ht="67.5" customHeight="1">
      <c r="A171" s="23" t="s">
        <v>454</v>
      </c>
      <c r="B171" s="77" t="s">
        <v>6</v>
      </c>
      <c r="C171" s="77" t="s">
        <v>58</v>
      </c>
      <c r="D171" s="77" t="s">
        <v>142</v>
      </c>
      <c r="E171" s="79">
        <v>600</v>
      </c>
      <c r="F171" s="134">
        <v>40000</v>
      </c>
      <c r="G171" s="134"/>
      <c r="H171" s="134">
        <f t="shared" si="10"/>
        <v>40000</v>
      </c>
      <c r="I171" s="96"/>
    </row>
    <row r="172" spans="1:9" ht="65.25" customHeight="1">
      <c r="A172" s="35" t="s">
        <v>513</v>
      </c>
      <c r="B172" s="77" t="s">
        <v>6</v>
      </c>
      <c r="C172" s="77" t="s">
        <v>58</v>
      </c>
      <c r="D172" s="34">
        <v>1210100500</v>
      </c>
      <c r="E172" s="79">
        <v>200</v>
      </c>
      <c r="F172" s="134">
        <v>10000</v>
      </c>
      <c r="G172" s="134"/>
      <c r="H172" s="134">
        <f t="shared" si="10"/>
        <v>10000</v>
      </c>
      <c r="I172" s="96"/>
    </row>
    <row r="173" spans="1:9" ht="66.75" customHeight="1">
      <c r="A173" s="35" t="s">
        <v>514</v>
      </c>
      <c r="B173" s="77" t="s">
        <v>6</v>
      </c>
      <c r="C173" s="77" t="s">
        <v>58</v>
      </c>
      <c r="D173" s="34">
        <v>1210100500</v>
      </c>
      <c r="E173" s="79">
        <v>600</v>
      </c>
      <c r="F173" s="134">
        <v>10000</v>
      </c>
      <c r="G173" s="134"/>
      <c r="H173" s="134">
        <f t="shared" si="10"/>
        <v>10000</v>
      </c>
      <c r="I173" s="96"/>
    </row>
    <row r="174" spans="1:9" ht="37.5" customHeight="1">
      <c r="A174" s="35" t="s">
        <v>242</v>
      </c>
      <c r="B174" s="77" t="s">
        <v>6</v>
      </c>
      <c r="C174" s="77" t="s">
        <v>58</v>
      </c>
      <c r="D174" s="22">
        <v>1210100510</v>
      </c>
      <c r="E174" s="79">
        <v>200</v>
      </c>
      <c r="F174" s="134"/>
      <c r="G174" s="134"/>
      <c r="H174" s="134">
        <f t="shared" si="10"/>
        <v>0</v>
      </c>
      <c r="I174" s="96"/>
    </row>
    <row r="175" spans="1:9" ht="54.75" customHeight="1">
      <c r="A175" s="35" t="s">
        <v>455</v>
      </c>
      <c r="B175" s="77" t="s">
        <v>6</v>
      </c>
      <c r="C175" s="77" t="s">
        <v>58</v>
      </c>
      <c r="D175" s="22">
        <v>1210100510</v>
      </c>
      <c r="E175" s="79">
        <v>600</v>
      </c>
      <c r="F175" s="134">
        <v>20000</v>
      </c>
      <c r="G175" s="134"/>
      <c r="H175" s="134">
        <f t="shared" si="10"/>
        <v>20000</v>
      </c>
      <c r="I175" s="96"/>
    </row>
    <row r="176" spans="1:9" ht="41.25" customHeight="1">
      <c r="A176" s="35" t="s">
        <v>367</v>
      </c>
      <c r="B176" s="77" t="s">
        <v>6</v>
      </c>
      <c r="C176" s="77" t="s">
        <v>58</v>
      </c>
      <c r="D176" s="22">
        <v>1210100520</v>
      </c>
      <c r="E176" s="79">
        <v>200</v>
      </c>
      <c r="F176" s="134"/>
      <c r="G176" s="134"/>
      <c r="H176" s="134">
        <f t="shared" si="10"/>
        <v>0</v>
      </c>
      <c r="I176" s="96"/>
    </row>
    <row r="177" spans="1:9" ht="40.5" customHeight="1">
      <c r="A177" s="102" t="s">
        <v>476</v>
      </c>
      <c r="B177" s="77" t="s">
        <v>6</v>
      </c>
      <c r="C177" s="77" t="s">
        <v>58</v>
      </c>
      <c r="D177" s="22">
        <v>1210100520</v>
      </c>
      <c r="E177" s="79">
        <v>600</v>
      </c>
      <c r="F177" s="134">
        <v>10000</v>
      </c>
      <c r="G177" s="134"/>
      <c r="H177" s="134">
        <f t="shared" si="10"/>
        <v>10000</v>
      </c>
      <c r="I177" s="96"/>
    </row>
    <row r="178" spans="1:9" ht="42" customHeight="1">
      <c r="A178" s="23" t="s">
        <v>257</v>
      </c>
      <c r="B178" s="77" t="s">
        <v>6</v>
      </c>
      <c r="C178" s="77" t="s">
        <v>59</v>
      </c>
      <c r="D178" s="77" t="s">
        <v>99</v>
      </c>
      <c r="E178" s="79">
        <v>200</v>
      </c>
      <c r="F178" s="134">
        <v>45100</v>
      </c>
      <c r="G178" s="134"/>
      <c r="H178" s="134">
        <f t="shared" si="10"/>
        <v>45100</v>
      </c>
      <c r="I178" s="96"/>
    </row>
    <row r="179" spans="1:9" ht="29.25" customHeight="1">
      <c r="A179" s="23" t="s">
        <v>559</v>
      </c>
      <c r="B179" s="107" t="s">
        <v>6</v>
      </c>
      <c r="C179" s="107" t="s">
        <v>59</v>
      </c>
      <c r="D179" s="107" t="s">
        <v>99</v>
      </c>
      <c r="E179" s="108">
        <v>300</v>
      </c>
      <c r="F179" s="134">
        <v>50000</v>
      </c>
      <c r="G179" s="134"/>
      <c r="H179" s="134">
        <f t="shared" si="10"/>
        <v>50000</v>
      </c>
      <c r="I179" s="109"/>
    </row>
    <row r="180" spans="1:9" ht="57.75" customHeight="1">
      <c r="A180" s="23" t="s">
        <v>226</v>
      </c>
      <c r="B180" s="77" t="s">
        <v>6</v>
      </c>
      <c r="C180" s="77" t="s">
        <v>59</v>
      </c>
      <c r="D180" s="77" t="s">
        <v>206</v>
      </c>
      <c r="E180" s="79">
        <v>200</v>
      </c>
      <c r="F180" s="134">
        <v>346400</v>
      </c>
      <c r="G180" s="134"/>
      <c r="H180" s="134">
        <f t="shared" si="10"/>
        <v>346400</v>
      </c>
      <c r="I180" s="96"/>
    </row>
    <row r="181" spans="1:9" ht="68.25" customHeight="1">
      <c r="A181" s="23" t="s">
        <v>203</v>
      </c>
      <c r="B181" s="77" t="s">
        <v>6</v>
      </c>
      <c r="C181" s="77" t="s">
        <v>59</v>
      </c>
      <c r="D181" s="77" t="s">
        <v>206</v>
      </c>
      <c r="E181" s="79">
        <v>600</v>
      </c>
      <c r="F181" s="134">
        <v>40000</v>
      </c>
      <c r="G181" s="134"/>
      <c r="H181" s="134">
        <f t="shared" si="10"/>
        <v>40000</v>
      </c>
      <c r="I181" s="96"/>
    </row>
    <row r="182" spans="1:9" ht="66" customHeight="1">
      <c r="A182" s="23" t="s">
        <v>92</v>
      </c>
      <c r="B182" s="77" t="s">
        <v>6</v>
      </c>
      <c r="C182" s="77" t="s">
        <v>59</v>
      </c>
      <c r="D182" s="77" t="s">
        <v>115</v>
      </c>
      <c r="E182" s="79">
        <v>100</v>
      </c>
      <c r="F182" s="134">
        <v>6564700</v>
      </c>
      <c r="G182" s="134"/>
      <c r="H182" s="134">
        <f t="shared" si="10"/>
        <v>6564700</v>
      </c>
      <c r="I182" s="96"/>
    </row>
    <row r="183" spans="1:9" ht="42" customHeight="1">
      <c r="A183" s="46" t="s">
        <v>231</v>
      </c>
      <c r="B183" s="77" t="s">
        <v>6</v>
      </c>
      <c r="C183" s="77" t="s">
        <v>59</v>
      </c>
      <c r="D183" s="77" t="s">
        <v>115</v>
      </c>
      <c r="E183" s="79">
        <v>200</v>
      </c>
      <c r="F183" s="134">
        <v>1375137</v>
      </c>
      <c r="G183" s="134">
        <v>-146463</v>
      </c>
      <c r="H183" s="134">
        <f t="shared" si="10"/>
        <v>1228674</v>
      </c>
      <c r="I183" s="96"/>
    </row>
    <row r="184" spans="1:9" ht="26.25" customHeight="1">
      <c r="A184" s="46" t="s">
        <v>93</v>
      </c>
      <c r="B184" s="77" t="s">
        <v>6</v>
      </c>
      <c r="C184" s="77" t="s">
        <v>59</v>
      </c>
      <c r="D184" s="77" t="s">
        <v>115</v>
      </c>
      <c r="E184" s="79">
        <v>800</v>
      </c>
      <c r="F184" s="134">
        <v>1900</v>
      </c>
      <c r="G184" s="134"/>
      <c r="H184" s="134">
        <f t="shared" si="10"/>
        <v>1900</v>
      </c>
      <c r="I184" s="96"/>
    </row>
    <row r="185" spans="1:9" ht="65.25" customHeight="1">
      <c r="A185" s="45" t="s">
        <v>554</v>
      </c>
      <c r="B185" s="77" t="s">
        <v>6</v>
      </c>
      <c r="C185" s="77" t="s">
        <v>59</v>
      </c>
      <c r="D185" s="77" t="s">
        <v>446</v>
      </c>
      <c r="E185" s="79">
        <v>100</v>
      </c>
      <c r="F185" s="134">
        <v>98994</v>
      </c>
      <c r="G185" s="134"/>
      <c r="H185" s="134">
        <f t="shared" si="10"/>
        <v>98994</v>
      </c>
      <c r="I185" s="96"/>
    </row>
    <row r="186" spans="1:9" ht="78" customHeight="1">
      <c r="A186" s="45" t="s">
        <v>555</v>
      </c>
      <c r="B186" s="77" t="s">
        <v>6</v>
      </c>
      <c r="C186" s="77" t="s">
        <v>59</v>
      </c>
      <c r="D186" s="77" t="s">
        <v>447</v>
      </c>
      <c r="E186" s="79">
        <v>100</v>
      </c>
      <c r="F186" s="134">
        <v>354037</v>
      </c>
      <c r="G186" s="134"/>
      <c r="H186" s="134">
        <f t="shared" si="10"/>
        <v>354037</v>
      </c>
      <c r="I186" s="96"/>
    </row>
    <row r="187" spans="1:9" ht="66.75" customHeight="1">
      <c r="A187" s="23" t="s">
        <v>145</v>
      </c>
      <c r="B187" s="77" t="s">
        <v>6</v>
      </c>
      <c r="C187" s="77" t="s">
        <v>59</v>
      </c>
      <c r="D187" s="77" t="s">
        <v>149</v>
      </c>
      <c r="E187" s="79">
        <v>300</v>
      </c>
      <c r="F187" s="134">
        <v>24000</v>
      </c>
      <c r="G187" s="134"/>
      <c r="H187" s="134">
        <f t="shared" si="10"/>
        <v>24000</v>
      </c>
      <c r="I187" s="96"/>
    </row>
    <row r="188" spans="1:9" ht="42" customHeight="1">
      <c r="A188" s="23" t="s">
        <v>146</v>
      </c>
      <c r="B188" s="77" t="s">
        <v>6</v>
      </c>
      <c r="C188" s="77" t="s">
        <v>59</v>
      </c>
      <c r="D188" s="77" t="s">
        <v>150</v>
      </c>
      <c r="E188" s="79">
        <v>300</v>
      </c>
      <c r="F188" s="134">
        <v>126000</v>
      </c>
      <c r="G188" s="134"/>
      <c r="H188" s="134">
        <f t="shared" si="10"/>
        <v>126000</v>
      </c>
      <c r="I188" s="96"/>
    </row>
    <row r="189" spans="1:9" ht="42" customHeight="1">
      <c r="A189" s="23" t="s">
        <v>147</v>
      </c>
      <c r="B189" s="77" t="s">
        <v>6</v>
      </c>
      <c r="C189" s="77" t="s">
        <v>59</v>
      </c>
      <c r="D189" s="77" t="s">
        <v>151</v>
      </c>
      <c r="E189" s="79">
        <v>300</v>
      </c>
      <c r="F189" s="134">
        <v>120000</v>
      </c>
      <c r="G189" s="134"/>
      <c r="H189" s="134">
        <f t="shared" si="10"/>
        <v>120000</v>
      </c>
      <c r="I189" s="96"/>
    </row>
    <row r="190" spans="1:9" ht="51.75" customHeight="1">
      <c r="A190" s="23" t="s">
        <v>456</v>
      </c>
      <c r="B190" s="77" t="s">
        <v>6</v>
      </c>
      <c r="C190" s="77" t="s">
        <v>59</v>
      </c>
      <c r="D190" s="77" t="s">
        <v>330</v>
      </c>
      <c r="E190" s="79">
        <v>200</v>
      </c>
      <c r="F190" s="134">
        <v>146463</v>
      </c>
      <c r="G190" s="134"/>
      <c r="H190" s="134">
        <f t="shared" si="10"/>
        <v>146463</v>
      </c>
      <c r="I190" s="97">
        <v>26</v>
      </c>
    </row>
    <row r="191" spans="1:9" ht="78" customHeight="1">
      <c r="A191" s="23" t="s">
        <v>569</v>
      </c>
      <c r="B191" s="110" t="s">
        <v>6</v>
      </c>
      <c r="C191" s="110" t="s">
        <v>59</v>
      </c>
      <c r="D191" s="110" t="s">
        <v>331</v>
      </c>
      <c r="E191" s="111">
        <v>300</v>
      </c>
      <c r="F191" s="134">
        <v>20000</v>
      </c>
      <c r="G191" s="134"/>
      <c r="H191" s="134">
        <f t="shared" si="10"/>
        <v>20000</v>
      </c>
      <c r="I191" s="97"/>
    </row>
    <row r="192" spans="1:9" ht="55.5" customHeight="1">
      <c r="A192" s="23" t="s">
        <v>456</v>
      </c>
      <c r="B192" s="248" t="s">
        <v>6</v>
      </c>
      <c r="C192" s="248" t="s">
        <v>59</v>
      </c>
      <c r="D192" s="248" t="s">
        <v>873</v>
      </c>
      <c r="E192" s="249">
        <v>200</v>
      </c>
      <c r="F192" s="71"/>
      <c r="G192" s="71">
        <v>242929.5</v>
      </c>
      <c r="H192" s="71">
        <f t="shared" si="10"/>
        <v>242929.5</v>
      </c>
      <c r="I192" s="97"/>
    </row>
    <row r="193" spans="1:12" ht="53.25" customHeight="1">
      <c r="A193" s="23" t="s">
        <v>510</v>
      </c>
      <c r="B193" s="77" t="s">
        <v>6</v>
      </c>
      <c r="C193" s="77" t="s">
        <v>59</v>
      </c>
      <c r="D193" s="34">
        <v>1110100310</v>
      </c>
      <c r="E193" s="79">
        <v>200</v>
      </c>
      <c r="F193" s="134">
        <v>30000</v>
      </c>
      <c r="G193" s="134"/>
      <c r="H193" s="134">
        <f t="shared" si="10"/>
        <v>30000</v>
      </c>
      <c r="I193" s="97"/>
    </row>
    <row r="194" spans="1:12" ht="52.5" customHeight="1">
      <c r="A194" s="23" t="s">
        <v>509</v>
      </c>
      <c r="B194" s="77" t="s">
        <v>6</v>
      </c>
      <c r="C194" s="77" t="s">
        <v>59</v>
      </c>
      <c r="D194" s="34">
        <v>1110100310</v>
      </c>
      <c r="E194" s="79">
        <v>600</v>
      </c>
      <c r="F194" s="134">
        <v>200000</v>
      </c>
      <c r="G194" s="134"/>
      <c r="H194" s="134">
        <f t="shared" si="10"/>
        <v>200000</v>
      </c>
      <c r="I194" s="97"/>
    </row>
    <row r="195" spans="1:12" ht="57" customHeight="1">
      <c r="A195" s="35" t="s">
        <v>605</v>
      </c>
      <c r="B195" s="149" t="s">
        <v>6</v>
      </c>
      <c r="C195" s="149" t="s">
        <v>59</v>
      </c>
      <c r="D195" s="22">
        <v>2010100940</v>
      </c>
      <c r="E195" s="150">
        <v>200</v>
      </c>
      <c r="F195" s="134">
        <v>20000</v>
      </c>
      <c r="G195" s="123">
        <v>2600</v>
      </c>
      <c r="H195" s="134">
        <f>F195+G195</f>
        <v>22600</v>
      </c>
      <c r="I195" s="97"/>
    </row>
    <row r="196" spans="1:12" ht="60" customHeight="1">
      <c r="A196" s="35" t="s">
        <v>628</v>
      </c>
      <c r="B196" s="176" t="s">
        <v>6</v>
      </c>
      <c r="C196" s="176" t="s">
        <v>59</v>
      </c>
      <c r="D196" s="22">
        <v>2010100940</v>
      </c>
      <c r="E196" s="177">
        <v>600</v>
      </c>
      <c r="F196" s="134">
        <v>5000</v>
      </c>
      <c r="G196" s="123">
        <v>-2600</v>
      </c>
      <c r="H196" s="134">
        <f>F196+G196</f>
        <v>2400</v>
      </c>
      <c r="I196" s="97"/>
    </row>
    <row r="197" spans="1:12" ht="81" customHeight="1">
      <c r="A197" s="23" t="s">
        <v>324</v>
      </c>
      <c r="B197" s="77" t="s">
        <v>6</v>
      </c>
      <c r="C197" s="77" t="s">
        <v>59</v>
      </c>
      <c r="D197" s="22">
        <v>4190000270</v>
      </c>
      <c r="E197" s="79">
        <v>100</v>
      </c>
      <c r="F197" s="134">
        <v>1307700</v>
      </c>
      <c r="G197" s="134"/>
      <c r="H197" s="134">
        <f t="shared" si="10"/>
        <v>1307700</v>
      </c>
      <c r="I197" s="42">
        <v>861.8</v>
      </c>
    </row>
    <row r="198" spans="1:12" ht="56.25" customHeight="1">
      <c r="A198" s="23" t="s">
        <v>325</v>
      </c>
      <c r="B198" s="77" t="s">
        <v>6</v>
      </c>
      <c r="C198" s="77" t="s">
        <v>59</v>
      </c>
      <c r="D198" s="22">
        <v>4190000270</v>
      </c>
      <c r="E198" s="79">
        <v>200</v>
      </c>
      <c r="F198" s="134">
        <v>110000</v>
      </c>
      <c r="G198" s="134">
        <v>150000</v>
      </c>
      <c r="H198" s="134">
        <f t="shared" si="10"/>
        <v>260000</v>
      </c>
      <c r="I198" s="42">
        <v>110</v>
      </c>
    </row>
    <row r="199" spans="1:12" ht="66" customHeight="1">
      <c r="A199" s="33" t="s">
        <v>578</v>
      </c>
      <c r="B199" s="119" t="s">
        <v>6</v>
      </c>
      <c r="C199" s="119" t="s">
        <v>59</v>
      </c>
      <c r="D199" s="22">
        <v>4290000450</v>
      </c>
      <c r="E199" s="120">
        <v>800</v>
      </c>
      <c r="F199" s="134">
        <v>7921.71</v>
      </c>
      <c r="G199" s="123"/>
      <c r="H199" s="134">
        <f t="shared" si="10"/>
        <v>7921.71</v>
      </c>
      <c r="I199" s="101"/>
    </row>
    <row r="200" spans="1:12" ht="78.75" customHeight="1">
      <c r="A200" s="35" t="s">
        <v>371</v>
      </c>
      <c r="B200" s="77" t="s">
        <v>6</v>
      </c>
      <c r="C200" s="22">
        <v>1004</v>
      </c>
      <c r="D200" s="77" t="s">
        <v>106</v>
      </c>
      <c r="E200" s="79">
        <v>300</v>
      </c>
      <c r="F200" s="134">
        <v>380317.46</v>
      </c>
      <c r="G200" s="134"/>
      <c r="H200" s="134">
        <f t="shared" si="10"/>
        <v>380317.46</v>
      </c>
      <c r="I200" s="96"/>
    </row>
    <row r="201" spans="1:12" ht="39.75" customHeight="1">
      <c r="A201" s="23" t="s">
        <v>506</v>
      </c>
      <c r="B201" s="77" t="s">
        <v>6</v>
      </c>
      <c r="C201" s="77" t="s">
        <v>477</v>
      </c>
      <c r="D201" s="77" t="s">
        <v>179</v>
      </c>
      <c r="E201" s="79">
        <v>200</v>
      </c>
      <c r="F201" s="134">
        <v>77800</v>
      </c>
      <c r="G201" s="134"/>
      <c r="H201" s="134">
        <f t="shared" si="10"/>
        <v>77800</v>
      </c>
      <c r="I201" s="96"/>
    </row>
    <row r="202" spans="1:12" ht="69" customHeight="1">
      <c r="A202" s="23" t="s">
        <v>879</v>
      </c>
      <c r="B202" s="194" t="s">
        <v>6</v>
      </c>
      <c r="C202" s="194" t="s">
        <v>862</v>
      </c>
      <c r="D202" s="172" t="s">
        <v>859</v>
      </c>
      <c r="E202" s="195">
        <v>100</v>
      </c>
      <c r="F202" s="134"/>
      <c r="G202" s="123">
        <v>58800</v>
      </c>
      <c r="H202" s="134">
        <f t="shared" ref="H202" si="11">F202+G202</f>
        <v>58800</v>
      </c>
      <c r="I202" s="199"/>
    </row>
    <row r="203" spans="1:12" ht="39" customHeight="1">
      <c r="A203" s="48" t="s">
        <v>218</v>
      </c>
      <c r="B203" s="44" t="s">
        <v>217</v>
      </c>
      <c r="C203" s="49"/>
      <c r="D203" s="44"/>
      <c r="E203" s="80"/>
      <c r="F203" s="133">
        <f>F207+F213+F214+F216+F215+F204+F206+F209+F210+F211+F212+F208+F205</f>
        <v>4026457</v>
      </c>
      <c r="G203" s="133">
        <f t="shared" ref="G203:H203" si="12">G207+G213+G214+G216+G215+G204+G206+G209+G210+G211+G212+G208+G205</f>
        <v>89800</v>
      </c>
      <c r="H203" s="133">
        <f t="shared" si="12"/>
        <v>4116257</v>
      </c>
      <c r="I203" s="86" t="e">
        <f>#REF!+#REF!+I207+#REF!+I213+I214+#REF!+#REF!+#REF!+#REF!+I216+I215+#REF!</f>
        <v>#REF!</v>
      </c>
    </row>
    <row r="204" spans="1:12" ht="56.25" customHeight="1">
      <c r="A204" s="23" t="s">
        <v>492</v>
      </c>
      <c r="B204" s="77" t="s">
        <v>217</v>
      </c>
      <c r="C204" s="77" t="s">
        <v>48</v>
      </c>
      <c r="D204" s="77" t="s">
        <v>493</v>
      </c>
      <c r="E204" s="79">
        <v>200</v>
      </c>
      <c r="F204" s="134">
        <v>70000</v>
      </c>
      <c r="G204" s="134"/>
      <c r="H204" s="134">
        <f t="shared" si="10"/>
        <v>70000</v>
      </c>
      <c r="I204" s="103"/>
    </row>
    <row r="205" spans="1:12" ht="42" customHeight="1">
      <c r="A205" s="151" t="s">
        <v>600</v>
      </c>
      <c r="B205" s="149" t="s">
        <v>217</v>
      </c>
      <c r="C205" s="149" t="s">
        <v>48</v>
      </c>
      <c r="D205" s="148" t="s">
        <v>601</v>
      </c>
      <c r="E205" s="153">
        <v>200</v>
      </c>
      <c r="F205" s="71">
        <v>100000</v>
      </c>
      <c r="G205" s="71"/>
      <c r="H205" s="134">
        <f>F205+G205</f>
        <v>100000</v>
      </c>
      <c r="I205" s="103"/>
    </row>
    <row r="206" spans="1:12" ht="41.25" customHeight="1">
      <c r="A206" s="35" t="s">
        <v>505</v>
      </c>
      <c r="B206" s="77" t="s">
        <v>217</v>
      </c>
      <c r="C206" s="77" t="s">
        <v>64</v>
      </c>
      <c r="D206" s="66" t="s">
        <v>558</v>
      </c>
      <c r="E206" s="37">
        <v>400</v>
      </c>
      <c r="F206" s="134">
        <v>1073457</v>
      </c>
      <c r="G206" s="134"/>
      <c r="H206" s="134">
        <f t="shared" si="10"/>
        <v>1073457</v>
      </c>
      <c r="I206" s="103"/>
    </row>
    <row r="207" spans="1:12" ht="51.75" customHeight="1">
      <c r="A207" s="23" t="s">
        <v>249</v>
      </c>
      <c r="B207" s="77" t="s">
        <v>217</v>
      </c>
      <c r="C207" s="77" t="s">
        <v>48</v>
      </c>
      <c r="D207" s="77" t="s">
        <v>303</v>
      </c>
      <c r="E207" s="79">
        <v>200</v>
      </c>
      <c r="F207" s="134">
        <v>206500</v>
      </c>
      <c r="G207" s="134"/>
      <c r="H207" s="134">
        <f t="shared" si="10"/>
        <v>206500</v>
      </c>
      <c r="I207" s="96"/>
    </row>
    <row r="208" spans="1:12" ht="40.5" customHeight="1">
      <c r="A208" s="35" t="s">
        <v>556</v>
      </c>
      <c r="B208" s="77" t="s">
        <v>217</v>
      </c>
      <c r="C208" s="77" t="s">
        <v>48</v>
      </c>
      <c r="D208" s="22">
        <v>1910100550</v>
      </c>
      <c r="E208" s="79">
        <v>200</v>
      </c>
      <c r="F208" s="134">
        <v>200000</v>
      </c>
      <c r="G208" s="134"/>
      <c r="H208" s="134">
        <f t="shared" si="10"/>
        <v>200000</v>
      </c>
      <c r="I208" s="96"/>
      <c r="L208" s="89" t="s">
        <v>613</v>
      </c>
    </row>
    <row r="209" spans="1:9" ht="52.5" customHeight="1">
      <c r="A209" s="35" t="s">
        <v>491</v>
      </c>
      <c r="B209" s="77" t="s">
        <v>217</v>
      </c>
      <c r="C209" s="77" t="s">
        <v>58</v>
      </c>
      <c r="D209" s="77" t="s">
        <v>142</v>
      </c>
      <c r="E209" s="79">
        <v>200</v>
      </c>
      <c r="F209" s="134">
        <v>225000</v>
      </c>
      <c r="G209" s="134"/>
      <c r="H209" s="134">
        <f t="shared" si="10"/>
        <v>225000</v>
      </c>
      <c r="I209" s="96"/>
    </row>
    <row r="210" spans="1:9" ht="39" customHeight="1">
      <c r="A210" s="35" t="s">
        <v>242</v>
      </c>
      <c r="B210" s="77" t="s">
        <v>217</v>
      </c>
      <c r="C210" s="41" t="s">
        <v>58</v>
      </c>
      <c r="D210" s="22">
        <v>1210100510</v>
      </c>
      <c r="E210" s="79">
        <v>200</v>
      </c>
      <c r="F210" s="134">
        <v>80000</v>
      </c>
      <c r="G210" s="134"/>
      <c r="H210" s="134">
        <f t="shared" si="10"/>
        <v>80000</v>
      </c>
      <c r="I210" s="96"/>
    </row>
    <row r="211" spans="1:9" ht="51.75" customHeight="1">
      <c r="A211" s="23" t="s">
        <v>226</v>
      </c>
      <c r="B211" s="77" t="s">
        <v>217</v>
      </c>
      <c r="C211" s="77" t="s">
        <v>59</v>
      </c>
      <c r="D211" s="77" t="s">
        <v>206</v>
      </c>
      <c r="E211" s="79">
        <v>200</v>
      </c>
      <c r="F211" s="134">
        <v>90000</v>
      </c>
      <c r="G211" s="134"/>
      <c r="H211" s="134">
        <f t="shared" si="10"/>
        <v>90000</v>
      </c>
      <c r="I211" s="96"/>
    </row>
    <row r="212" spans="1:9" ht="54.75" customHeight="1">
      <c r="A212" s="23" t="s">
        <v>510</v>
      </c>
      <c r="B212" s="77" t="s">
        <v>217</v>
      </c>
      <c r="C212" s="77" t="s">
        <v>59</v>
      </c>
      <c r="D212" s="22">
        <v>1110100310</v>
      </c>
      <c r="E212" s="79">
        <v>200</v>
      </c>
      <c r="F212" s="134">
        <v>50000</v>
      </c>
      <c r="G212" s="134"/>
      <c r="H212" s="134">
        <f t="shared" si="10"/>
        <v>50000</v>
      </c>
      <c r="I212" s="96"/>
    </row>
    <row r="213" spans="1:9" ht="80.25" customHeight="1">
      <c r="A213" s="23" t="s">
        <v>213</v>
      </c>
      <c r="B213" s="77" t="s">
        <v>217</v>
      </c>
      <c r="C213" s="77" t="s">
        <v>219</v>
      </c>
      <c r="D213" s="77" t="s">
        <v>200</v>
      </c>
      <c r="E213" s="41" t="s">
        <v>7</v>
      </c>
      <c r="F213" s="134">
        <v>1356100</v>
      </c>
      <c r="G213" s="134"/>
      <c r="H213" s="134">
        <f t="shared" si="10"/>
        <v>1356100</v>
      </c>
      <c r="I213" s="96"/>
    </row>
    <row r="214" spans="1:9" ht="40.5" customHeight="1">
      <c r="A214" s="23" t="s">
        <v>247</v>
      </c>
      <c r="B214" s="77" t="s">
        <v>217</v>
      </c>
      <c r="C214" s="77" t="s">
        <v>219</v>
      </c>
      <c r="D214" s="77" t="s">
        <v>200</v>
      </c>
      <c r="E214" s="41" t="s">
        <v>75</v>
      </c>
      <c r="F214" s="134">
        <v>350400</v>
      </c>
      <c r="G214" s="134">
        <v>89800</v>
      </c>
      <c r="H214" s="134">
        <f t="shared" si="10"/>
        <v>440200</v>
      </c>
      <c r="I214" s="96"/>
    </row>
    <row r="215" spans="1:9" ht="25.5" customHeight="1">
      <c r="A215" s="23" t="s">
        <v>322</v>
      </c>
      <c r="B215" s="77" t="s">
        <v>217</v>
      </c>
      <c r="C215" s="77" t="s">
        <v>219</v>
      </c>
      <c r="D215" s="77" t="s">
        <v>200</v>
      </c>
      <c r="E215" s="41" t="s">
        <v>321</v>
      </c>
      <c r="F215" s="134">
        <v>5000</v>
      </c>
      <c r="G215" s="134"/>
      <c r="H215" s="134">
        <f t="shared" si="10"/>
        <v>5000</v>
      </c>
      <c r="I215" s="96"/>
    </row>
    <row r="216" spans="1:9" ht="39" customHeight="1">
      <c r="A216" s="23" t="s">
        <v>506</v>
      </c>
      <c r="B216" s="77" t="s">
        <v>217</v>
      </c>
      <c r="C216" s="77" t="s">
        <v>477</v>
      </c>
      <c r="D216" s="77" t="s">
        <v>179</v>
      </c>
      <c r="E216" s="79">
        <v>200</v>
      </c>
      <c r="F216" s="134">
        <v>220000</v>
      </c>
      <c r="G216" s="134"/>
      <c r="H216" s="134">
        <f t="shared" si="10"/>
        <v>220000</v>
      </c>
      <c r="I216" s="96"/>
    </row>
    <row r="217" spans="1:9" ht="17.25" customHeight="1">
      <c r="A217" s="104" t="s">
        <v>17</v>
      </c>
      <c r="B217" s="94"/>
      <c r="C217" s="94"/>
      <c r="D217" s="94"/>
      <c r="E217" s="94"/>
      <c r="F217" s="133">
        <f>F19+F69+F66+F124+F203</f>
        <v>236449251.53999999</v>
      </c>
      <c r="G217" s="133">
        <f>G19+G69+G66+G124+G203</f>
        <v>416211.74</v>
      </c>
      <c r="H217" s="133">
        <f>H19+H69+H66+H124+H203</f>
        <v>236865463.27999997</v>
      </c>
      <c r="I217" s="86" t="e">
        <f>I19+I69+I66+I124+I203</f>
        <v>#REF!</v>
      </c>
    </row>
    <row r="218" spans="1:9" ht="15.75">
      <c r="A218" s="83"/>
    </row>
    <row r="219" spans="1:9" ht="15.75">
      <c r="A219" s="83"/>
    </row>
  </sheetData>
  <mergeCells count="22">
    <mergeCell ref="I16:I18"/>
    <mergeCell ref="A13:H13"/>
    <mergeCell ref="A16:A18"/>
    <mergeCell ref="B16:B18"/>
    <mergeCell ref="C16:C18"/>
    <mergeCell ref="D16:D18"/>
    <mergeCell ref="E16:E18"/>
    <mergeCell ref="G16:G18"/>
    <mergeCell ref="F16:F18"/>
    <mergeCell ref="H16:H18"/>
    <mergeCell ref="E15:I15"/>
    <mergeCell ref="D1:I1"/>
    <mergeCell ref="D2:I2"/>
    <mergeCell ref="D3:I3"/>
    <mergeCell ref="D4:I4"/>
    <mergeCell ref="C5:I5"/>
    <mergeCell ref="A12:H12"/>
    <mergeCell ref="D6:I6"/>
    <mergeCell ref="D7:I7"/>
    <mergeCell ref="D8:I8"/>
    <mergeCell ref="D9:I9"/>
    <mergeCell ref="C10:I10"/>
  </mergeCells>
  <pageMargins left="0.9055118110236221" right="0.31496062992125984" top="0.35433070866141736" bottom="0.35433070866141736" header="0" footer="0"/>
  <pageSetup paperSize="9" scale="72" orientation="portrait" r:id="rId1"/>
  <rowBreaks count="11" manualBreakCount="11">
    <brk id="30" max="7" man="1"/>
    <brk id="48" max="7" man="1"/>
    <brk id="72" max="7" man="1"/>
    <brk id="90" max="7" man="1"/>
    <brk id="106" max="7" man="1"/>
    <brk id="124" max="7" man="1"/>
    <brk id="138" max="7" man="1"/>
    <brk id="154" max="7" man="1"/>
    <brk id="164" max="7" man="1"/>
    <brk id="183" max="7" man="1"/>
    <brk id="202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6" workbookViewId="0">
      <selection activeCell="F8" sqref="F8:I8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1" customWidth="1"/>
    <col min="8" max="8" width="12" customWidth="1"/>
    <col min="9" max="9" width="11.85546875" customWidth="1"/>
    <col min="10" max="10" width="10.5703125" customWidth="1"/>
  </cols>
  <sheetData>
    <row r="1" spans="1:9" ht="15.75">
      <c r="F1" s="258" t="s">
        <v>825</v>
      </c>
      <c r="G1" s="258"/>
      <c r="H1" s="258"/>
      <c r="I1" s="258"/>
    </row>
    <row r="2" spans="1:9" ht="15.75">
      <c r="F2" s="259" t="s">
        <v>826</v>
      </c>
      <c r="G2" s="259"/>
      <c r="H2" s="259"/>
      <c r="I2" s="259"/>
    </row>
    <row r="3" spans="1:9" ht="15.75">
      <c r="F3" s="259" t="s">
        <v>2</v>
      </c>
      <c r="G3" s="259"/>
      <c r="H3" s="259"/>
      <c r="I3" s="259"/>
    </row>
    <row r="4" spans="1:9" ht="15.75">
      <c r="F4" s="258" t="s">
        <v>877</v>
      </c>
      <c r="G4" s="258"/>
      <c r="H4" s="258"/>
      <c r="I4" s="258"/>
    </row>
    <row r="5" spans="1:9" ht="15.75" customHeight="1">
      <c r="F5" s="258" t="s">
        <v>827</v>
      </c>
      <c r="G5" s="258"/>
      <c r="H5" s="258"/>
      <c r="I5" s="258"/>
    </row>
    <row r="6" spans="1:9" ht="15" customHeight="1">
      <c r="F6" s="259" t="s">
        <v>826</v>
      </c>
      <c r="G6" s="259"/>
      <c r="H6" s="259"/>
      <c r="I6" s="259"/>
    </row>
    <row r="7" spans="1:9" ht="15" customHeight="1">
      <c r="F7" s="259" t="s">
        <v>2</v>
      </c>
      <c r="G7" s="259"/>
      <c r="H7" s="259"/>
      <c r="I7" s="259"/>
    </row>
    <row r="8" spans="1:9" ht="15" customHeight="1">
      <c r="F8" s="258" t="s">
        <v>828</v>
      </c>
      <c r="G8" s="258"/>
      <c r="H8" s="258"/>
      <c r="I8" s="258"/>
    </row>
    <row r="9" spans="1:9" ht="15" customHeight="1">
      <c r="F9" s="190"/>
      <c r="G9" s="190"/>
      <c r="H9" s="190"/>
    </row>
    <row r="10" spans="1:9" ht="15" customHeight="1">
      <c r="A10" s="260" t="s">
        <v>829</v>
      </c>
      <c r="B10" s="260"/>
      <c r="C10" s="260"/>
      <c r="D10" s="260"/>
      <c r="E10" s="260"/>
      <c r="F10" s="260"/>
      <c r="G10" s="260"/>
      <c r="H10" s="260"/>
    </row>
    <row r="11" spans="1:9" ht="15" customHeight="1">
      <c r="A11" s="260" t="s">
        <v>830</v>
      </c>
      <c r="B11" s="260"/>
      <c r="C11" s="260"/>
      <c r="D11" s="260"/>
      <c r="E11" s="260"/>
      <c r="F11" s="260"/>
      <c r="G11" s="260"/>
      <c r="H11" s="260"/>
    </row>
    <row r="12" spans="1:9" ht="15" customHeight="1">
      <c r="A12" s="260" t="s">
        <v>831</v>
      </c>
      <c r="B12" s="260"/>
      <c r="C12" s="260"/>
      <c r="D12" s="260"/>
      <c r="E12" s="260"/>
      <c r="F12" s="260"/>
      <c r="G12" s="260"/>
      <c r="H12" s="260"/>
    </row>
    <row r="14" spans="1:9" ht="15.75">
      <c r="H14" s="232" t="s">
        <v>432</v>
      </c>
    </row>
    <row r="15" spans="1:9">
      <c r="A15" s="324" t="s">
        <v>832</v>
      </c>
      <c r="B15" s="326" t="s">
        <v>340</v>
      </c>
      <c r="C15" s="326"/>
      <c r="D15" s="326"/>
      <c r="E15" s="326"/>
      <c r="F15" s="326"/>
      <c r="G15" s="326"/>
      <c r="H15" s="326"/>
      <c r="I15" s="326"/>
    </row>
    <row r="16" spans="1:9" ht="409.6" customHeight="1">
      <c r="A16" s="325"/>
      <c r="B16" s="17" t="s">
        <v>833</v>
      </c>
      <c r="C16" s="17" t="s">
        <v>834</v>
      </c>
      <c r="D16" s="17" t="s">
        <v>835</v>
      </c>
      <c r="E16" s="17" t="s">
        <v>836</v>
      </c>
      <c r="F16" s="17" t="s">
        <v>837</v>
      </c>
      <c r="G16" s="17" t="s">
        <v>838</v>
      </c>
      <c r="H16" s="233" t="s">
        <v>839</v>
      </c>
      <c r="I16" s="234" t="s">
        <v>840</v>
      </c>
    </row>
    <row r="17" spans="1:10" ht="43.5" customHeight="1">
      <c r="A17" s="235" t="s">
        <v>841</v>
      </c>
      <c r="B17" s="236">
        <v>78100</v>
      </c>
      <c r="C17" s="10">
        <v>565644</v>
      </c>
      <c r="D17" s="10">
        <v>527959</v>
      </c>
      <c r="E17" s="10">
        <v>42100</v>
      </c>
      <c r="F17" s="10">
        <v>324600</v>
      </c>
      <c r="G17" s="10">
        <v>237200</v>
      </c>
      <c r="H17" s="10"/>
      <c r="I17" s="237"/>
    </row>
    <row r="18" spans="1:10" ht="44.25" customHeight="1">
      <c r="A18" s="238" t="s">
        <v>842</v>
      </c>
      <c r="B18" s="236">
        <v>44800</v>
      </c>
      <c r="C18" s="10">
        <v>185662</v>
      </c>
      <c r="D18" s="10">
        <v>752189</v>
      </c>
      <c r="E18" s="10">
        <v>42100</v>
      </c>
      <c r="F18" s="10">
        <v>148600</v>
      </c>
      <c r="G18" s="10">
        <v>251400</v>
      </c>
      <c r="H18" s="10"/>
      <c r="I18" s="236">
        <v>304240</v>
      </c>
    </row>
    <row r="19" spans="1:10" ht="45" customHeight="1">
      <c r="A19" s="238" t="s">
        <v>843</v>
      </c>
      <c r="B19" s="236">
        <v>86600</v>
      </c>
      <c r="C19" s="10">
        <v>530449</v>
      </c>
      <c r="D19" s="10">
        <v>722570</v>
      </c>
      <c r="E19" s="10">
        <v>73700</v>
      </c>
      <c r="F19" s="198" t="s">
        <v>864</v>
      </c>
      <c r="G19" s="10">
        <v>252000</v>
      </c>
      <c r="H19" s="10"/>
      <c r="I19" s="236">
        <v>213086</v>
      </c>
    </row>
    <row r="20" spans="1:10" ht="43.5" customHeight="1">
      <c r="A20" s="238" t="s">
        <v>844</v>
      </c>
      <c r="B20" s="236">
        <v>54700</v>
      </c>
      <c r="C20" s="10">
        <v>0</v>
      </c>
      <c r="D20" s="10">
        <v>394226</v>
      </c>
      <c r="E20" s="10">
        <v>0</v>
      </c>
      <c r="F20" s="198" t="s">
        <v>865</v>
      </c>
      <c r="G20" s="239">
        <v>51800</v>
      </c>
      <c r="H20" s="239"/>
      <c r="I20" s="237"/>
    </row>
    <row r="21" spans="1:10" ht="44.25" customHeight="1">
      <c r="A21" s="238" t="s">
        <v>845</v>
      </c>
      <c r="B21" s="236">
        <v>96400</v>
      </c>
      <c r="C21" s="10">
        <v>373593</v>
      </c>
      <c r="D21" s="10">
        <v>1696604</v>
      </c>
      <c r="E21" s="10">
        <v>122100</v>
      </c>
      <c r="F21" s="10">
        <v>8652930.3000000007</v>
      </c>
      <c r="G21" s="10">
        <v>208400</v>
      </c>
      <c r="H21" s="10">
        <v>66200</v>
      </c>
      <c r="I21" s="237"/>
    </row>
    <row r="22" spans="1:10" ht="45" customHeight="1">
      <c r="A22" s="238" t="s">
        <v>846</v>
      </c>
      <c r="B22" s="236">
        <v>0</v>
      </c>
      <c r="C22" s="10">
        <v>450898</v>
      </c>
      <c r="D22" s="10">
        <v>0</v>
      </c>
      <c r="E22" s="10">
        <v>0</v>
      </c>
      <c r="F22" s="10">
        <v>0</v>
      </c>
      <c r="G22" s="10">
        <v>0</v>
      </c>
      <c r="H22" s="10"/>
      <c r="I22" s="237"/>
    </row>
    <row r="23" spans="1:10">
      <c r="A23" s="240" t="s">
        <v>847</v>
      </c>
      <c r="B23" s="241">
        <f>B17+B18+B19+B20+B21+B22</f>
        <v>360600</v>
      </c>
      <c r="C23" s="241">
        <f>C17+C18+C19+C21+C20+C22</f>
        <v>2106246</v>
      </c>
      <c r="D23" s="241">
        <f t="shared" ref="D23:I23" si="0">D17+D18+D19+D21+D20+D22</f>
        <v>4093548</v>
      </c>
      <c r="E23" s="241">
        <f t="shared" si="0"/>
        <v>280000</v>
      </c>
      <c r="F23" s="242">
        <f t="shared" si="0"/>
        <v>9669530.3000000007</v>
      </c>
      <c r="G23" s="241">
        <f>G17+G18+G19+G20+G21</f>
        <v>1000800</v>
      </c>
      <c r="H23" s="241">
        <f t="shared" si="0"/>
        <v>66200</v>
      </c>
      <c r="I23" s="241">
        <f t="shared" si="0"/>
        <v>517326</v>
      </c>
      <c r="J23" s="243"/>
    </row>
  </sheetData>
  <mergeCells count="13">
    <mergeCell ref="A15:A16"/>
    <mergeCell ref="B15:I15"/>
    <mergeCell ref="F1:I1"/>
    <mergeCell ref="F2:I2"/>
    <mergeCell ref="F3:I3"/>
    <mergeCell ref="F4:I4"/>
    <mergeCell ref="F5:I5"/>
    <mergeCell ref="F6:I6"/>
    <mergeCell ref="F7:I7"/>
    <mergeCell ref="F8:I8"/>
    <mergeCell ref="A10:H10"/>
    <mergeCell ref="A11:H11"/>
    <mergeCell ref="A12:H1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3'!Область_печати</vt:lpstr>
      <vt:lpstr>'Приложение 5'!Область_печати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2019-08-30T05:53:34Z</cp:lastPrinted>
  <dcterms:created xsi:type="dcterms:W3CDTF">2014-09-25T13:17:34Z</dcterms:created>
  <dcterms:modified xsi:type="dcterms:W3CDTF">2019-08-30T05:57:06Z</dcterms:modified>
</cp:coreProperties>
</file>