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activeTab="5"/>
  </bookViews>
  <sheets>
    <sheet name="Приложение 1" sheetId="39" r:id="rId1"/>
    <sheet name="Приложение 2" sheetId="40" r:id="rId2"/>
    <sheet name="Приложение 3" sheetId="38" r:id="rId3"/>
    <sheet name="Приложение 4" sheetId="35" r:id="rId4"/>
    <sheet name="Приложение 5" sheetId="36" r:id="rId5"/>
    <sheet name="Приложение 6" sheetId="29" r:id="rId6"/>
  </sheets>
  <definedNames>
    <definedName name="_xlnm.Print_Area" localSheetId="5">'Приложение 6'!$A$1:$H$203</definedName>
  </definedNames>
  <calcPr calcId="124519"/>
</workbook>
</file>

<file path=xl/calcChain.xml><?xml version="1.0" encoding="utf-8"?>
<calcChain xmlns="http://schemas.openxmlformats.org/spreadsheetml/2006/main">
  <c r="H56" i="29"/>
  <c r="G56"/>
  <c r="H59"/>
  <c r="G19"/>
  <c r="E243" i="35"/>
  <c r="F243"/>
  <c r="D243"/>
  <c r="F246"/>
  <c r="E72" i="39"/>
  <c r="D70"/>
  <c r="D73"/>
  <c r="E73"/>
  <c r="E74"/>
  <c r="E71"/>
  <c r="E70" s="1"/>
  <c r="D71"/>
  <c r="C71"/>
  <c r="C70" s="1"/>
  <c r="G113" i="29"/>
  <c r="F113"/>
  <c r="G60"/>
  <c r="F60"/>
  <c r="F19"/>
  <c r="E247" i="35"/>
  <c r="D247"/>
  <c r="E260"/>
  <c r="D260"/>
  <c r="E282"/>
  <c r="F282"/>
  <c r="D282"/>
  <c r="E225"/>
  <c r="F225"/>
  <c r="D225"/>
  <c r="E198"/>
  <c r="F198"/>
  <c r="D198"/>
  <c r="E194"/>
  <c r="D194"/>
  <c r="E191"/>
  <c r="D191"/>
  <c r="E177"/>
  <c r="F177"/>
  <c r="D177"/>
  <c r="E169"/>
  <c r="F169"/>
  <c r="D169"/>
  <c r="E165"/>
  <c r="D165"/>
  <c r="E162"/>
  <c r="F162"/>
  <c r="D162"/>
  <c r="E159"/>
  <c r="F159"/>
  <c r="D159"/>
  <c r="E156"/>
  <c r="F156"/>
  <c r="D156"/>
  <c r="E128"/>
  <c r="F128"/>
  <c r="D128"/>
  <c r="E102"/>
  <c r="D102"/>
  <c r="E88"/>
  <c r="F88"/>
  <c r="D88"/>
  <c r="E21"/>
  <c r="F21"/>
  <c r="D21"/>
  <c r="F222" l="1"/>
  <c r="H55" i="29"/>
  <c r="H48"/>
  <c r="F275" i="35"/>
  <c r="F200"/>
  <c r="H38" i="29" l="1"/>
  <c r="F280" i="35" l="1"/>
  <c r="F221"/>
  <c r="F210"/>
  <c r="F209"/>
  <c r="H137" i="29"/>
  <c r="G186"/>
  <c r="F186"/>
  <c r="H190"/>
  <c r="H68"/>
  <c r="F39" i="35"/>
  <c r="D58" i="39"/>
  <c r="C58"/>
  <c r="E63"/>
  <c r="E127" l="1"/>
  <c r="E126" s="1"/>
  <c r="E125" s="1"/>
  <c r="D126"/>
  <c r="C126"/>
  <c r="C125" s="1"/>
  <c r="D125"/>
  <c r="E124"/>
  <c r="E123" s="1"/>
  <c r="E122" s="1"/>
  <c r="D123"/>
  <c r="D122" s="1"/>
  <c r="C123"/>
  <c r="C122"/>
  <c r="E121"/>
  <c r="E120"/>
  <c r="E119" s="1"/>
  <c r="D120"/>
  <c r="C120"/>
  <c r="C119" s="1"/>
  <c r="D119"/>
  <c r="E118"/>
  <c r="E117" s="1"/>
  <c r="D117"/>
  <c r="C117"/>
  <c r="E116"/>
  <c r="E115" s="1"/>
  <c r="D115"/>
  <c r="C115"/>
  <c r="E114"/>
  <c r="E113" s="1"/>
  <c r="D113"/>
  <c r="C113"/>
  <c r="E112"/>
  <c r="E111" s="1"/>
  <c r="D111"/>
  <c r="C111"/>
  <c r="E109"/>
  <c r="E108" s="1"/>
  <c r="D108"/>
  <c r="C108"/>
  <c r="E107"/>
  <c r="E106"/>
  <c r="D106"/>
  <c r="C106"/>
  <c r="E105"/>
  <c r="E104"/>
  <c r="D104"/>
  <c r="C104"/>
  <c r="E103"/>
  <c r="E102"/>
  <c r="D102"/>
  <c r="C102"/>
  <c r="E101"/>
  <c r="E100"/>
  <c r="D100"/>
  <c r="C100"/>
  <c r="E99"/>
  <c r="E98"/>
  <c r="D98"/>
  <c r="C98"/>
  <c r="D97"/>
  <c r="E96"/>
  <c r="E95" s="1"/>
  <c r="D95"/>
  <c r="C95"/>
  <c r="E93"/>
  <c r="E92" s="1"/>
  <c r="D93"/>
  <c r="C93"/>
  <c r="C92" s="1"/>
  <c r="D92"/>
  <c r="E89"/>
  <c r="E88" s="1"/>
  <c r="E87" s="1"/>
  <c r="D88"/>
  <c r="D87" s="1"/>
  <c r="C88"/>
  <c r="C87" s="1"/>
  <c r="E86"/>
  <c r="E85"/>
  <c r="D84"/>
  <c r="C84"/>
  <c r="E83"/>
  <c r="E82" s="1"/>
  <c r="D82"/>
  <c r="C82"/>
  <c r="E81"/>
  <c r="E80" s="1"/>
  <c r="D80"/>
  <c r="D79" s="1"/>
  <c r="C80"/>
  <c r="C79" s="1"/>
  <c r="E78"/>
  <c r="E77"/>
  <c r="E76" s="1"/>
  <c r="E75" s="1"/>
  <c r="D76"/>
  <c r="D75" s="1"/>
  <c r="C76"/>
  <c r="C75" s="1"/>
  <c r="C73"/>
  <c r="D69"/>
  <c r="E68"/>
  <c r="E67"/>
  <c r="D66"/>
  <c r="D65" s="1"/>
  <c r="D64" s="1"/>
  <c r="C66"/>
  <c r="C65" s="1"/>
  <c r="C64" s="1"/>
  <c r="E62"/>
  <c r="E61"/>
  <c r="E60"/>
  <c r="E59"/>
  <c r="E58" s="1"/>
  <c r="D57"/>
  <c r="C57"/>
  <c r="E56"/>
  <c r="D55"/>
  <c r="C55"/>
  <c r="C54" s="1"/>
  <c r="E54" s="1"/>
  <c r="D54"/>
  <c r="E53"/>
  <c r="E52" s="1"/>
  <c r="D52"/>
  <c r="C52"/>
  <c r="E51"/>
  <c r="E50"/>
  <c r="E49" s="1"/>
  <c r="D49"/>
  <c r="C49"/>
  <c r="C48" s="1"/>
  <c r="D48"/>
  <c r="E47"/>
  <c r="E46" s="1"/>
  <c r="D46"/>
  <c r="C46"/>
  <c r="E44"/>
  <c r="E43" s="1"/>
  <c r="E42" s="1"/>
  <c r="D43"/>
  <c r="C43"/>
  <c r="C42" s="1"/>
  <c r="D42"/>
  <c r="E41"/>
  <c r="E40" s="1"/>
  <c r="D40"/>
  <c r="C40"/>
  <c r="E39"/>
  <c r="E38" s="1"/>
  <c r="D38"/>
  <c r="D34" s="1"/>
  <c r="C38"/>
  <c r="E37"/>
  <c r="E36"/>
  <c r="D35"/>
  <c r="C35"/>
  <c r="E32"/>
  <c r="E30"/>
  <c r="E28"/>
  <c r="E26"/>
  <c r="D25"/>
  <c r="D24" s="1"/>
  <c r="C25"/>
  <c r="C24" s="1"/>
  <c r="E23"/>
  <c r="E22"/>
  <c r="E21"/>
  <c r="E20"/>
  <c r="D19"/>
  <c r="C19"/>
  <c r="C18" s="1"/>
  <c r="D18"/>
  <c r="E66" l="1"/>
  <c r="E65" s="1"/>
  <c r="E64" s="1"/>
  <c r="E25"/>
  <c r="E24" s="1"/>
  <c r="C110"/>
  <c r="C34"/>
  <c r="E84"/>
  <c r="C97"/>
  <c r="E97"/>
  <c r="D110"/>
  <c r="D91" s="1"/>
  <c r="D90" s="1"/>
  <c r="C91"/>
  <c r="C90" s="1"/>
  <c r="E57"/>
  <c r="E35"/>
  <c r="E19"/>
  <c r="E18" s="1"/>
  <c r="C69"/>
  <c r="D45"/>
  <c r="D17" s="1"/>
  <c r="E34"/>
  <c r="C45"/>
  <c r="E48"/>
  <c r="E45" s="1"/>
  <c r="E69"/>
  <c r="E79"/>
  <c r="C17"/>
  <c r="E110"/>
  <c r="E91" s="1"/>
  <c r="E90" s="1"/>
  <c r="E55"/>
  <c r="C128" l="1"/>
  <c r="E17"/>
  <c r="E128" s="1"/>
  <c r="D128"/>
  <c r="D31" i="35" l="1"/>
  <c r="D35"/>
  <c r="D34" s="1"/>
  <c r="D44"/>
  <c r="D43" s="1"/>
  <c r="D48"/>
  <c r="D56"/>
  <c r="D69"/>
  <c r="D72"/>
  <c r="D77"/>
  <c r="D76" s="1"/>
  <c r="D87"/>
  <c r="D93"/>
  <c r="D92" s="1"/>
  <c r="D97"/>
  <c r="D96" s="1"/>
  <c r="D101"/>
  <c r="D108"/>
  <c r="D114"/>
  <c r="D119"/>
  <c r="D124"/>
  <c r="D131"/>
  <c r="D130" s="1"/>
  <c r="D140"/>
  <c r="D139" s="1"/>
  <c r="D144"/>
  <c r="D143" s="1"/>
  <c r="D142" s="1"/>
  <c r="D148"/>
  <c r="D147" s="1"/>
  <c r="D152"/>
  <c r="D151" s="1"/>
  <c r="D155"/>
  <c r="D158"/>
  <c r="D161"/>
  <c r="D164"/>
  <c r="D168"/>
  <c r="D172"/>
  <c r="D171" s="1"/>
  <c r="D176"/>
  <c r="D180"/>
  <c r="D179" s="1"/>
  <c r="D183"/>
  <c r="D182" s="1"/>
  <c r="D187"/>
  <c r="D186" s="1"/>
  <c r="D185" s="1"/>
  <c r="D190"/>
  <c r="D193"/>
  <c r="D197"/>
  <c r="D202"/>
  <c r="D201" s="1"/>
  <c r="D206"/>
  <c r="D205" s="1"/>
  <c r="D204" s="1"/>
  <c r="D213"/>
  <c r="D212" s="1"/>
  <c r="D211" s="1"/>
  <c r="D220"/>
  <c r="D219" s="1"/>
  <c r="D218" s="1"/>
  <c r="D224"/>
  <c r="D223" s="1"/>
  <c r="D229"/>
  <c r="D228" s="1"/>
  <c r="D233"/>
  <c r="D232" s="1"/>
  <c r="D240"/>
  <c r="D239" s="1"/>
  <c r="D238" s="1"/>
  <c r="D281"/>
  <c r="D286"/>
  <c r="D285" s="1"/>
  <c r="D146" l="1"/>
  <c r="D68"/>
  <c r="D227"/>
  <c r="D189"/>
  <c r="D107"/>
  <c r="D47"/>
  <c r="D20"/>
  <c r="D154"/>
  <c r="D106"/>
  <c r="D242"/>
  <c r="D196"/>
  <c r="D19" i="38"/>
  <c r="E19"/>
  <c r="D33"/>
  <c r="E33"/>
  <c r="E44"/>
  <c r="E43" s="1"/>
  <c r="D44"/>
  <c r="C44"/>
  <c r="D43"/>
  <c r="C43"/>
  <c r="E41"/>
  <c r="D41"/>
  <c r="D40" s="1"/>
  <c r="D39" s="1"/>
  <c r="D38" s="1"/>
  <c r="C41"/>
  <c r="E40"/>
  <c r="E39" s="1"/>
  <c r="E38" s="1"/>
  <c r="C40"/>
  <c r="C39" s="1"/>
  <c r="C38" s="1"/>
  <c r="E36"/>
  <c r="D36"/>
  <c r="D35" s="1"/>
  <c r="D34" s="1"/>
  <c r="C36"/>
  <c r="E35"/>
  <c r="C35"/>
  <c r="C34" s="1"/>
  <c r="C33" s="1"/>
  <c r="E34"/>
  <c r="E30"/>
  <c r="E29" s="1"/>
  <c r="E28" s="1"/>
  <c r="D30"/>
  <c r="C30"/>
  <c r="C29" s="1"/>
  <c r="C28" s="1"/>
  <c r="D29"/>
  <c r="D28" s="1"/>
  <c r="E25"/>
  <c r="D25"/>
  <c r="D24" s="1"/>
  <c r="D23" s="1"/>
  <c r="D21" s="1"/>
  <c r="C25"/>
  <c r="C24" s="1"/>
  <c r="C23" s="1"/>
  <c r="E24"/>
  <c r="E23" s="1"/>
  <c r="E21" s="1"/>
  <c r="C21" l="1"/>
  <c r="C19" s="1"/>
  <c r="D19" i="35"/>
  <c r="D288" s="1"/>
  <c r="E54" i="36"/>
  <c r="E53"/>
  <c r="E52"/>
  <c r="D52"/>
  <c r="C52"/>
  <c r="E51"/>
  <c r="E50"/>
  <c r="E49"/>
  <c r="E48" s="1"/>
  <c r="D48"/>
  <c r="C48"/>
  <c r="E47"/>
  <c r="E46" s="1"/>
  <c r="D46"/>
  <c r="C46"/>
  <c r="E45"/>
  <c r="E44"/>
  <c r="D43"/>
  <c r="C43"/>
  <c r="E42"/>
  <c r="E41"/>
  <c r="E40"/>
  <c r="E39"/>
  <c r="E38"/>
  <c r="D37"/>
  <c r="C37"/>
  <c r="E36"/>
  <c r="E35"/>
  <c r="E34"/>
  <c r="D33"/>
  <c r="C33"/>
  <c r="E32"/>
  <c r="E31"/>
  <c r="E30"/>
  <c r="D29"/>
  <c r="C29"/>
  <c r="E27"/>
  <c r="E25" s="1"/>
  <c r="D25"/>
  <c r="C25"/>
  <c r="E24"/>
  <c r="E23"/>
  <c r="E22"/>
  <c r="E21"/>
  <c r="E20"/>
  <c r="E19"/>
  <c r="E18"/>
  <c r="E17"/>
  <c r="D16"/>
  <c r="C16"/>
  <c r="F286" i="35"/>
  <c r="E286"/>
  <c r="E285" s="1"/>
  <c r="F285"/>
  <c r="E281"/>
  <c r="F281"/>
  <c r="F279"/>
  <c r="F278"/>
  <c r="F277"/>
  <c r="F276"/>
  <c r="F274"/>
  <c r="F273"/>
  <c r="F272"/>
  <c r="F271"/>
  <c r="F270"/>
  <c r="F269"/>
  <c r="F268"/>
  <c r="F267"/>
  <c r="F266"/>
  <c r="F265"/>
  <c r="F264"/>
  <c r="F263"/>
  <c r="F262"/>
  <c r="F261"/>
  <c r="F259"/>
  <c r="F258"/>
  <c r="F257"/>
  <c r="F256"/>
  <c r="F255"/>
  <c r="F254"/>
  <c r="F253"/>
  <c r="F252"/>
  <c r="F251"/>
  <c r="F250"/>
  <c r="F249"/>
  <c r="F248"/>
  <c r="F245"/>
  <c r="F244"/>
  <c r="F240"/>
  <c r="F239" s="1"/>
  <c r="F238" s="1"/>
  <c r="E240"/>
  <c r="E239" s="1"/>
  <c r="E238" s="1"/>
  <c r="F237"/>
  <c r="F236"/>
  <c r="F235"/>
  <c r="F234"/>
  <c r="E233"/>
  <c r="E232" s="1"/>
  <c r="F231"/>
  <c r="F230"/>
  <c r="E229"/>
  <c r="E228" s="1"/>
  <c r="F226"/>
  <c r="E224"/>
  <c r="E223" s="1"/>
  <c r="F220"/>
  <c r="E220"/>
  <c r="E219" s="1"/>
  <c r="E218" s="1"/>
  <c r="F219"/>
  <c r="F218" s="1"/>
  <c r="F215"/>
  <c r="F214"/>
  <c r="E213"/>
  <c r="E212" s="1"/>
  <c r="E211" s="1"/>
  <c r="F206"/>
  <c r="E206"/>
  <c r="E205" s="1"/>
  <c r="E204" s="1"/>
  <c r="F205"/>
  <c r="F204" s="1"/>
  <c r="F203"/>
  <c r="F202" s="1"/>
  <c r="F201" s="1"/>
  <c r="E202"/>
  <c r="E201" s="1"/>
  <c r="F199"/>
  <c r="E197"/>
  <c r="F195"/>
  <c r="F194" s="1"/>
  <c r="E193"/>
  <c r="F192"/>
  <c r="F191" s="1"/>
  <c r="E190"/>
  <c r="F188"/>
  <c r="F187" s="1"/>
  <c r="F186" s="1"/>
  <c r="F185" s="1"/>
  <c r="E187"/>
  <c r="E186" s="1"/>
  <c r="E185" s="1"/>
  <c r="F184"/>
  <c r="F183" s="1"/>
  <c r="F182" s="1"/>
  <c r="E183"/>
  <c r="E182" s="1"/>
  <c r="F181"/>
  <c r="F180" s="1"/>
  <c r="F179" s="1"/>
  <c r="E180"/>
  <c r="E179" s="1"/>
  <c r="F178"/>
  <c r="E176"/>
  <c r="F175"/>
  <c r="F174"/>
  <c r="F173"/>
  <c r="E172"/>
  <c r="E171" s="1"/>
  <c r="F170"/>
  <c r="E168"/>
  <c r="F167"/>
  <c r="F166"/>
  <c r="F165" s="1"/>
  <c r="E164"/>
  <c r="F163"/>
  <c r="F161" s="1"/>
  <c r="E161"/>
  <c r="F160"/>
  <c r="E158"/>
  <c r="F157"/>
  <c r="E155"/>
  <c r="F153"/>
  <c r="F152" s="1"/>
  <c r="F151" s="1"/>
  <c r="E152"/>
  <c r="E151" s="1"/>
  <c r="F150"/>
  <c r="F149"/>
  <c r="E148"/>
  <c r="E147" s="1"/>
  <c r="F145"/>
  <c r="F144" s="1"/>
  <c r="F143" s="1"/>
  <c r="F142" s="1"/>
  <c r="E144"/>
  <c r="E143" s="1"/>
  <c r="E142" s="1"/>
  <c r="F141"/>
  <c r="F140" s="1"/>
  <c r="F139" s="1"/>
  <c r="E140"/>
  <c r="E139" s="1"/>
  <c r="F138"/>
  <c r="F137"/>
  <c r="F136"/>
  <c r="F135"/>
  <c r="F134"/>
  <c r="F133"/>
  <c r="F132"/>
  <c r="E131"/>
  <c r="E130" s="1"/>
  <c r="F129"/>
  <c r="F127"/>
  <c r="F126"/>
  <c r="F125"/>
  <c r="E124"/>
  <c r="F123"/>
  <c r="F122"/>
  <c r="F121"/>
  <c r="F120"/>
  <c r="E119"/>
  <c r="F118"/>
  <c r="F117"/>
  <c r="F116"/>
  <c r="F115"/>
  <c r="E114"/>
  <c r="F113"/>
  <c r="F112"/>
  <c r="F111"/>
  <c r="F110"/>
  <c r="F109"/>
  <c r="E108"/>
  <c r="F105"/>
  <c r="F102" s="1"/>
  <c r="F104"/>
  <c r="F103"/>
  <c r="E101"/>
  <c r="F100"/>
  <c r="F99"/>
  <c r="F98"/>
  <c r="E97"/>
  <c r="E96" s="1"/>
  <c r="F95"/>
  <c r="F94"/>
  <c r="E93"/>
  <c r="E92" s="1"/>
  <c r="F91"/>
  <c r="F90"/>
  <c r="F89"/>
  <c r="E87"/>
  <c r="F86"/>
  <c r="F85"/>
  <c r="F84"/>
  <c r="F83"/>
  <c r="F82"/>
  <c r="F81"/>
  <c r="F80"/>
  <c r="F79"/>
  <c r="F78"/>
  <c r="E77"/>
  <c r="E76" s="1"/>
  <c r="F75"/>
  <c r="F74"/>
  <c r="F73"/>
  <c r="E72"/>
  <c r="F71"/>
  <c r="F70"/>
  <c r="E69"/>
  <c r="F67"/>
  <c r="F66"/>
  <c r="F65"/>
  <c r="F64"/>
  <c r="F63"/>
  <c r="F62"/>
  <c r="F61"/>
  <c r="F60"/>
  <c r="F59"/>
  <c r="F58"/>
  <c r="F57"/>
  <c r="E56"/>
  <c r="F55"/>
  <c r="F54"/>
  <c r="F53"/>
  <c r="F52"/>
  <c r="F51"/>
  <c r="F50"/>
  <c r="F49"/>
  <c r="E48"/>
  <c r="F46"/>
  <c r="F45"/>
  <c r="E44"/>
  <c r="E43" s="1"/>
  <c r="F42"/>
  <c r="F40"/>
  <c r="F38"/>
  <c r="F37"/>
  <c r="F36"/>
  <c r="E35"/>
  <c r="E34" s="1"/>
  <c r="F33"/>
  <c r="F32"/>
  <c r="E31"/>
  <c r="F30"/>
  <c r="F29"/>
  <c r="F28"/>
  <c r="F27"/>
  <c r="F26"/>
  <c r="F25"/>
  <c r="F24"/>
  <c r="F23"/>
  <c r="F22"/>
  <c r="F260" l="1"/>
  <c r="F247"/>
  <c r="F87"/>
  <c r="E107"/>
  <c r="F69"/>
  <c r="E43" i="36"/>
  <c r="E68" i="35"/>
  <c r="F114"/>
  <c r="F131"/>
  <c r="F130" s="1"/>
  <c r="F158"/>
  <c r="F176"/>
  <c r="E196"/>
  <c r="E20"/>
  <c r="E106"/>
  <c r="E146"/>
  <c r="E16" i="36"/>
  <c r="D55"/>
  <c r="F124" i="35"/>
  <c r="F77"/>
  <c r="F76" s="1"/>
  <c r="E33" i="36"/>
  <c r="E37"/>
  <c r="F213" i="35"/>
  <c r="F212" s="1"/>
  <c r="F211" s="1"/>
  <c r="F148"/>
  <c r="F147" s="1"/>
  <c r="E29" i="36"/>
  <c r="C55"/>
  <c r="E242" i="35"/>
  <c r="F224"/>
  <c r="F223" s="1"/>
  <c r="E189"/>
  <c r="F190"/>
  <c r="E154"/>
  <c r="F97"/>
  <c r="F96" s="1"/>
  <c r="E47"/>
  <c r="E19" s="1"/>
  <c r="F35"/>
  <c r="F34" s="1"/>
  <c r="F31"/>
  <c r="F20" s="1"/>
  <c r="F48"/>
  <c r="F56"/>
  <c r="F93"/>
  <c r="F92" s="1"/>
  <c r="F108"/>
  <c r="F119"/>
  <c r="F155"/>
  <c r="F164"/>
  <c r="F168"/>
  <c r="F197"/>
  <c r="F196" s="1"/>
  <c r="F229"/>
  <c r="F228" s="1"/>
  <c r="F146"/>
  <c r="F44"/>
  <c r="F43" s="1"/>
  <c r="F72"/>
  <c r="F68" s="1"/>
  <c r="F101"/>
  <c r="F172"/>
  <c r="F171" s="1"/>
  <c r="F193"/>
  <c r="F189" s="1"/>
  <c r="F233"/>
  <c r="F232" s="1"/>
  <c r="E227"/>
  <c r="F107" l="1"/>
  <c r="F106" s="1"/>
  <c r="F154"/>
  <c r="F47"/>
  <c r="F19" s="1"/>
  <c r="F227"/>
  <c r="E55" i="36"/>
  <c r="E288" i="35"/>
  <c r="F242"/>
  <c r="H67" i="29"/>
  <c r="H112"/>
  <c r="H63"/>
  <c r="F288" i="35" l="1"/>
  <c r="F56" i="29"/>
  <c r="H75"/>
  <c r="H111" l="1"/>
  <c r="H54"/>
  <c r="H201" l="1"/>
  <c r="H101"/>
  <c r="H100"/>
  <c r="H66"/>
  <c r="H45"/>
  <c r="I61" l="1"/>
  <c r="H102"/>
  <c r="H44"/>
  <c r="H77" l="1"/>
  <c r="H80"/>
  <c r="H178" l="1"/>
  <c r="H177"/>
  <c r="H114"/>
  <c r="H51"/>
  <c r="H37"/>
  <c r="H43" l="1"/>
  <c r="H42" l="1"/>
  <c r="H173"/>
  <c r="H172"/>
  <c r="H157"/>
  <c r="H156"/>
  <c r="H145"/>
  <c r="H144"/>
  <c r="H123"/>
  <c r="H122"/>
  <c r="H106"/>
  <c r="H93"/>
  <c r="H73"/>
  <c r="H105"/>
  <c r="H92"/>
  <c r="H72"/>
  <c r="H83" l="1"/>
  <c r="H53" l="1"/>
  <c r="H109" l="1"/>
  <c r="H188" l="1"/>
  <c r="H153"/>
  <c r="H152"/>
  <c r="H132"/>
  <c r="H133"/>
  <c r="H131"/>
  <c r="H130"/>
  <c r="H129"/>
  <c r="H128"/>
  <c r="H189"/>
  <c r="H191"/>
  <c r="H192"/>
  <c r="H193"/>
  <c r="H194"/>
  <c r="H195"/>
  <c r="H196"/>
  <c r="H197"/>
  <c r="H198"/>
  <c r="H199"/>
  <c r="H200"/>
  <c r="H202"/>
  <c r="H187"/>
  <c r="H116"/>
  <c r="H117"/>
  <c r="H118"/>
  <c r="H119"/>
  <c r="H120"/>
  <c r="H121"/>
  <c r="H124"/>
  <c r="H125"/>
  <c r="H126"/>
  <c r="H127"/>
  <c r="H134"/>
  <c r="H135"/>
  <c r="H136"/>
  <c r="H138"/>
  <c r="H139"/>
  <c r="H140"/>
  <c r="H141"/>
  <c r="H142"/>
  <c r="H143"/>
  <c r="H146"/>
  <c r="H147"/>
  <c r="H148"/>
  <c r="H149"/>
  <c r="H150"/>
  <c r="H151"/>
  <c r="H154"/>
  <c r="H155"/>
  <c r="H158"/>
  <c r="H159"/>
  <c r="H160"/>
  <c r="H161"/>
  <c r="H162"/>
  <c r="H163"/>
  <c r="H164"/>
  <c r="H165"/>
  <c r="H166"/>
  <c r="H167"/>
  <c r="H168"/>
  <c r="H169"/>
  <c r="H170"/>
  <c r="H171"/>
  <c r="H174"/>
  <c r="H175"/>
  <c r="H176"/>
  <c r="H179"/>
  <c r="H180"/>
  <c r="H181"/>
  <c r="H182"/>
  <c r="H183"/>
  <c r="H184"/>
  <c r="H185"/>
  <c r="H115"/>
  <c r="H62"/>
  <c r="H64"/>
  <c r="H65"/>
  <c r="H69"/>
  <c r="H70"/>
  <c r="H71"/>
  <c r="H74"/>
  <c r="H76"/>
  <c r="H78"/>
  <c r="H79"/>
  <c r="H81"/>
  <c r="H82"/>
  <c r="H84"/>
  <c r="H85"/>
  <c r="H86"/>
  <c r="H87"/>
  <c r="H88"/>
  <c r="H89"/>
  <c r="H90"/>
  <c r="H91"/>
  <c r="H94"/>
  <c r="H95"/>
  <c r="H96"/>
  <c r="H97"/>
  <c r="H98"/>
  <c r="H99"/>
  <c r="H103"/>
  <c r="H104"/>
  <c r="H107"/>
  <c r="H108"/>
  <c r="H110"/>
  <c r="H61"/>
  <c r="H58"/>
  <c r="H57"/>
  <c r="H21"/>
  <c r="H22"/>
  <c r="H23"/>
  <c r="H24"/>
  <c r="H25"/>
  <c r="H26"/>
  <c r="H27"/>
  <c r="H28"/>
  <c r="H29"/>
  <c r="H30"/>
  <c r="H31"/>
  <c r="H32"/>
  <c r="H33"/>
  <c r="H34"/>
  <c r="H35"/>
  <c r="H36"/>
  <c r="H39"/>
  <c r="H40"/>
  <c r="H41"/>
  <c r="H46"/>
  <c r="H47"/>
  <c r="H49"/>
  <c r="H50"/>
  <c r="H52"/>
  <c r="H20"/>
  <c r="F203"/>
  <c r="H60" l="1"/>
  <c r="H113"/>
  <c r="H19"/>
  <c r="H186"/>
  <c r="G203"/>
  <c r="I114" l="1"/>
  <c r="I19"/>
  <c r="I187" l="1"/>
  <c r="I186" s="1"/>
  <c r="I204" l="1"/>
  <c r="H203" l="1"/>
</calcChain>
</file>

<file path=xl/sharedStrings.xml><?xml version="1.0" encoding="utf-8"?>
<sst xmlns="http://schemas.openxmlformats.org/spreadsheetml/2006/main" count="1718" uniqueCount="940">
  <si>
    <t>к решению Совета</t>
  </si>
  <si>
    <t>Тейковского</t>
  </si>
  <si>
    <t>муниципального района</t>
  </si>
  <si>
    <t>(тыс. руб.)</t>
  </si>
  <si>
    <t>Финансовый отдел администрации Тейковского муниципального района</t>
  </si>
  <si>
    <t>040</t>
  </si>
  <si>
    <t>042</t>
  </si>
  <si>
    <t>100</t>
  </si>
  <si>
    <t>Целевая статья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</si>
  <si>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</si>
  <si>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</si>
  <si>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</si>
  <si>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</si>
  <si>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0103</t>
  </si>
  <si>
    <t>0104</t>
  </si>
  <si>
    <t>0106</t>
  </si>
  <si>
    <t>0111</t>
  </si>
  <si>
    <t>0113</t>
  </si>
  <si>
    <t>0309</t>
  </si>
  <si>
    <t>0405</t>
  </si>
  <si>
    <t>0409</t>
  </si>
  <si>
    <t>0412</t>
  </si>
  <si>
    <t>0701</t>
  </si>
  <si>
    <t>0702</t>
  </si>
  <si>
    <t>0707</t>
  </si>
  <si>
    <t>0709</t>
  </si>
  <si>
    <t>0801</t>
  </si>
  <si>
    <t>1001</t>
  </si>
  <si>
    <t>1004</t>
  </si>
  <si>
    <t>1102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</si>
  <si>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</si>
  <si>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</si>
  <si>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</si>
  <si>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</si>
  <si>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</si>
  <si>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</si>
  <si>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</si>
  <si>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</si>
  <si>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</si>
  <si>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</si>
  <si>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</si>
  <si>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0102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</si>
  <si>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</si>
  <si>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</si>
  <si>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</si>
  <si>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</si>
  <si>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</si>
  <si>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</si>
  <si>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</si>
  <si>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</si>
  <si>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0110100020</t>
  </si>
  <si>
    <t>0110100030</t>
  </si>
  <si>
    <t>0110200050</t>
  </si>
  <si>
    <t>0120180090</t>
  </si>
  <si>
    <t>0120180100</t>
  </si>
  <si>
    <t>0120180110</t>
  </si>
  <si>
    <t>0140100080</t>
  </si>
  <si>
    <t>0140200090</t>
  </si>
  <si>
    <t>0140200100</t>
  </si>
  <si>
    <t>0140200110</t>
  </si>
  <si>
    <t>0150180170</t>
  </si>
  <si>
    <t>0150280150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</si>
  <si>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</si>
  <si>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</si>
  <si>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</si>
  <si>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0170180200</t>
  </si>
  <si>
    <t>0190100150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</si>
  <si>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</si>
  <si>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</si>
  <si>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</si>
  <si>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01Б0100400</t>
  </si>
  <si>
    <t>01Б0100410</t>
  </si>
  <si>
    <t>01Б0100420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</si>
  <si>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</si>
  <si>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</si>
  <si>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0210100170</t>
  </si>
  <si>
    <t>0210100180</t>
  </si>
  <si>
    <t>0210200190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</si>
  <si>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</si>
  <si>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</si>
  <si>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</si>
  <si>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</si>
  <si>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</si>
  <si>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</si>
  <si>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0310100240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</si>
  <si>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</si>
  <si>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</si>
  <si>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</si>
  <si>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</si>
  <si>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</si>
  <si>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</si>
  <si>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</si>
  <si>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</si>
  <si>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0140100110</t>
  </si>
  <si>
    <t>4190000260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</si>
  <si>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</si>
  <si>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0130100070</t>
  </si>
  <si>
    <t>0140100060</t>
  </si>
  <si>
    <t>0140200060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</si>
  <si>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</si>
  <si>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</si>
  <si>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</si>
  <si>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</si>
  <si>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</si>
  <si>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</si>
  <si>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</si>
  <si>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</si>
  <si>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</si>
  <si>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</si>
  <si>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</si>
  <si>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</si>
  <si>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</si>
  <si>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</si>
  <si>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</si>
  <si>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</si>
  <si>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</si>
  <si>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</si>
  <si>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</si>
  <si>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«Проведение официальных физкультурно-оздоровительных и спортивных мероприятий»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</si>
  <si>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</si>
  <si>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</si>
  <si>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Профилактика правонарушений,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</si>
  <si>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</si>
  <si>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</si>
  <si>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</si>
  <si>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</si>
  <si>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</si>
  <si>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</si>
  <si>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</si>
  <si>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</si>
  <si>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</si>
  <si>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</si>
  <si>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</si>
  <si>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</si>
  <si>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</si>
  <si>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</si>
  <si>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</si>
  <si>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</si>
  <si>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</si>
  <si>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</si>
  <si>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</si>
  <si>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</si>
  <si>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</si>
  <si>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1003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</si>
  <si>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</si>
  <si>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Выплата вознаграждений к наградам администрации Тейковского муниципального района, премий к Почетным грамотам и других премий в рамках иных непрограммных мероприятий по непрограммным направлениям деятельности исполнительных органов местного самоуправления (Социальное обеспечение и иные выплаты населению)</t>
  </si>
  <si>
    <t>Приложение 11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</si>
  <si>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</si>
  <si>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</si>
  <si>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</si>
  <si>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</si>
  <si>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</si>
  <si>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</si>
  <si>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</si>
  <si>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02201S1430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</si>
  <si>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(Межбюджетные трансферты) </t>
  </si>
  <si>
    <t xml:space="preserve">Повышение туристической привлекательности Тейковского района (Закупка товаров, работ и услуг для обеспечения государственных (муниципальных) нужд) 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</si>
  <si>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</si>
  <si>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0410100320</t>
  </si>
  <si>
    <t>Приложение 2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</si>
  <si>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(Закупка товаров, работ и услуг для обеспечения государственных (муниципальных) нужд) </t>
  </si>
  <si>
    <t>550,0</t>
  </si>
  <si>
    <t>0703</t>
  </si>
  <si>
    <t>0220181430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</si>
  <si>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</si>
  <si>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</si>
  <si>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</si>
  <si>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</si>
  <si>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</si>
  <si>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4,4</t>
  </si>
  <si>
    <t>01Г0100440</t>
  </si>
  <si>
    <t>02105L5191</t>
  </si>
  <si>
    <t>4,3</t>
  </si>
  <si>
    <t>Поддержка мер по обеспечению сбалансированности местных бюджетов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</si>
  <si>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Подготовка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</si>
  <si>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 (Закупка товаров, работ и услуг для обеспечения государственных (муниципальных) нужд) 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</si>
  <si>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 </t>
  </si>
  <si>
    <t xml:space="preserve"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 </t>
  </si>
  <si>
    <t>2018 год</t>
  </si>
  <si>
    <t>Утверждено по бюджету на 2018 год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</si>
  <si>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</si>
  <si>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</si>
  <si>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 xml:space="preserve">района на 2018 год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</si>
  <si>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</si>
  <si>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</si>
  <si>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</si>
  <si>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</si>
  <si>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</si>
  <si>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0160181440</t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</si>
  <si>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</si>
  <si>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</si>
  <si>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(Закупка товаров, работ и услуг для обеспечения государственных (муниципальных) нужд) </t>
  </si>
  <si>
    <t>0530120030</t>
  </si>
  <si>
    <t>0560120200</t>
  </si>
  <si>
    <t>0580160050</t>
  </si>
  <si>
    <t>05В0120410</t>
  </si>
  <si>
    <t>0610160020</t>
  </si>
  <si>
    <t>0710120080</t>
  </si>
  <si>
    <t>0720120190</t>
  </si>
  <si>
    <t xml:space="preserve">Содержание и развитие информационных систем и телекоммуникационных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</si>
  <si>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>0930120390</t>
  </si>
  <si>
    <t xml:space="preserve">Организационные меры по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</si>
  <si>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>0210400220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</si>
  <si>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(Закупка товаров, работ и услуг для обеспечения государственных (муниципальных) нужд)  </t>
  </si>
  <si>
    <t>Приложение 1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</si>
  <si>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2018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</si>
  <si>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2018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</si>
  <si>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01601S1440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</si>
  <si>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</si>
  <si>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</si>
  <si>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>0120100140</t>
  </si>
  <si>
    <t>Межбюджетные трансферты на осуществление переданных полномочий сельским поселениям в части содержания муниципального жилого фонда</t>
  </si>
  <si>
    <t>0560108040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</si>
  <si>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</si>
  <si>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0580108030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</si>
  <si>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</si>
  <si>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>0570108050</t>
  </si>
  <si>
    <t xml:space="preserve">Межбюджетные трансферты на исполнение переданных полномочий сельским поселениям на участие в организации деятельности по сбору ( в том числе раздельному сбору) и транспортированию твердых коммунальных отходов сельских поселений (Межбюджетные трансферты) 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</si>
  <si>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</si>
  <si>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05Б0108110</t>
  </si>
  <si>
    <t>0590108060</t>
  </si>
  <si>
    <t xml:space="preserve">Мероприятия по обеспечению инженерной инфраструктурой земельных участков, предназначенных для бесплатного предоставления семьям с тремя и более детьми, в том числе на подготовку документапции по планировке территории, разработку проектной документации, проведение экспертизы проектной документации, создание инженерной инфраструктуры на земельных участках, предназначенных для бесплатного предоставления семьям с тремя и более детьми (Закупка товаров, работ и услуг для обеспечения государственных (муниципальных) нужд) </t>
  </si>
  <si>
    <t>от 12.12.2017 г. № 262-р</t>
  </si>
  <si>
    <t>Мероприятия по созданию в общеобразовательных организациях, расположенных в сельской местности, условий для занятий физической культурой и спортом (Предоставление субсидий бюджетным, автономным учреждениям и иным некоммерческим организациям)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</si>
  <si>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</si>
  <si>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</si>
  <si>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 (Социальное обеспечение и иные выплаты населению)</t>
    </r>
  </si>
  <si>
    <t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</si>
  <si>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</si>
  <si>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</si>
  <si>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Внесенные изменения</t>
  </si>
  <si>
    <t>На укрепление материально-технической базы муниципальных образовательных организаций Ивановской области  (Предоставление субсидий бюджетным, автономным учреждениям и иным некоммерческим организациям)</t>
  </si>
  <si>
    <t>0110181950</t>
  </si>
  <si>
    <t xml:space="preserve">На укрепление материально-технической базы муниципальных образовательных организаций Ивановской области   (Закупка товаров, работ и услуг для обеспечения государственных (муниципальных) нужд) </t>
  </si>
  <si>
    <t xml:space="preserve">Софинансирование расходов на укрепление материально-технической базы муниципальных образовательных организаций  (Закупка товаров, работ и услуг для обеспечения государственных (муниципальных) нужд) </t>
  </si>
  <si>
    <t>01101S1950</t>
  </si>
  <si>
    <t>Софинансирование расходов на укрепление материально-технической базы муниципальных образовательных организаций  (Предоставление субсидий бюджетным, автономным учреждениям и иным некоммерческим организациям)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</si>
  <si>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</si>
  <si>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01601S1420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</si>
  <si>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</si>
  <si>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0160181420</t>
  </si>
  <si>
    <t>01101L0971</t>
  </si>
  <si>
    <t xml:space="preserve">Проведение ремонта жилых помещений ветеранам Великой Отечественной войны (Закупка товаров, работ и услуг для обеспечения государственных (муниципальных) нужд) </t>
  </si>
  <si>
    <t>0410100810</t>
  </si>
  <si>
    <t>Уточненный бюджет на 2018 год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</si>
  <si>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фондов"(Межбюджетные трансферты) </t>
  </si>
  <si>
    <t>0210408070</t>
  </si>
  <si>
    <t>0580160080</t>
  </si>
  <si>
    <t>Субсидии организациям коммунального комплекса Тейковского муниципального района на создание резервного запаса каменного угля  (Иные бюджетные ассигнования)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</si>
  <si>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</si>
  <si>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 (Предоставление субсидий бюджетным, автономным учреждениям и иным некоммерческим организациям)</t>
  </si>
  <si>
    <t>Расходы по созданию в общеобразовательных организациях, расположенных в сельской местности, условий для занятий физической культурой и спортом (Предоставление субсидий бюджетным, автономным учреждениям и иным некоммерческим организациям)</t>
  </si>
  <si>
    <t>0110100971</t>
  </si>
  <si>
    <t>0140182181</t>
  </si>
  <si>
    <t>0140182182</t>
  </si>
  <si>
    <t>0140282181</t>
  </si>
  <si>
    <t>0140282182</t>
  </si>
  <si>
    <t>0160182181</t>
  </si>
  <si>
    <t>0160182182</t>
  </si>
  <si>
    <t>0210382181</t>
  </si>
  <si>
    <t>0210382182</t>
  </si>
  <si>
    <t xml:space="preserve">Строительство (реконструкция), капитальный ремонт, ремонт и содержание автомобильных дорог общего пользования местного значения, в т.ч. на формирование муниципальных дорожных фондов (Закупка товаров, работ и услуг для обеспечения государственных (муниципальных) нужд) </t>
  </si>
  <si>
    <t xml:space="preserve">Софинансирование расходов на строительство (реконструкция), капитальный ремонт, ремонт и содержание автомобильных дорог общего пользования местного значения, в т.ч. на формирование муниципальных дорожных фондов (Закупка товаров, работ и услуг для обеспечения государственных (муниципальных) нужд) </t>
  </si>
  <si>
    <t>17201S0510</t>
  </si>
  <si>
    <t>0220182181</t>
  </si>
  <si>
    <t>0220182182</t>
  </si>
  <si>
    <t xml:space="preserve">Мероприятия по демонтажу (сносу) аварийных зданий (Закупка товаров, работ и услуг для обеспечения государственных (муниципальных) нужд) </t>
  </si>
  <si>
    <t>04201R0820</t>
  </si>
  <si>
    <t xml:space="preserve"> Расходы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на 2018 год и на плановый период 2019 и 2020 годов (Капитальные вложения)
</t>
  </si>
  <si>
    <t xml:space="preserve">Организация целевой подготовки педагогов для работы в муниципальных образовательных организациях Ивановской области (Закупка товаров, работ и услуг для обеспечения государственных (муниципальных) нужд) </t>
  </si>
  <si>
    <t>01Г0183110</t>
  </si>
  <si>
    <t>01Г01S3110</t>
  </si>
  <si>
    <t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(Предоставление субсидий бюджетным, автономным учреждениям и иным некоммерческим организациям)</t>
  </si>
  <si>
    <t>0230100990</t>
  </si>
  <si>
    <t>0540108120</t>
  </si>
  <si>
    <t>Межбюджетные трансферты на организацию в границах поселения газоснабжения населения (Межбюджетные трансферты)</t>
  </si>
  <si>
    <t xml:space="preserve">Расходы на исполнение переданных полномочий от сельских поселений по благоустройству населенных пунктов сельских поселений в части уличного освещения (Закупка товаров, работ и услуг для обеспечения государственных (муниципальных) нужд) </t>
  </si>
  <si>
    <t xml:space="preserve">Проведение ремонтно-реставрационных работ на объекте культурного наследия регионального значения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</si>
  <si>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(Межбюджетные трансферты) </t>
  </si>
  <si>
    <t>02102L4670</t>
  </si>
  <si>
    <t xml:space="preserve">Обеспечение развития и укрепления материально-технической базы домов культуры в населенных пунктах с числом жителей до 50 тысяч человек (Закупка товаров, работ и услуг для обеспечения государственных (муниципальных) нужд) </t>
  </si>
  <si>
    <t>0210281980</t>
  </si>
  <si>
    <t>02102S1981</t>
  </si>
  <si>
    <t>На разработку проектно-сметной документации объектов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</t>
  </si>
  <si>
    <t>Софинансирование расходов на разработку проектно-сметной документации объектов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</t>
  </si>
  <si>
    <t>0920183160</t>
  </si>
  <si>
    <t>1101</t>
  </si>
  <si>
    <t>05101L4970</t>
  </si>
  <si>
    <t>1410100700</t>
  </si>
  <si>
    <t xml:space="preserve">Укрепление материально-технической базы муниципальных учреждений культуры Ивановской области в 2018 году (Закупка товаров, работ и услуг для обеспечения государственных (муниципальных) нужд) </t>
  </si>
  <si>
    <t xml:space="preserve">Софинансирование на укрепление материально-технической базы муниципальных учреждений культуры Ивановской области в 2018 году (Закупка товаров, работ и услуг для обеспечения государственных (муниципальных) нужд) </t>
  </si>
  <si>
    <t xml:space="preserve">Средства, переданные бюджетам поселений для компенсации дополнительных расходов, возникших в результате решений, принятых органами власти муниципального района  (Межбюджетные трансферты) 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</si>
  <si>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(Межбюджетные трансферты ) </t>
  </si>
  <si>
    <r>
      <t xml:space="preserve">Обеспечение функций финансового органа администрации Тейковского муниципального района (Социальное обеспечение и иные выплаты населению) </t>
    </r>
    <r>
      <rPr>
        <sz val="10"/>
        <color rgb="FF000000"/>
        <rFont val="Times New Roman"/>
        <family val="1"/>
        <charset val="204"/>
      </rPr>
      <t xml:space="preserve"> </t>
    </r>
  </si>
  <si>
    <t>Приложение 3</t>
  </si>
  <si>
    <t>Приложение 7</t>
  </si>
  <si>
    <t xml:space="preserve">Распределение бюджетных ассигнований по целевым статьям </t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</si>
  <si>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</si>
  <si>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</si>
  <si>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2018 год</t>
  </si>
  <si>
    <t>Наименование</t>
  </si>
  <si>
    <t>Вид расходов</t>
  </si>
  <si>
    <t>Утверждено по бюджету на 2018г.</t>
  </si>
  <si>
    <t>Муниципальная программа «Развитие образования Тейковского муниципального района»</t>
  </si>
  <si>
    <t>0100000000</t>
  </si>
  <si>
    <t xml:space="preserve">Подпрограмма «Развитие общего образования» </t>
  </si>
  <si>
    <t>0110000000</t>
  </si>
  <si>
    <t>Основное мероприятие «Укрепление материально-технической базы учреждений образования»</t>
  </si>
  <si>
    <t>0110100000</t>
  </si>
  <si>
    <t xml:space="preserve">Мероприятия по укреплению материально-технической базы дошкольных образовательных учреждений (Закупка товаров, работ и услуг для обеспечения государственных (муниципальных) нужд) </t>
  </si>
  <si>
    <t>Основное мероприятие «Развитие кадрового потенциала системы образования»</t>
  </si>
  <si>
    <t>0110200000</t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</si>
  <si>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</si>
  <si>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Подпрограмма «Финансовое обеспечение предоставления мер социальной поддержки в сфере образования» </t>
  </si>
  <si>
    <t>0120000000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</si>
  <si>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</si>
  <si>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</si>
  <si>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 </t>
  </si>
  <si>
    <t xml:space="preserve">Подпрограмма «Выявление и поддержка одаренных детей» </t>
  </si>
  <si>
    <t>0130000000</t>
  </si>
  <si>
    <t>Основное мероприятие «Выявление и поддержка одаренных детей и молодежи»</t>
  </si>
  <si>
    <t>0130100000</t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</si>
  <si>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</si>
  <si>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</si>
  <si>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</si>
  <si>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</si>
  <si>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 xml:space="preserve">Основное мероприятие «Развитие общего образования» </t>
  </si>
  <si>
    <t>0140200000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</si>
  <si>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</si>
  <si>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0150000000</t>
  </si>
  <si>
    <t>0150100000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</si>
  <si>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</si>
  <si>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Основное мероприятие «Развитие общего образования»</t>
  </si>
  <si>
    <t>0150200000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</si>
  <si>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</si>
  <si>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</si>
  <si>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</si>
  <si>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0160000000</t>
  </si>
  <si>
    <t>Основное мероприятие «Развитие дополнительного образования»</t>
  </si>
  <si>
    <t>0160100000</t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</si>
  <si>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</si>
  <si>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</si>
  <si>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</si>
  <si>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</si>
  <si>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</si>
  <si>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</si>
  <si>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</si>
  <si>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</si>
  <si>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</si>
  <si>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</si>
  <si>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</si>
  <si>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01Б0100000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</si>
  <si>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</si>
  <si>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>01Г0000000</t>
  </si>
  <si>
    <t>01Г0100000</t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</si>
  <si>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</si>
  <si>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</si>
  <si>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t>0200000000</t>
  </si>
  <si>
    <t xml:space="preserve">Подпрограмма «Развитие культуры  Тейковского муниципального района» </t>
  </si>
  <si>
    <t>0210000000</t>
  </si>
  <si>
    <t>Основное мероприятие «Развитие культуры»</t>
  </si>
  <si>
    <t>0210100000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</si>
  <si>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</si>
  <si>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t>Основное мероприятие «Укрепление материально-технической базы учреждений культуры»</t>
  </si>
  <si>
    <t>0210200000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</si>
  <si>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</si>
  <si>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</si>
  <si>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</si>
  <si>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t>Основное мероприятие "Организация библиотечного обслуживания населения"</t>
  </si>
  <si>
    <t>0210400000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</si>
  <si>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</si>
  <si>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>Основное мероприятие "Комплектование книжных фондов библиотек Тейковского муниципального района"</t>
  </si>
  <si>
    <t>0210500000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</si>
  <si>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</si>
  <si>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</si>
  <si>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</si>
  <si>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</si>
  <si>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t>Подпрограмма "Сохранение, использование, популяризация и государственная охрана объектов культурного наследия (памятников истории культуры) Тейковского муниципального района на 2018 - 2020 годы"</t>
  </si>
  <si>
    <t>0230000000</t>
  </si>
  <si>
    <t>Основное мероприятие "Сохранение, использование, популяризация объектов культурного наследия (памятников истории культуры) Тейковского муниципального района"</t>
  </si>
  <si>
    <t>0230100000</t>
  </si>
  <si>
    <t>Муниципальная программа «Развитие физической культуры и спорта в Тейковском муниципальном районе»</t>
  </si>
  <si>
    <t>0300000000</t>
  </si>
  <si>
    <t xml:space="preserve">Подпрограмма «Организация физкультурных мероприятий, спортивных мероприятий и участие спортсменов Тейковского муниципального района в соревнованиях»  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</si>
  <si>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</si>
  <si>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</si>
  <si>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</si>
  <si>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Муниципальная программа «Поддержка населения в Тейковском муниципальном районе»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</si>
  <si>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</si>
  <si>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</si>
  <si>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</si>
  <si>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</si>
  <si>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</si>
  <si>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 xml:space="preserve">Подпрограмма «Повышения качества жизни детей – сирот Тейковского муниципального района» </t>
  </si>
  <si>
    <t>0420000000</t>
  </si>
  <si>
    <t>Основное мероприятие «Предоставление мер социальной поддержки детям-сиротам и детям, оставшимся без попечения родителей, лицам из числа указанной категории детей»</t>
  </si>
  <si>
    <t>0420100000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</si>
  <si>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</si>
  <si>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t>0500000000</t>
  </si>
  <si>
    <t>Подпрограмма «Обеспечение жильем молодых семей в Тейковском муниципальном районе»</t>
  </si>
  <si>
    <t>0510000000</t>
  </si>
  <si>
    <t>Основное мероприятие «Обеспечение жильем молодых семей»</t>
  </si>
  <si>
    <t>0510100000</t>
  </si>
  <si>
    <t>Предоставление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</si>
  <si>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 xml:space="preserve">Подпрограмма «Обеспечение инженерной инфраструктурой земельных участков, предназначенных для бесплатного предоставления семьям с тремя и более детьми в Тейковском муниципальном районе» </t>
  </si>
  <si>
    <t>0530000000</t>
  </si>
  <si>
    <t>Основное мероприятие "Обеспечение инженерной инфраструктурой земельных участков, предназначенных для бесплатного предоставления семьям с тремя и более детьми"</t>
  </si>
  <si>
    <t>0530100000</t>
  </si>
  <si>
    <t>Подпрограмма «Развитие газификации Тейковского муниципального района»</t>
  </si>
  <si>
    <t>0540000000</t>
  </si>
  <si>
    <t>Основное мероприятие «Обеспечение газоснабжения в границах муниципального района»</t>
  </si>
  <si>
    <t>0540100000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</si>
  <si>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</si>
  <si>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0560000000</t>
  </si>
  <si>
    <t>Основное мероприятие «Проведение капитального ремонта жилфонда»</t>
  </si>
  <si>
    <t>0560100000</t>
  </si>
  <si>
    <t>Подпрограмма «Обеспечение водоснабжением  жителей Тейковского муниципального района»</t>
  </si>
  <si>
    <t>0570000000</t>
  </si>
  <si>
    <t>Основное мероприятие "Обеспечение водоснабжения в границах муниципального района"</t>
  </si>
  <si>
    <t>0570100000</t>
  </si>
  <si>
    <t>Подпрограмма «Обеспечение населения Тейковского муниципального района теплоснабжением»</t>
  </si>
  <si>
    <t>0580000000</t>
  </si>
  <si>
    <t>Основное мероприятие "Обеспечение теплоснабжения в границах муниципального района"</t>
  </si>
  <si>
    <t>0580100000</t>
  </si>
  <si>
    <t>Подпрограмма «Реализация мероприятий по участию в организации деятельности по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</si>
  <si>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0590000000</t>
  </si>
  <si>
    <t>Основное мероприятие "Участие в организации деятельности по сбору и транспортированию твердых коммунальных отходов"</t>
  </si>
  <si>
    <t>0590100000</t>
  </si>
  <si>
    <t>Подпрограмма «Содержание территорий сельских кладбищ Тейковского муниципального района»</t>
  </si>
  <si>
    <t>05Б0000000</t>
  </si>
  <si>
    <t>Основное мероприятие "Организация ритуальных услуг и содержание мест захоронения"</t>
  </si>
  <si>
    <t>05Б0100000</t>
  </si>
  <si>
    <t>Подпрограмма "Подготовка проектов внесения изменений в документы территориального планирования, правила землепользования и застройки"</t>
  </si>
  <si>
    <t>05В0000000</t>
  </si>
  <si>
    <t>Основное мероприятие "Подготовка проектов планировки территории"</t>
  </si>
  <si>
    <t>05В0100000</t>
  </si>
  <si>
    <t xml:space="preserve">Подготовка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</si>
  <si>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</si>
  <si>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t>0600000000</t>
  </si>
  <si>
    <t xml:space="preserve">Подпрограмма «Развитие малого и среднего предпринимательства в Тейковском муниципальном районе» </t>
  </si>
  <si>
    <t>0610000000</t>
  </si>
  <si>
    <t>Основное мероприятие «Поддержка малого и среднего предпринимательства»</t>
  </si>
  <si>
    <t>0610100000</t>
  </si>
  <si>
    <t>Муниципальная программа «Информатизация и информационная безопасность Тейковского муниципального района»</t>
  </si>
  <si>
    <t>0700000000</t>
  </si>
  <si>
    <t xml:space="preserve">Подпрограмма «Информатизация и информационная безопасность Тейковского муниципального района» </t>
  </si>
  <si>
    <t>0710000000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</si>
  <si>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</si>
  <si>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>0710100000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</si>
  <si>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</si>
  <si>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0720000000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</si>
  <si>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</si>
  <si>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0720100000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</si>
  <si>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</si>
  <si>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0900000000</t>
  </si>
  <si>
    <t>Подпрограмма "Устойчивое развитие сельских территорий Тейковского муниципального района"</t>
  </si>
  <si>
    <t>0920000000</t>
  </si>
  <si>
    <t>Основное мероприятие "Устойчивое развитие сельских территорий Тейковского муниципального района"</t>
  </si>
  <si>
    <t>0920100000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</si>
  <si>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</si>
  <si>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0930000000</t>
  </si>
  <si>
    <t>Основное мероприятие "Планировка территории и проведение комплексных кадастровых работ"</t>
  </si>
  <si>
    <t>0930100000</t>
  </si>
  <si>
    <t xml:space="preserve">Разработка проектов планировки и межевания территории (Закупка товаров, работ и услуг для обеспечения государственных (муниципальных) нужд) </t>
  </si>
  <si>
    <t>Муниципальная программа "Обеспечение безопасности граждан и профилактика правонарушений в Тейковском муниципальном районе"</t>
  </si>
  <si>
    <t>Подпрограмма "Профилактика правонарушений, борьба с преступностью и обеспечения безопасности граждан</t>
  </si>
  <si>
    <t>1110000000</t>
  </si>
  <si>
    <t>Основное мероприятие «Обеспечение общественного порядка и профилактика правонарушений»</t>
  </si>
  <si>
    <t>1110100000</t>
  </si>
  <si>
    <t xml:space="preserve">Профилактика правонарушений,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</si>
  <si>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</si>
  <si>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</si>
  <si>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</si>
  <si>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</si>
  <si>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</si>
  <si>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</si>
  <si>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</si>
  <si>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</si>
  <si>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</si>
  <si>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</si>
  <si>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</si>
  <si>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</si>
  <si>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</si>
  <si>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</si>
  <si>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</si>
  <si>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(Межбюджетные трансферты)</t>
  </si>
  <si>
    <t>Муниципальная программа «Создание условий для развития туризма в  Тейковском муниципальном  районе»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</si>
  <si>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</si>
  <si>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</si>
  <si>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>Непрограммные направления деятельности органов местного самоуправления Тейковского муниципального района</t>
  </si>
  <si>
    <t>Непрограммные направления деятельности представительного органа Тейковского муниципального района</t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</si>
  <si>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</si>
  <si>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</si>
  <si>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Обеспечение функций финансового органа администрации Тейковского муниципального района (Социальное обеспечение и иные выплаты населению)</t>
  </si>
  <si>
    <t>Иные непрограммные мероприятия</t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</si>
  <si>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</si>
  <si>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4290082181</t>
  </si>
  <si>
    <t>4290082182</t>
  </si>
  <si>
    <t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 (Предоставление субсидий бюджетным, автономным учреждениям и иным некоммерческим организациям)</t>
  </si>
  <si>
    <t>Расходы на исполнение переданных полномочий от сельских поселений по благоустройству населенных пунктов сельских поселений в части уличного освещения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</si>
  <si>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</si>
  <si>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</si>
  <si>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</si>
  <si>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>Приложение 4</t>
  </si>
  <si>
    <t>Приложение 9</t>
  </si>
  <si>
    <t>РАСПРЕДЕЛЕНИЕ РАСХОДОВ</t>
  </si>
  <si>
    <t>бюджета Тейковского муниципального района на 2018 год по разделам и подразделам функциональной классификации расходов Российской Федерации</t>
  </si>
  <si>
    <t>Наименование показателя</t>
  </si>
  <si>
    <t>0100</t>
  </si>
  <si>
    <t xml:space="preserve">Общегосударственные вопросы  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</si>
  <si>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</si>
  <si>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</si>
  <si>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</si>
  <si>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</si>
  <si>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</si>
  <si>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</si>
  <si>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</si>
  <si>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0300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</si>
  <si>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</si>
  <si>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</si>
  <si>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0400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</si>
  <si>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</si>
  <si>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</si>
  <si>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</si>
  <si>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</si>
  <si>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0500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</si>
  <si>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</si>
  <si>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</si>
  <si>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</si>
  <si>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</si>
  <si>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0700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</si>
  <si>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</si>
  <si>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</si>
  <si>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</si>
  <si>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</si>
  <si>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</si>
  <si>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</si>
  <si>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</si>
  <si>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</si>
  <si>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Культура</t>
  </si>
  <si>
    <t>Другие вопросы в области культуры, кинематографии</t>
  </si>
  <si>
    <t>0900</t>
  </si>
  <si>
    <t>Здравоохранение</t>
  </si>
  <si>
    <t>0902</t>
  </si>
  <si>
    <t>Амбулаторная помощь</t>
  </si>
  <si>
    <t>1000</t>
  </si>
  <si>
    <t>Социальная политика</t>
  </si>
  <si>
    <t xml:space="preserve">Пенсионное обеспечение </t>
  </si>
  <si>
    <t>Социальное обеспечение населения</t>
  </si>
  <si>
    <t xml:space="preserve">Охрана семьи и детства </t>
  </si>
  <si>
    <t>1100</t>
  </si>
  <si>
    <t>Физическая культура и спорт</t>
  </si>
  <si>
    <t xml:space="preserve">Физическая культура </t>
  </si>
  <si>
    <t>Массовый спорт</t>
  </si>
  <si>
    <t xml:space="preserve">Итого расходов </t>
  </si>
  <si>
    <t xml:space="preserve">к решению Совета </t>
  </si>
  <si>
    <t>Приложение 5</t>
  </si>
  <si>
    <t>Источники внутреннего финансирования дефицита</t>
  </si>
  <si>
    <t xml:space="preserve">бюджета Тейковского муниципального района на 2018 год                                             </t>
  </si>
  <si>
    <t>и плановый период 2019 - 2020 г.г.</t>
  </si>
  <si>
    <t xml:space="preserve">           (тыс. руб.)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</si>
  <si>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</si>
  <si>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</si>
  <si>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2019 год</t>
  </si>
  <si>
    <t>2020 год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</si>
  <si>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</si>
  <si>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</si>
  <si>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</si>
  <si>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</si>
  <si>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</si>
  <si>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</si>
  <si>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</si>
  <si>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</si>
  <si>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</si>
  <si>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</si>
  <si>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</si>
  <si>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</si>
  <si>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</si>
  <si>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</si>
  <si>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</si>
  <si>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</si>
  <si>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</si>
  <si>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</si>
  <si>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</si>
  <si>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</si>
  <si>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000 01 06 01 00 00 0000 000</t>
  </si>
  <si>
    <t>Акции и иные формы участия в капитале, находящиеся в государственной и муниципальной собственности</t>
  </si>
  <si>
    <t>000 01 06 01 00 00 0000 630</t>
  </si>
  <si>
    <t>Средства от продажи акций и иных форм участия в капитале, находящихся в государственной и муниципальной собственности</t>
  </si>
  <si>
    <t>000 01 06 01 00 05 0000 630</t>
  </si>
  <si>
    <t>Средства от продажи акций и иных форм участия в капитале, находящихся в собственности муниципальных районов</t>
  </si>
  <si>
    <t>040 01 06 01 00 05 0000 630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</si>
  <si>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</si>
  <si>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</si>
  <si>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</si>
  <si>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</si>
  <si>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</si>
  <si>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</si>
  <si>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</si>
  <si>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</si>
  <si>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</si>
  <si>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</si>
  <si>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</si>
  <si>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</si>
  <si>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</si>
  <si>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</si>
  <si>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000 01 06 00 00 00 0000 000</t>
  </si>
  <si>
    <t xml:space="preserve">Иные источники внутреннего финансирования дефицитов бюджетов </t>
  </si>
  <si>
    <t xml:space="preserve">Межбюджетные трансферты на осуществление переданных полномочий сельским поселениям в части содержания муниципального жилого фонда (Межбюджетные трансферты) </t>
  </si>
  <si>
    <t xml:space="preserve">Тейковского </t>
  </si>
  <si>
    <t>ДОХОДЫ</t>
  </si>
  <si>
    <t xml:space="preserve">   бюджета Тейковского муниципального района по кодам классификации доходов бюджетов на 2018 год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</si>
  <si>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</si>
  <si>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</si>
  <si>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</si>
  <si>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</si>
  <si>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</si>
  <si>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</si>
  <si>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</si>
  <si>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182 1010201001 0000 110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</si>
  <si>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</si>
  <si>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182 1010202001 0000 110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</si>
  <si>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</si>
  <si>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182 1010203001 0000 110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</si>
  <si>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</si>
  <si>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182 1010204001 0000 110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</si>
  <si>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</si>
  <si>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</si>
  <si>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</si>
  <si>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>000 1030200001 0000 110</t>
  </si>
  <si>
    <t>Акцизы по подакцизным товарам (продукции), производимым на территории Российской Федерации</t>
  </si>
  <si>
    <t>100 1030223001 0000 110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</si>
  <si>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</si>
  <si>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</si>
  <si>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</si>
  <si>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</si>
  <si>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</si>
  <si>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</si>
  <si>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</si>
  <si>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</si>
  <si>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</si>
  <si>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</si>
  <si>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</si>
  <si>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>182 1050201002 0000 110</t>
  </si>
  <si>
    <t>182 1050202002 0000 110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</si>
  <si>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</si>
  <si>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000 1050300001 0000 110</t>
  </si>
  <si>
    <t xml:space="preserve">  Единый сельскохозяйственный налог</t>
  </si>
  <si>
    <t>182 1050301001 0000 110</t>
  </si>
  <si>
    <t>000 1050400002 0000 110</t>
  </si>
  <si>
    <t>Налог, взимаемый в связи с применением патентной системы налогообложения</t>
  </si>
  <si>
    <t>182 1050402002 0000 110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</si>
  <si>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</si>
  <si>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</si>
  <si>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</si>
  <si>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</si>
  <si>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</si>
  <si>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</si>
  <si>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</si>
  <si>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</si>
  <si>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</si>
  <si>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>000 1110300000 0000 000</t>
  </si>
  <si>
    <t>Проценты, полученные от предоставления бюджетных кредитов внутри страны</t>
  </si>
  <si>
    <t>040 1110305005 0000 120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</si>
  <si>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</si>
  <si>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</si>
  <si>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</si>
  <si>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</si>
  <si>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</si>
  <si>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</si>
  <si>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</si>
  <si>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040 1110501313 0000 120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</si>
  <si>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</si>
  <si>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000 1110503000 0000 120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</si>
  <si>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</si>
  <si>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040 1110503505 0000 120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</si>
  <si>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</si>
  <si>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000 1110700000 0000 120</t>
  </si>
  <si>
    <t>Платежи от государственных и муниципальных унитарных предприятий</t>
  </si>
  <si>
    <t>000 1110701000 0000 120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</si>
  <si>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</si>
  <si>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040 1110701505 0000 120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</si>
  <si>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</si>
  <si>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</si>
  <si>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</si>
  <si>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</si>
  <si>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</si>
  <si>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</si>
  <si>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</si>
  <si>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048 1120102001 0000 120</t>
  </si>
  <si>
    <t xml:space="preserve">  Плата за выбросы загрязняющих веществ в атмосферный воздух передвижными объектами</t>
  </si>
  <si>
    <t>048 1120103001 0000 120</t>
  </si>
  <si>
    <t xml:space="preserve">  Плата за сбросы загрязняющих веществ в водные объекты</t>
  </si>
  <si>
    <t>048 1120104101 6000 120</t>
  </si>
  <si>
    <t xml:space="preserve"> 000 1130000000 0000 000</t>
  </si>
  <si>
    <t xml:space="preserve">  ДОХОДЫ ОТ ОКАЗАНИЯ ПЛАТНЫХ УСЛУГ (РАБОТ) И КОМПЕНСАЦИИ ЗАТРАТ ГОСУДАРСТВА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</si>
  <si>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</si>
  <si>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</si>
  <si>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</si>
  <si>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</si>
  <si>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</si>
  <si>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</si>
  <si>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</si>
  <si>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</si>
  <si>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</si>
  <si>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>000 1140200000 0000 000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</si>
  <si>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</si>
  <si>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000 1140205005 0000 440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</si>
  <si>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</si>
  <si>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040 1140205305 0000 440 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</si>
  <si>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</si>
  <si>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000 1140600000 0000 430</t>
  </si>
  <si>
    <t xml:space="preserve">  Доходы от продажи земельных участков, находящихся в государственной и муниципальной собственности 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</si>
  <si>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</si>
  <si>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</si>
  <si>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>040 1140601305 0000 430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</si>
  <si>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</si>
  <si>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040 1140601313 0000 430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</si>
  <si>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</si>
  <si>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</si>
  <si>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</si>
  <si>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</si>
  <si>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</si>
  <si>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>182 1160301001 0000 140</t>
  </si>
  <si>
    <t>000 1162500000 0000 140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</si>
  <si>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</si>
  <si>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321 1162506001 0000 140</t>
  </si>
  <si>
    <t xml:space="preserve">   Денежные взыскания (штрафы) за нарушение земельного законодательства 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</si>
  <si>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</si>
  <si>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</si>
  <si>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>010 1169005005 0000 140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</si>
  <si>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</si>
  <si>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040 1169005005 0000 140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</si>
  <si>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</si>
  <si>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</si>
  <si>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</si>
  <si>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</si>
  <si>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</si>
  <si>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</si>
  <si>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</si>
  <si>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</si>
  <si>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</si>
  <si>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</si>
  <si>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000 2021000000 0000 151</t>
  </si>
  <si>
    <t xml:space="preserve">  Дотации бюджетам бюджетной системы Российской Федерации </t>
  </si>
  <si>
    <t xml:space="preserve"> 000 2021500100 0000 151</t>
  </si>
  <si>
    <t xml:space="preserve">  Дотации на выравнивание бюджетной обеспеченности</t>
  </si>
  <si>
    <t>040 2021500105 0000 151</t>
  </si>
  <si>
    <t xml:space="preserve">  Дотации бюджетам муниципальных районов на выравнивание  бюджетной обеспеченности</t>
  </si>
  <si>
    <t>000 2021500200 0000 151</t>
  </si>
  <si>
    <t>Дотации бюджетам на поддержку мер по обеспечению сбалансированности бюджетов</t>
  </si>
  <si>
    <t>040 2021500205 0000 151</t>
  </si>
  <si>
    <t>Дотации бюджетам муниципальных районов на поддержку мер по обеспечению сбалансированности бюджетов</t>
  </si>
  <si>
    <t xml:space="preserve"> 000 2022000000 0000 151</t>
  </si>
  <si>
    <t xml:space="preserve">  Субсидии бюджетам бюджетной системы Российской Федерации (межбюджетные субсидии)</t>
  </si>
  <si>
    <t>000 20225497 00 0000 151</t>
  </si>
  <si>
    <t>Субсидии на реализацию мероприятий по обеспечению жильем молодых семей</t>
  </si>
  <si>
    <t>040 20225497 05 0000 151</t>
  </si>
  <si>
    <t>Субсидии бюджетам муниципальных районов на реализацию мероприятий по обеспечению жильем молодых семей</t>
  </si>
  <si>
    <t>000 2022021600 0000 151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</si>
  <si>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</si>
  <si>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040 2022021605 0000 151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</si>
  <si>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</si>
  <si>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000 2022509700 0000 151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</si>
  <si>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</si>
  <si>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040 2022509705 0000 151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</si>
  <si>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</si>
  <si>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000 2022546700 0000 151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</si>
  <si>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</si>
  <si>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040 2022546705 0000 151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</si>
  <si>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</si>
  <si>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000 2022551900 0000 151</t>
  </si>
  <si>
    <t>Субсидия бюджетам на поддержку отрасли культуры</t>
  </si>
  <si>
    <t xml:space="preserve">040 2022551905 0000 151
</t>
  </si>
  <si>
    <t>Субсидия бюджетам муниципальных районов на поддержку отрасли культуры</t>
  </si>
  <si>
    <t xml:space="preserve"> 000 2022999900 0000 151</t>
  </si>
  <si>
    <t xml:space="preserve">  Прочие субсидии</t>
  </si>
  <si>
    <t>040 2022999905 0000 151</t>
  </si>
  <si>
    <t xml:space="preserve">  Прочие субсидии бюджетам муниципальных районов</t>
  </si>
  <si>
    <t xml:space="preserve"> 000 2023000000 0000 151</t>
  </si>
  <si>
    <t xml:space="preserve">  Субвенции бюджетам бюджетной системы Российской Федерации </t>
  </si>
  <si>
    <t>000 202 3512000 0000 151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</si>
  <si>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</si>
  <si>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040 202 3512005 0000 151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</si>
  <si>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</si>
  <si>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000 2023508200 0000 151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</si>
  <si>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</si>
  <si>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040 2023508205 0000 151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</si>
  <si>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</si>
  <si>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000 2023002400 0000 151</t>
  </si>
  <si>
    <t xml:space="preserve">  Субвенции местным бюджетам на выполнение передаваемых полномочий субъектов Российской Федерации</t>
  </si>
  <si>
    <t>040 2023002405 0000 151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</si>
  <si>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</si>
  <si>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>000 2023999900 0000 151</t>
  </si>
  <si>
    <t xml:space="preserve">  Прочие субвенции</t>
  </si>
  <si>
    <t>040 2023999905 0000 151</t>
  </si>
  <si>
    <t xml:space="preserve">  Прочие субвенции бюджетам муниципальных районов</t>
  </si>
  <si>
    <t xml:space="preserve"> 000 2024000000 0000 151</t>
  </si>
  <si>
    <t xml:space="preserve">  Иные межбюджетные трансферты</t>
  </si>
  <si>
    <t xml:space="preserve"> 000 2024001400 0000 151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</si>
  <si>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</si>
  <si>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040 2024001405 0000 151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</si>
  <si>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</si>
  <si>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000 2180000000 0000 000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</si>
  <si>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</si>
  <si>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000 2180000005 0000 151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</si>
  <si>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</si>
  <si>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040 2186001005 0000 151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</si>
  <si>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</si>
  <si>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000 2190000000 0000 000</t>
  </si>
  <si>
    <t>ВОЗВРАТ ОСТАТКОВ СУБСИДИЙ, СУБВЕНЦИЙ И ИНЫХ МЕЖБЮДЖЕТНЫХ ТРАНСФЕРТОВ, ИМЕЮЩИХ ЦЕЛЕВОЕ НАЗНАЧЕНИЕ, ПРОШЛЫХ ЛЕТ</t>
  </si>
  <si>
    <t>000 2190000005 0000 151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</si>
  <si>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</si>
  <si>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040 2196001005 0000 151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</si>
  <si>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</si>
  <si>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 Итого доходов</t>
  </si>
  <si>
    <t xml:space="preserve">  Плата за размещение отходов производства и потребления </t>
  </si>
  <si>
    <t xml:space="preserve">Плата за размещение твердых коммунальных отходов </t>
  </si>
  <si>
    <t>048 1120104201 6000 120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</si>
  <si>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 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</si>
  <si>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</si>
  <si>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 xml:space="preserve">Мероприятия по осуществлению технологического присоединения плоскостного спортивного сооружения (Закупка товаров, работ и услуг для обеспечения государственных (муниципальных) нужд) </t>
  </si>
  <si>
    <t>09201S3160</t>
  </si>
  <si>
    <t xml:space="preserve">Расходы на выполнение инженерно-геологических и инженерно-экологических изысканий по объекту "Строительство плоскостного спортивного сооружения в с.Новое Горяново Тейковского муниципального района" (Закупка товаров, работ и услуг для обеспечения государственных (муниципальных) нужд) </t>
  </si>
  <si>
    <t>Перечень   главных администраторов доходов бюджета Тейковского муниципального района и  закрепляемые  за ними виды (подвиды) доходов бюджета  Тейковского муниципального района  на 2018 год и плановый период 2019 - 2020 г.г.</t>
  </si>
  <si>
    <t>Код классификации доходов бюджетов Российской Федерации, код главного администратора доходов бюджета Тейковского муниципального района</t>
  </si>
  <si>
    <t xml:space="preserve">Наименование главного администратора доходов районного бюджета </t>
  </si>
  <si>
    <t>040 1 11 03050 05 0000 120</t>
  </si>
  <si>
    <t>040 1 11 05013 05 0000 120</t>
  </si>
  <si>
    <t>040 1 11 05013 13 0000 120</t>
  </si>
  <si>
    <t>040 1 11 05035 05 0000 120</t>
  </si>
  <si>
    <t xml:space="preserve"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муниципальных,  бюджетных и автономных учреждений) </t>
  </si>
  <si>
    <t>040 1 11 07015 05 0000 120</t>
  </si>
  <si>
    <t xml:space="preserve">Доходы от перечисления части прибыли, остающейся после уплаты налогов и иных обязательных  платежей муниципальных унитарных предприятий, созданных муниципальными районами </t>
  </si>
  <si>
    <t>040 1 13 01995 05 0000 130</t>
  </si>
  <si>
    <t>Прочие доходы от оказания платных услуг (работ) получателями средств бюджетов муниципальных районов</t>
  </si>
  <si>
    <t>040 1 14 02052 05 0000 410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</si>
  <si>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 автономных учреждений), в части реализации основных средств по указанному имуществу</t>
  </si>
  <si>
    <t>040 1 14 02052 05 0000 440</t>
  </si>
  <si>
    <t>Доходы от реализации имущества, находящегося в оперативном управлении учреждений, находящихся  в ведении органов управления муниципальных районов (за исключением имущества муниципальных бюджетных и  автономных учреждений), в части реализации материальных запасов по указанному имуществу</t>
  </si>
  <si>
    <t>040 1 14 02053 05 0000 410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</si>
  <si>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</si>
  <si>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040 1 14 02053 05 0000 440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</si>
  <si>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 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</si>
  <si>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040 1 14 06013 05 0000 430</t>
  </si>
  <si>
    <t>040 1 14 06013 13 0000 430</t>
  </si>
  <si>
    <t>040 1 16 90050 05 0000 140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</si>
  <si>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</si>
  <si>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040 1 17 01050 05 0000 180</t>
  </si>
  <si>
    <t>Невыясненные поступления, зачисляемые в бюджеты муниципальных районов</t>
  </si>
  <si>
    <t>040 1 17 05050 05 0000 180</t>
  </si>
  <si>
    <t>Прочие неналоговые доходы бюджетов муниципальных районов</t>
  </si>
  <si>
    <t>040 2 02 15001 05 0000 151</t>
  </si>
  <si>
    <t xml:space="preserve">Дотации бюджетам муниципальных районов на выравнивание бюджетной обеспеченности </t>
  </si>
  <si>
    <t>040 2 02 15002 05 0000 151</t>
  </si>
  <si>
    <t>040 2 02 25097 05 0000 151</t>
  </si>
  <si>
    <t>040 2 02 20216 05 0000 151</t>
  </si>
  <si>
    <t xml:space="preserve">  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</si>
  <si>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040 2 02 25519 05 0000 151</t>
  </si>
  <si>
    <t xml:space="preserve">  Субсидия бюджетам муниципальных районов на поддержку отрасли культуры</t>
  </si>
  <si>
    <t>040 2 02 29999 05 0000 151</t>
  </si>
  <si>
    <t xml:space="preserve">Прочие субсидии бюджетам муниципальных районов </t>
  </si>
  <si>
    <t>040 2 02 35120 05 0000 151</t>
  </si>
  <si>
    <t xml:space="preserve"> 040 2 02 30024 00 0000 151</t>
  </si>
  <si>
    <t>Субвенции бюджетам муниципальных районов на выполнение передаваемых полномочий субъектов Российской Федерации</t>
  </si>
  <si>
    <t>040 2 02 39999 05 0000 151</t>
  </si>
  <si>
    <t xml:space="preserve">Прочие субвенции бюджетам муниципальных районов </t>
  </si>
  <si>
    <t>040 2 02 40014 05 0000 151</t>
  </si>
  <si>
    <t>040 2 18 60010 05 0000 151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</si>
  <si>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</si>
  <si>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040 2 19 60010 05 0000 151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</si>
  <si>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</si>
  <si>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041 </t>
  </si>
  <si>
    <t xml:space="preserve">Департамент природных ресурсов экологии Ивановской области </t>
  </si>
  <si>
    <t>041 1 16 25030 01 0000 140</t>
  </si>
  <si>
    <t xml:space="preserve">  Денежные взыскания (штрафы) за нарушение законодательства Российской Федерации об охране и использовании животного мира</t>
  </si>
  <si>
    <t>041 1 16 90050 05 0000 140</t>
  </si>
  <si>
    <t>Отдел образования Тейковского муниципального района</t>
  </si>
  <si>
    <t>042 1 13 01995 05 0000 130</t>
  </si>
  <si>
    <t>042 1 17 01050 05 0000 180</t>
  </si>
  <si>
    <t>010</t>
  </si>
  <si>
    <t xml:space="preserve">Департамент сельского хозяйства и продовольствия  Ивановской области </t>
  </si>
  <si>
    <t>010 1 16 90050 05 0000 140</t>
  </si>
  <si>
    <t xml:space="preserve">Главное Управление МЧС России по Ивановской области </t>
  </si>
  <si>
    <t>177 1 16 43000 01 0000 140</t>
  </si>
  <si>
    <t xml:space="preserve">  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</si>
  <si>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182</t>
  </si>
  <si>
    <t>Управление Федеральной налоговой службы по Ивановской области</t>
  </si>
  <si>
    <t>182 1 01 02010 01 0000 110</t>
  </si>
  <si>
    <t>182 1 01 02020 01 0000 110</t>
  </si>
  <si>
    <t>182 1 01 02030 01 0000 110</t>
  </si>
  <si>
    <t>182 1 01 02040 01 0000 110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</si>
  <si>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2271 Налогового кодекса Российской Федерации</t>
  </si>
  <si>
    <t>182 1 05 02010 02 0000 110</t>
  </si>
  <si>
    <t>Единый налог на вмененный доход для отдельных видов деятельности</t>
  </si>
  <si>
    <t>182 1 05 02020 02 0000 110</t>
  </si>
  <si>
    <t xml:space="preserve">Единый налог на вмененный доход для отдельных видов деятельности (за налоговые периоды истекшие до 1 января 2011 г.) </t>
  </si>
  <si>
    <t>182 1 05 04020 02 0000 110</t>
  </si>
  <si>
    <t>182 1 16 03010 01 0000 140</t>
  </si>
  <si>
    <t>182 1 07 01020 01 0000 110</t>
  </si>
  <si>
    <t xml:space="preserve">Налог на добычу общераспространенных полезных ископаемых </t>
  </si>
  <si>
    <t>182 1 08 03010 01 0000 110</t>
  </si>
  <si>
    <t>Государственная пошлина по делам рассматриваемым в судах общей юрисдикции, мировыми судьями (за исключением Верховного Суда Российской Федерации)</t>
  </si>
  <si>
    <t>182 1 16 03030 01 0000 140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</si>
  <si>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</si>
  <si>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182 1 05 03010 01 0000 110</t>
  </si>
  <si>
    <t xml:space="preserve">Единый сельскохозяйственный налог </t>
  </si>
  <si>
    <t>048</t>
  </si>
  <si>
    <t>048 1 12 01010 01 0000 120</t>
  </si>
  <si>
    <t>Плата за выбросы загрязняющих веществ в атмосферный воздух стационарными объектами</t>
  </si>
  <si>
    <t>048 1 12 01020 01 0000 120</t>
  </si>
  <si>
    <t>Плата за выбросы загрязняющих веществ в атмосферный воздух передвижными объектами</t>
  </si>
  <si>
    <t>048 1 12 01030 01 0000 120</t>
  </si>
  <si>
    <t xml:space="preserve"> Плата за сбросы загрязняющих веществ в водные объекты</t>
  </si>
  <si>
    <t>048 1 12 01041 01 0000 120</t>
  </si>
  <si>
    <t xml:space="preserve">Плата  за размещение отходов производства </t>
  </si>
  <si>
    <t>161</t>
  </si>
  <si>
    <t xml:space="preserve">Управление Федеральной антимонопольной службы по Ивановской области </t>
  </si>
  <si>
    <t>161 1 16 33050 05 0000 140</t>
  </si>
  <si>
    <t xml:space="preserve"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муниципальных районов </t>
  </si>
  <si>
    <t>321</t>
  </si>
  <si>
    <t xml:space="preserve">Управление Федеральной службы государственной регистрации, кадастра и картографии по Ивановской области </t>
  </si>
  <si>
    <t>321 1 16 25060 01 0000 140</t>
  </si>
  <si>
    <t xml:space="preserve">  Денежные взыскания (штрафы) за нарушение земельного законодательства</t>
  </si>
  <si>
    <t>Управление Федерального казначейства по Ивановской области</t>
  </si>
  <si>
    <t xml:space="preserve">100 1 03 02230 01 0000 110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</si>
  <si>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</si>
  <si>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100 1 03 02240 01 0000 110 </t>
  </si>
  <si>
    <t xml:space="preserve">100 1 03 02250 01 0000 110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</si>
  <si>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</si>
  <si>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100 1 03 02260 01 0000 110</t>
  </si>
  <si>
    <t>040 1140205305 0000 410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</si>
  <si>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</si>
  <si>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000 1140205005 0000 410</t>
  </si>
  <si>
    <t>Денежные взыскания (штрафы) за нарушение законодательства о налогах и сборах, предусмотренные статьями 116, 119.1, 119.2, пунктами 1 и 2 статьи 120, статьями 125, 126, 126.1, 128, 129, 129.1, 129.4, 132, 133, 134, 135, 135.1, 135.2  Налогового кодекса Российской Федерации</t>
  </si>
  <si>
    <t>Приложение 6</t>
  </si>
  <si>
    <t>от 26.12.2018 г. № 363-р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</si>
  <si>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((Иные бюджетные ассигнования) </t>
    </r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</si>
  <si>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</si>
  <si>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Межрегиональное Управление Федеральной службы по надзору в сфере природопользования по Владимирской и Ивановской областям 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</si>
</sst>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0.0"/>
  </numFmts>
  <fonts count="2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Arial Cy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7">
      <alignment horizontal="left" wrapText="1" indent="2"/>
    </xf>
    <xf numFmtId="49" fontId="10" fillId="0" borderId="8">
      <alignment horizontal="center"/>
    </xf>
    <xf numFmtId="44" fontId="21" fillId="0" borderId="0" applyFont="0" applyFill="0" applyBorder="0" applyAlignment="0" applyProtection="0"/>
  </cellStyleXfs>
  <cellXfs count="37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2" fillId="0" borderId="0" xfId="0" applyFont="1" applyAlignment="1">
      <alignment horizontal="right"/>
    </xf>
    <xf numFmtId="0" fontId="7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/>
    </xf>
    <xf numFmtId="0" fontId="5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horizontal="justify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NumberFormat="1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7" fillId="0" borderId="4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justify" vertical="top" wrapText="1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justify" vertical="top" wrapText="1"/>
    </xf>
    <xf numFmtId="0" fontId="4" fillId="0" borderId="5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164" fontId="4" fillId="0" borderId="0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164" fontId="5" fillId="0" borderId="0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0" fontId="7" fillId="0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wrapText="1"/>
    </xf>
    <xf numFmtId="0" fontId="0" fillId="2" borderId="0" xfId="0" applyFill="1"/>
    <xf numFmtId="49" fontId="4" fillId="2" borderId="4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7" fillId="0" borderId="0" xfId="0" applyFont="1" applyFill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5" fillId="0" borderId="3" xfId="0" applyFont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justify" vertical="top" wrapText="1"/>
    </xf>
    <xf numFmtId="0" fontId="7" fillId="0" borderId="5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justify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justify" vertical="top" wrapText="1"/>
    </xf>
    <xf numFmtId="164" fontId="18" fillId="0" borderId="1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2" fillId="0" borderId="0" xfId="0" applyFont="1" applyAlignment="1">
      <alignment horizontal="right" indent="15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4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justify" vertical="top" wrapText="1"/>
    </xf>
    <xf numFmtId="164" fontId="7" fillId="0" borderId="3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justify" vertical="top" wrapText="1"/>
    </xf>
    <xf numFmtId="164" fontId="8" fillId="0" borderId="3" xfId="0" applyNumberFormat="1" applyFont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 applyAlignment="1">
      <alignment horizontal="right" indent="15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horizontal="center" vertical="top" wrapText="1"/>
    </xf>
    <xf numFmtId="49" fontId="19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0" fillId="0" borderId="0" xfId="0" applyFont="1" applyFill="1"/>
    <xf numFmtId="49" fontId="6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vertical="top" wrapText="1"/>
    </xf>
    <xf numFmtId="164" fontId="4" fillId="0" borderId="2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0" fontId="6" fillId="0" borderId="0" xfId="0" applyFont="1" applyFill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164" fontId="4" fillId="0" borderId="2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0" fontId="4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justify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/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vertical="top" wrapText="1"/>
    </xf>
    <xf numFmtId="0" fontId="0" fillId="0" borderId="0" xfId="0" applyFill="1" applyBorder="1"/>
    <xf numFmtId="164" fontId="4" fillId="0" borderId="0" xfId="0" applyNumberFormat="1" applyFont="1" applyFill="1" applyBorder="1" applyAlignment="1">
      <alignment horizontal="center" vertical="top" wrapText="1"/>
    </xf>
    <xf numFmtId="164" fontId="4" fillId="0" borderId="4" xfId="0" applyNumberFormat="1" applyFont="1" applyFill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wrapText="1"/>
    </xf>
    <xf numFmtId="1" fontId="5" fillId="0" borderId="1" xfId="0" applyNumberFormat="1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wrapText="1"/>
    </xf>
    <xf numFmtId="1" fontId="5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justify" wrapText="1"/>
    </xf>
    <xf numFmtId="0" fontId="4" fillId="0" borderId="2" xfId="0" applyFont="1" applyFill="1" applyBorder="1" applyAlignment="1">
      <alignment horizontal="justify" wrapText="1"/>
    </xf>
    <xf numFmtId="0" fontId="4" fillId="0" borderId="2" xfId="0" applyNumberFormat="1" applyFont="1" applyFill="1" applyBorder="1" applyAlignment="1">
      <alignment horizontal="justify" wrapText="1"/>
    </xf>
    <xf numFmtId="0" fontId="4" fillId="0" borderId="1" xfId="0" applyFont="1" applyFill="1" applyBorder="1" applyAlignment="1">
      <alignment horizontal="left" wrapText="1"/>
    </xf>
    <xf numFmtId="44" fontId="4" fillId="0" borderId="1" xfId="3" applyFont="1" applyFill="1" applyBorder="1" applyAlignment="1">
      <alignment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164" fontId="4" fillId="0" borderId="3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wrapText="1"/>
    </xf>
    <xf numFmtId="0" fontId="12" fillId="0" borderId="0" xfId="0" applyFont="1" applyFill="1"/>
    <xf numFmtId="0" fontId="16" fillId="0" borderId="0" xfId="0" applyFont="1" applyFill="1"/>
    <xf numFmtId="0" fontId="4" fillId="0" borderId="0" xfId="0" applyFont="1" applyFill="1" applyAlignment="1">
      <alignment wrapText="1"/>
    </xf>
    <xf numFmtId="0" fontId="7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justify" vertical="top" wrapText="1"/>
    </xf>
    <xf numFmtId="0" fontId="18" fillId="0" borderId="5" xfId="0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164" fontId="5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1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top" wrapText="1"/>
    </xf>
    <xf numFmtId="164" fontId="5" fillId="0" borderId="0" xfId="0" applyNumberFormat="1" applyFont="1" applyBorder="1" applyAlignment="1">
      <alignment horizontal="center" vertical="top" wrapText="1"/>
    </xf>
    <xf numFmtId="0" fontId="7" fillId="0" borderId="1" xfId="1" applyNumberFormat="1" applyFont="1" applyBorder="1" applyAlignment="1" applyProtection="1">
      <alignment wrapText="1"/>
    </xf>
    <xf numFmtId="0" fontId="8" fillId="0" borderId="1" xfId="0" applyFont="1" applyBorder="1" applyAlignment="1">
      <alignment vertical="top" wrapText="1"/>
    </xf>
    <xf numFmtId="0" fontId="1" fillId="0" borderId="0" xfId="0" applyFont="1" applyAlignment="1">
      <alignment horizontal="right" wrapText="1"/>
    </xf>
    <xf numFmtId="0" fontId="23" fillId="0" borderId="1" xfId="0" applyFont="1" applyBorder="1" applyAlignment="1">
      <alignment wrapText="1"/>
    </xf>
    <xf numFmtId="0" fontId="12" fillId="0" borderId="0" xfId="0" applyFont="1"/>
    <xf numFmtId="0" fontId="18" fillId="0" borderId="0" xfId="0" applyFont="1" applyAlignment="1">
      <alignment wrapText="1"/>
    </xf>
    <xf numFmtId="0" fontId="4" fillId="0" borderId="1" xfId="0" applyFont="1" applyFill="1" applyBorder="1" applyAlignment="1">
      <alignment horizontal="justify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164" fontId="4" fillId="0" borderId="2" xfId="0" applyNumberFormat="1" applyFont="1" applyFill="1" applyBorder="1" applyAlignment="1">
      <alignment horizontal="center" vertical="top" wrapText="1"/>
    </xf>
    <xf numFmtId="164" fontId="4" fillId="0" borderId="3" xfId="0" applyNumberFormat="1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wrapText="1"/>
    </xf>
    <xf numFmtId="0" fontId="22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right" wrapText="1"/>
    </xf>
    <xf numFmtId="1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wrapText="1"/>
    </xf>
    <xf numFmtId="0" fontId="12" fillId="0" borderId="1" xfId="0" applyFont="1" applyFill="1" applyBorder="1" applyAlignment="1">
      <alignment horizontal="justify" wrapText="1"/>
    </xf>
    <xf numFmtId="0" fontId="19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right" wrapText="1" shrinkToFit="1"/>
    </xf>
    <xf numFmtId="0" fontId="3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4" fillId="0" borderId="1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9" fontId="5" fillId="0" borderId="11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/>
    <xf numFmtId="0" fontId="4" fillId="0" borderId="1" xfId="0" applyFont="1" applyBorder="1" applyAlignment="1">
      <alignment horizontal="left" wrapText="1"/>
    </xf>
    <xf numFmtId="49" fontId="4" fillId="0" borderId="1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1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4" fillId="0" borderId="11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5" fillId="0" borderId="11" xfId="0" applyNumberFormat="1" applyFont="1" applyBorder="1" applyAlignment="1">
      <alignment horizontal="center" wrapText="1"/>
    </xf>
    <xf numFmtId="49" fontId="5" fillId="0" borderId="4" xfId="0" applyNumberFormat="1" applyFont="1" applyBorder="1" applyAlignment="1">
      <alignment horizontal="center" wrapText="1"/>
    </xf>
    <xf numFmtId="49" fontId="4" fillId="0" borderId="11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justify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wrapText="1"/>
    </xf>
    <xf numFmtId="0" fontId="0" fillId="0" borderId="0" xfId="0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justify" vertical="top" wrapText="1"/>
    </xf>
    <xf numFmtId="0" fontId="4" fillId="0" borderId="13" xfId="0" applyFont="1" applyBorder="1" applyAlignment="1">
      <alignment horizontal="justify" vertical="top" wrapText="1"/>
    </xf>
    <xf numFmtId="0" fontId="13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8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2" fillId="0" borderId="9" xfId="0" applyFont="1" applyFill="1" applyBorder="1" applyAlignment="1">
      <alignment horizontal="right" wrapText="1"/>
    </xf>
    <xf numFmtId="49" fontId="6" fillId="0" borderId="1" xfId="0" applyNumberFormat="1" applyFont="1" applyFill="1" applyBorder="1" applyAlignment="1">
      <alignment horizontal="center" vertical="top" wrapText="1"/>
    </xf>
    <xf numFmtId="49" fontId="19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wrapText="1"/>
    </xf>
    <xf numFmtId="0" fontId="6" fillId="0" borderId="2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</cellXfs>
  <cellStyles count="4">
    <cellStyle name="xl32" xfId="1"/>
    <cellStyle name="xl45" xfId="2"/>
    <cellStyle name="Денежный" xfId="3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0"/>
  <sheetViews>
    <sheetView view="pageBreakPreview" topLeftCell="A64" zoomScaleSheetLayoutView="100" workbookViewId="0">
      <selection activeCell="E70" sqref="E70:E74"/>
    </sheetView>
  </sheetViews>
  <sheetFormatPr defaultRowHeight="15"/>
  <cols>
    <col min="1" max="1" width="23.42578125" style="189" customWidth="1"/>
    <col min="2" max="2" width="64.140625" style="189" customWidth="1"/>
    <col min="3" max="3" width="12.7109375" style="189" customWidth="1"/>
    <col min="4" max="4" width="11.5703125" style="189" customWidth="1"/>
    <col min="5" max="5" width="11.85546875" style="189" customWidth="1"/>
    <col min="6" max="16384" width="9.140625" style="189"/>
  </cols>
  <sheetData>
    <row r="1" spans="1:5" ht="15.75">
      <c r="B1" s="298" t="s">
        <v>204</v>
      </c>
      <c r="C1" s="298"/>
      <c r="D1" s="298"/>
      <c r="E1" s="298"/>
    </row>
    <row r="2" spans="1:5" ht="15.75">
      <c r="B2" s="298" t="s">
        <v>0</v>
      </c>
      <c r="C2" s="298"/>
      <c r="D2" s="298"/>
      <c r="E2" s="298"/>
    </row>
    <row r="3" spans="1:5" ht="15.75">
      <c r="B3" s="299" t="s">
        <v>609</v>
      </c>
      <c r="C3" s="299"/>
      <c r="D3" s="299"/>
      <c r="E3" s="299"/>
    </row>
    <row r="4" spans="1:5" ht="15.75">
      <c r="B4" s="298" t="s">
        <v>2</v>
      </c>
      <c r="C4" s="298"/>
      <c r="D4" s="298"/>
      <c r="E4" s="298"/>
    </row>
    <row r="5" spans="1:5" ht="15.75">
      <c r="B5" s="298" t="s">
        <v>936</v>
      </c>
      <c r="C5" s="298"/>
      <c r="D5" s="298"/>
      <c r="E5" s="298"/>
    </row>
    <row r="6" spans="1:5" ht="15.75">
      <c r="A6" s="217"/>
      <c r="B6" s="298" t="s">
        <v>159</v>
      </c>
      <c r="C6" s="298"/>
      <c r="D6" s="298"/>
      <c r="E6" s="298"/>
    </row>
    <row r="7" spans="1:5" ht="15.75">
      <c r="A7" s="217"/>
      <c r="B7" s="298" t="s">
        <v>0</v>
      </c>
      <c r="C7" s="298"/>
      <c r="D7" s="298"/>
      <c r="E7" s="298"/>
    </row>
    <row r="8" spans="1:5" ht="15.75">
      <c r="A8" s="217"/>
      <c r="B8" s="299" t="s">
        <v>609</v>
      </c>
      <c r="C8" s="299"/>
      <c r="D8" s="299"/>
      <c r="E8" s="299"/>
    </row>
    <row r="9" spans="1:5" ht="15.75">
      <c r="A9" s="217"/>
      <c r="B9" s="298" t="s">
        <v>2</v>
      </c>
      <c r="C9" s="298"/>
      <c r="D9" s="298"/>
      <c r="E9" s="298"/>
    </row>
    <row r="10" spans="1:5" ht="15.75">
      <c r="A10" s="217"/>
      <c r="B10" s="298" t="s">
        <v>222</v>
      </c>
      <c r="C10" s="298"/>
      <c r="D10" s="298"/>
      <c r="E10" s="298"/>
    </row>
    <row r="11" spans="1:5" ht="15.75">
      <c r="A11" s="300"/>
      <c r="B11" s="301"/>
      <c r="C11" s="301"/>
      <c r="D11" s="301"/>
      <c r="E11" s="301"/>
    </row>
    <row r="12" spans="1:5">
      <c r="A12" s="297" t="s">
        <v>610</v>
      </c>
      <c r="B12" s="297"/>
      <c r="C12" s="297"/>
      <c r="D12" s="297"/>
      <c r="E12" s="297"/>
    </row>
    <row r="13" spans="1:5" ht="16.5">
      <c r="A13" s="292" t="s">
        <v>611</v>
      </c>
      <c r="B13" s="292"/>
      <c r="C13" s="292"/>
      <c r="D13" s="292"/>
      <c r="E13" s="292"/>
    </row>
    <row r="14" spans="1:5" ht="15.75">
      <c r="A14" s="217"/>
      <c r="B14" s="217"/>
      <c r="C14" s="217"/>
      <c r="D14" s="217"/>
      <c r="E14" s="217"/>
    </row>
    <row r="15" spans="1:5" ht="15.75">
      <c r="A15" s="217"/>
      <c r="B15" s="293" t="s">
        <v>3</v>
      </c>
      <c r="C15" s="293"/>
      <c r="D15" s="293"/>
      <c r="E15" s="293"/>
    </row>
    <row r="16" spans="1:5" ht="39">
      <c r="A16" s="218" t="s">
        <v>612</v>
      </c>
      <c r="B16" s="219" t="s">
        <v>507</v>
      </c>
      <c r="C16" s="64" t="s">
        <v>302</v>
      </c>
      <c r="D16" s="64" t="s">
        <v>230</v>
      </c>
      <c r="E16" s="64" t="s">
        <v>244</v>
      </c>
    </row>
    <row r="17" spans="1:5">
      <c r="A17" s="220" t="s">
        <v>613</v>
      </c>
      <c r="B17" s="45" t="s">
        <v>614</v>
      </c>
      <c r="C17" s="7">
        <f>C18+C24+C34+C42+C45+C57+C64+C69+C79+C87</f>
        <v>51715.700000000004</v>
      </c>
      <c r="D17" s="7">
        <f>D18+D24+D34+D42+D45+D57+D64+D69+D79+D87</f>
        <v>206.2</v>
      </c>
      <c r="E17" s="7">
        <f>E18+E24+E34+E42+E45+E57+E64+E69+E79+E87</f>
        <v>51921.9</v>
      </c>
    </row>
    <row r="18" spans="1:5">
      <c r="A18" s="220" t="s">
        <v>615</v>
      </c>
      <c r="B18" s="45" t="s">
        <v>616</v>
      </c>
      <c r="C18" s="7">
        <f>C19</f>
        <v>37177.4</v>
      </c>
      <c r="D18" s="7">
        <f>D19</f>
        <v>0</v>
      </c>
      <c r="E18" s="7">
        <f>E19</f>
        <v>37177.4</v>
      </c>
    </row>
    <row r="19" spans="1:5">
      <c r="A19" s="220" t="s">
        <v>617</v>
      </c>
      <c r="B19" s="45" t="s">
        <v>618</v>
      </c>
      <c r="C19" s="7">
        <f>C20+C21+C22+C23</f>
        <v>37177.4</v>
      </c>
      <c r="D19" s="7">
        <f>D20+D21+D22+D23</f>
        <v>0</v>
      </c>
      <c r="E19" s="7">
        <f>E20+E21+E22+E23</f>
        <v>37177.4</v>
      </c>
    </row>
    <row r="20" spans="1:5" ht="51.75">
      <c r="A20" s="210" t="s">
        <v>619</v>
      </c>
      <c r="B20" s="45" t="s">
        <v>620</v>
      </c>
      <c r="C20" s="7">
        <v>36880</v>
      </c>
      <c r="D20" s="7"/>
      <c r="E20" s="7">
        <f>C20+D20</f>
        <v>36880</v>
      </c>
    </row>
    <row r="21" spans="1:5" ht="77.25">
      <c r="A21" s="210" t="s">
        <v>621</v>
      </c>
      <c r="B21" s="45" t="s">
        <v>622</v>
      </c>
      <c r="C21" s="7">
        <v>57.8</v>
      </c>
      <c r="D21" s="7"/>
      <c r="E21" s="7">
        <f t="shared" ref="E21:E23" si="0">C21+D21</f>
        <v>57.8</v>
      </c>
    </row>
    <row r="22" spans="1:5" ht="39">
      <c r="A22" s="210" t="s">
        <v>623</v>
      </c>
      <c r="B22" s="45" t="s">
        <v>624</v>
      </c>
      <c r="C22" s="7">
        <v>59.6</v>
      </c>
      <c r="D22" s="7"/>
      <c r="E22" s="7">
        <f t="shared" si="0"/>
        <v>59.6</v>
      </c>
    </row>
    <row r="23" spans="1:5" ht="64.5">
      <c r="A23" s="210" t="s">
        <v>625</v>
      </c>
      <c r="B23" s="45" t="s">
        <v>626</v>
      </c>
      <c r="C23" s="7">
        <v>180</v>
      </c>
      <c r="D23" s="7"/>
      <c r="E23" s="7">
        <f t="shared" si="0"/>
        <v>180</v>
      </c>
    </row>
    <row r="24" spans="1:5" ht="26.25">
      <c r="A24" s="220" t="s">
        <v>627</v>
      </c>
      <c r="B24" s="45" t="s">
        <v>628</v>
      </c>
      <c r="C24" s="7">
        <f>C25</f>
        <v>5126.7</v>
      </c>
      <c r="D24" s="7">
        <f>D25</f>
        <v>312.7</v>
      </c>
      <c r="E24" s="7">
        <f>E25</f>
        <v>5439.4</v>
      </c>
    </row>
    <row r="25" spans="1:5" ht="26.25">
      <c r="A25" s="220" t="s">
        <v>629</v>
      </c>
      <c r="B25" s="45" t="s">
        <v>630</v>
      </c>
      <c r="C25" s="7">
        <f>C26+C28+C30+C32</f>
        <v>5126.7</v>
      </c>
      <c r="D25" s="7">
        <f>D26+D28+D30+D32</f>
        <v>312.7</v>
      </c>
      <c r="E25" s="7">
        <f>E26+E28+E30+E32</f>
        <v>5439.4</v>
      </c>
    </row>
    <row r="26" spans="1:5">
      <c r="A26" s="294" t="s">
        <v>631</v>
      </c>
      <c r="B26" s="295" t="s">
        <v>632</v>
      </c>
      <c r="C26" s="287">
        <v>1939.4</v>
      </c>
      <c r="D26" s="287">
        <v>429</v>
      </c>
      <c r="E26" s="287">
        <f>C26+D26</f>
        <v>2368.4</v>
      </c>
    </row>
    <row r="27" spans="1:5" ht="35.25" customHeight="1">
      <c r="A27" s="294"/>
      <c r="B27" s="296"/>
      <c r="C27" s="288"/>
      <c r="D27" s="288"/>
      <c r="E27" s="288"/>
    </row>
    <row r="28" spans="1:5">
      <c r="A28" s="289" t="s">
        <v>633</v>
      </c>
      <c r="B28" s="291" t="s">
        <v>634</v>
      </c>
      <c r="C28" s="287">
        <v>14</v>
      </c>
      <c r="D28" s="287">
        <v>7.5</v>
      </c>
      <c r="E28" s="287">
        <f t="shared" ref="E28" si="1">C28+D28</f>
        <v>21.5</v>
      </c>
    </row>
    <row r="29" spans="1:5" ht="34.5" customHeight="1">
      <c r="A29" s="290"/>
      <c r="B29" s="291"/>
      <c r="C29" s="288"/>
      <c r="D29" s="288"/>
      <c r="E29" s="288"/>
    </row>
    <row r="30" spans="1:5">
      <c r="A30" s="284" t="s">
        <v>635</v>
      </c>
      <c r="B30" s="285" t="s">
        <v>636</v>
      </c>
      <c r="C30" s="287">
        <v>3548</v>
      </c>
      <c r="D30" s="287">
        <v>26.5</v>
      </c>
      <c r="E30" s="287">
        <f t="shared" ref="E30" si="2">C30+D30</f>
        <v>3574.5</v>
      </c>
    </row>
    <row r="31" spans="1:5" ht="35.25" customHeight="1">
      <c r="A31" s="284"/>
      <c r="B31" s="286"/>
      <c r="C31" s="288"/>
      <c r="D31" s="288"/>
      <c r="E31" s="288"/>
    </row>
    <row r="32" spans="1:5">
      <c r="A32" s="284" t="s">
        <v>637</v>
      </c>
      <c r="B32" s="285" t="s">
        <v>638</v>
      </c>
      <c r="C32" s="287">
        <v>-374.7</v>
      </c>
      <c r="D32" s="287">
        <v>-150.30000000000001</v>
      </c>
      <c r="E32" s="287">
        <f t="shared" ref="E32" si="3">C32+D32</f>
        <v>-525</v>
      </c>
    </row>
    <row r="33" spans="1:5" ht="36.75" customHeight="1">
      <c r="A33" s="284"/>
      <c r="B33" s="286"/>
      <c r="C33" s="288"/>
      <c r="D33" s="288"/>
      <c r="E33" s="288"/>
    </row>
    <row r="34" spans="1:5">
      <c r="A34" s="220" t="s">
        <v>639</v>
      </c>
      <c r="B34" s="57" t="s">
        <v>640</v>
      </c>
      <c r="C34" s="7">
        <f>C35+C38+C40</f>
        <v>1923.1</v>
      </c>
      <c r="D34" s="7">
        <f>D35+D38+D40</f>
        <v>0</v>
      </c>
      <c r="E34" s="7">
        <f>E35+E38+E40</f>
        <v>1923.1</v>
      </c>
    </row>
    <row r="35" spans="1:5">
      <c r="A35" s="220" t="s">
        <v>641</v>
      </c>
      <c r="B35" s="45" t="s">
        <v>642</v>
      </c>
      <c r="C35" s="7">
        <f>C36+C37</f>
        <v>1450</v>
      </c>
      <c r="D35" s="7">
        <f>D36+D37</f>
        <v>0</v>
      </c>
      <c r="E35" s="7">
        <f>E36+E37</f>
        <v>1450</v>
      </c>
    </row>
    <row r="36" spans="1:5">
      <c r="A36" s="210" t="s">
        <v>643</v>
      </c>
      <c r="B36" s="45" t="s">
        <v>642</v>
      </c>
      <c r="C36" s="7">
        <v>1450</v>
      </c>
      <c r="D36" s="7"/>
      <c r="E36" s="7">
        <f>C36+D36</f>
        <v>1450</v>
      </c>
    </row>
    <row r="37" spans="1:5" ht="26.25">
      <c r="A37" s="210" t="s">
        <v>644</v>
      </c>
      <c r="B37" s="45" t="s">
        <v>645</v>
      </c>
      <c r="C37" s="7">
        <v>0</v>
      </c>
      <c r="D37" s="7"/>
      <c r="E37" s="7">
        <f>C37+D37</f>
        <v>0</v>
      </c>
    </row>
    <row r="38" spans="1:5">
      <c r="A38" s="220" t="s">
        <v>646</v>
      </c>
      <c r="B38" s="45" t="s">
        <v>647</v>
      </c>
      <c r="C38" s="7">
        <f>C39</f>
        <v>283.10000000000002</v>
      </c>
      <c r="D38" s="7">
        <f>D39</f>
        <v>0</v>
      </c>
      <c r="E38" s="7">
        <f>E39</f>
        <v>283.10000000000002</v>
      </c>
    </row>
    <row r="39" spans="1:5">
      <c r="A39" s="210" t="s">
        <v>648</v>
      </c>
      <c r="B39" s="45" t="s">
        <v>647</v>
      </c>
      <c r="C39" s="7">
        <v>283.10000000000002</v>
      </c>
      <c r="D39" s="7"/>
      <c r="E39" s="7">
        <f>C39+D39</f>
        <v>283.10000000000002</v>
      </c>
    </row>
    <row r="40" spans="1:5" ht="26.25">
      <c r="A40" s="220" t="s">
        <v>649</v>
      </c>
      <c r="B40" s="45" t="s">
        <v>650</v>
      </c>
      <c r="C40" s="7">
        <f>C41</f>
        <v>190</v>
      </c>
      <c r="D40" s="7">
        <f>D41</f>
        <v>0</v>
      </c>
      <c r="E40" s="7">
        <f>E41</f>
        <v>190</v>
      </c>
    </row>
    <row r="41" spans="1:5" ht="26.25">
      <c r="A41" s="210" t="s">
        <v>651</v>
      </c>
      <c r="B41" s="45" t="s">
        <v>652</v>
      </c>
      <c r="C41" s="7">
        <v>190</v>
      </c>
      <c r="D41" s="7"/>
      <c r="E41" s="7">
        <f>C41+D41</f>
        <v>190</v>
      </c>
    </row>
    <row r="42" spans="1:5" ht="26.25">
      <c r="A42" s="220" t="s">
        <v>653</v>
      </c>
      <c r="B42" s="45" t="s">
        <v>654</v>
      </c>
      <c r="C42" s="7">
        <f t="shared" ref="C42:E43" si="4">C43</f>
        <v>500</v>
      </c>
      <c r="D42" s="7">
        <f t="shared" si="4"/>
        <v>0</v>
      </c>
      <c r="E42" s="7">
        <f t="shared" si="4"/>
        <v>500</v>
      </c>
    </row>
    <row r="43" spans="1:5">
      <c r="A43" s="220" t="s">
        <v>655</v>
      </c>
      <c r="B43" s="57" t="s">
        <v>656</v>
      </c>
      <c r="C43" s="7">
        <f t="shared" si="4"/>
        <v>500</v>
      </c>
      <c r="D43" s="7">
        <f t="shared" si="4"/>
        <v>0</v>
      </c>
      <c r="E43" s="7">
        <f t="shared" si="4"/>
        <v>500</v>
      </c>
    </row>
    <row r="44" spans="1:5">
      <c r="A44" s="210" t="s">
        <v>657</v>
      </c>
      <c r="B44" s="57" t="s">
        <v>658</v>
      </c>
      <c r="C44" s="7">
        <v>500</v>
      </c>
      <c r="D44" s="7"/>
      <c r="E44" s="7">
        <f>C44+D44</f>
        <v>500</v>
      </c>
    </row>
    <row r="45" spans="1:5" ht="26.25">
      <c r="A45" s="220" t="s">
        <v>659</v>
      </c>
      <c r="B45" s="45" t="s">
        <v>660</v>
      </c>
      <c r="C45" s="7">
        <f>C48+C54+C46</f>
        <v>3198</v>
      </c>
      <c r="D45" s="7">
        <f t="shared" ref="D45:E45" si="5">D48+D54+D46</f>
        <v>5.2</v>
      </c>
      <c r="E45" s="7">
        <f t="shared" si="5"/>
        <v>3203.2000000000003</v>
      </c>
    </row>
    <row r="46" spans="1:5" ht="17.25" customHeight="1">
      <c r="A46" s="210" t="s">
        <v>661</v>
      </c>
      <c r="B46" s="45" t="s">
        <v>662</v>
      </c>
      <c r="C46" s="7">
        <f>C47</f>
        <v>99.6</v>
      </c>
      <c r="D46" s="7">
        <f t="shared" ref="D46:E46" si="6">D47</f>
        <v>5.2</v>
      </c>
      <c r="E46" s="7">
        <f t="shared" si="6"/>
        <v>104.8</v>
      </c>
    </row>
    <row r="47" spans="1:5" ht="26.25">
      <c r="A47" s="210" t="s">
        <v>663</v>
      </c>
      <c r="B47" s="45" t="s">
        <v>664</v>
      </c>
      <c r="C47" s="7">
        <v>99.6</v>
      </c>
      <c r="D47" s="7">
        <v>5.2</v>
      </c>
      <c r="E47" s="7">
        <f>C47+D47</f>
        <v>104.8</v>
      </c>
    </row>
    <row r="48" spans="1:5" ht="64.5">
      <c r="A48" s="220" t="s">
        <v>665</v>
      </c>
      <c r="B48" s="45" t="s">
        <v>666</v>
      </c>
      <c r="C48" s="7">
        <f>C49+C52</f>
        <v>3097.3</v>
      </c>
      <c r="D48" s="7">
        <f>D49+D52</f>
        <v>0</v>
      </c>
      <c r="E48" s="7">
        <f>E49+E52</f>
        <v>3097.3</v>
      </c>
    </row>
    <row r="49" spans="1:6" ht="51.75" customHeight="1">
      <c r="A49" s="220" t="s">
        <v>667</v>
      </c>
      <c r="B49" s="45" t="s">
        <v>668</v>
      </c>
      <c r="C49" s="7">
        <f>C50+C51</f>
        <v>2958</v>
      </c>
      <c r="D49" s="7">
        <f>D50+D51</f>
        <v>0</v>
      </c>
      <c r="E49" s="7">
        <f>E50+E51</f>
        <v>2958</v>
      </c>
    </row>
    <row r="50" spans="1:6" ht="68.25" customHeight="1">
      <c r="A50" s="210" t="s">
        <v>669</v>
      </c>
      <c r="B50" s="221" t="s">
        <v>670</v>
      </c>
      <c r="C50" s="7">
        <v>2717.3</v>
      </c>
      <c r="D50" s="7"/>
      <c r="E50" s="7">
        <f>C50+D50</f>
        <v>2717.3</v>
      </c>
    </row>
    <row r="51" spans="1:6" ht="54.75" customHeight="1">
      <c r="A51" s="210" t="s">
        <v>671</v>
      </c>
      <c r="B51" s="59" t="s">
        <v>672</v>
      </c>
      <c r="C51" s="7">
        <v>240.7</v>
      </c>
      <c r="D51" s="7"/>
      <c r="E51" s="7">
        <f>C51+D51</f>
        <v>240.7</v>
      </c>
    </row>
    <row r="52" spans="1:6" ht="53.25" customHeight="1">
      <c r="A52" s="220" t="s">
        <v>673</v>
      </c>
      <c r="B52" s="57" t="s">
        <v>674</v>
      </c>
      <c r="C52" s="7">
        <f>C53</f>
        <v>139.30000000000001</v>
      </c>
      <c r="D52" s="7">
        <f>D53</f>
        <v>0</v>
      </c>
      <c r="E52" s="7">
        <f>E53</f>
        <v>139.30000000000001</v>
      </c>
    </row>
    <row r="53" spans="1:6" ht="39.75" customHeight="1">
      <c r="A53" s="210" t="s">
        <v>675</v>
      </c>
      <c r="B53" s="45" t="s">
        <v>676</v>
      </c>
      <c r="C53" s="7">
        <v>139.30000000000001</v>
      </c>
      <c r="D53" s="7"/>
      <c r="E53" s="7">
        <f>C53+D53</f>
        <v>139.30000000000001</v>
      </c>
      <c r="F53" s="222"/>
    </row>
    <row r="54" spans="1:6" ht="21.75" customHeight="1">
      <c r="A54" s="210" t="s">
        <v>677</v>
      </c>
      <c r="B54" s="214" t="s">
        <v>678</v>
      </c>
      <c r="C54" s="7">
        <f t="shared" ref="C54:D55" si="7">C55</f>
        <v>1.1000000000000001</v>
      </c>
      <c r="D54" s="7">
        <f t="shared" si="7"/>
        <v>0</v>
      </c>
      <c r="E54" s="7">
        <f t="shared" ref="E54:E56" si="8">C54+D54</f>
        <v>1.1000000000000001</v>
      </c>
      <c r="F54" s="223"/>
    </row>
    <row r="55" spans="1:6" ht="39" customHeight="1">
      <c r="A55" s="210" t="s">
        <v>679</v>
      </c>
      <c r="B55" s="45" t="s">
        <v>680</v>
      </c>
      <c r="C55" s="7">
        <f t="shared" si="7"/>
        <v>1.1000000000000001</v>
      </c>
      <c r="D55" s="7">
        <f t="shared" si="7"/>
        <v>0</v>
      </c>
      <c r="E55" s="7">
        <f t="shared" si="8"/>
        <v>1.1000000000000001</v>
      </c>
      <c r="F55" s="223"/>
    </row>
    <row r="56" spans="1:6" ht="39.75" customHeight="1">
      <c r="A56" s="210" t="s">
        <v>681</v>
      </c>
      <c r="B56" s="45" t="s">
        <v>682</v>
      </c>
      <c r="C56" s="7">
        <v>1.1000000000000001</v>
      </c>
      <c r="D56" s="7"/>
      <c r="E56" s="7">
        <f t="shared" si="8"/>
        <v>1.1000000000000001</v>
      </c>
      <c r="F56" s="223"/>
    </row>
    <row r="57" spans="1:6" ht="18" customHeight="1">
      <c r="A57" s="220" t="s">
        <v>683</v>
      </c>
      <c r="B57" s="57" t="s">
        <v>684</v>
      </c>
      <c r="C57" s="7">
        <f>C58</f>
        <v>127.3</v>
      </c>
      <c r="D57" s="7">
        <f>D58</f>
        <v>0</v>
      </c>
      <c r="E57" s="7">
        <f>E58</f>
        <v>127.3</v>
      </c>
    </row>
    <row r="58" spans="1:6" ht="18.75" customHeight="1">
      <c r="A58" s="220" t="s">
        <v>685</v>
      </c>
      <c r="B58" s="57" t="s">
        <v>686</v>
      </c>
      <c r="C58" s="7">
        <f>C59+C60+C61+C62+C63</f>
        <v>127.3</v>
      </c>
      <c r="D58" s="7">
        <f t="shared" ref="D58:E58" si="9">D59+D60+D61+D62+D63</f>
        <v>0</v>
      </c>
      <c r="E58" s="7">
        <f t="shared" si="9"/>
        <v>127.3</v>
      </c>
    </row>
    <row r="59" spans="1:6" ht="27.75" customHeight="1">
      <c r="A59" s="210" t="s">
        <v>687</v>
      </c>
      <c r="B59" s="45" t="s">
        <v>688</v>
      </c>
      <c r="C59" s="7">
        <v>38.5</v>
      </c>
      <c r="D59" s="7"/>
      <c r="E59" s="7">
        <f>C59+D59</f>
        <v>38.5</v>
      </c>
    </row>
    <row r="60" spans="1:6" ht="27" customHeight="1">
      <c r="A60" s="210" t="s">
        <v>689</v>
      </c>
      <c r="B60" s="45" t="s">
        <v>690</v>
      </c>
      <c r="C60" s="7">
        <v>0</v>
      </c>
      <c r="D60" s="7"/>
      <c r="E60" s="7">
        <f t="shared" ref="E60:E61" si="10">C60+D60</f>
        <v>0</v>
      </c>
    </row>
    <row r="61" spans="1:6" ht="18.75" customHeight="1">
      <c r="A61" s="210" t="s">
        <v>691</v>
      </c>
      <c r="B61" s="45" t="s">
        <v>692</v>
      </c>
      <c r="C61" s="7">
        <v>5.6</v>
      </c>
      <c r="D61" s="7"/>
      <c r="E61" s="7">
        <f t="shared" si="10"/>
        <v>5.6</v>
      </c>
    </row>
    <row r="62" spans="1:6" ht="20.25" customHeight="1">
      <c r="A62" s="210" t="s">
        <v>693</v>
      </c>
      <c r="B62" s="45" t="s">
        <v>816</v>
      </c>
      <c r="C62" s="7">
        <v>80.400000000000006</v>
      </c>
      <c r="D62" s="7"/>
      <c r="E62" s="7">
        <f>C62+D62</f>
        <v>80.400000000000006</v>
      </c>
    </row>
    <row r="63" spans="1:6" ht="20.25" customHeight="1">
      <c r="A63" s="210" t="s">
        <v>818</v>
      </c>
      <c r="B63" s="45" t="s">
        <v>817</v>
      </c>
      <c r="C63" s="7">
        <v>2.8</v>
      </c>
      <c r="D63" s="7"/>
      <c r="E63" s="7">
        <f>C63+D63</f>
        <v>2.8</v>
      </c>
    </row>
    <row r="64" spans="1:6" ht="29.25" customHeight="1">
      <c r="A64" s="220" t="s">
        <v>694</v>
      </c>
      <c r="B64" s="45" t="s">
        <v>695</v>
      </c>
      <c r="C64" s="7">
        <f t="shared" ref="C64:E65" si="11">C65</f>
        <v>1887.4</v>
      </c>
      <c r="D64" s="7">
        <f t="shared" si="11"/>
        <v>-111.7</v>
      </c>
      <c r="E64" s="7">
        <f t="shared" si="11"/>
        <v>1775.7</v>
      </c>
    </row>
    <row r="65" spans="1:5">
      <c r="A65" s="220" t="s">
        <v>696</v>
      </c>
      <c r="B65" s="57" t="s">
        <v>697</v>
      </c>
      <c r="C65" s="7">
        <f t="shared" si="11"/>
        <v>1887.4</v>
      </c>
      <c r="D65" s="7">
        <f t="shared" si="11"/>
        <v>-111.7</v>
      </c>
      <c r="E65" s="7">
        <f t="shared" si="11"/>
        <v>1775.7</v>
      </c>
    </row>
    <row r="66" spans="1:5">
      <c r="A66" s="220" t="s">
        <v>698</v>
      </c>
      <c r="B66" s="57" t="s">
        <v>699</v>
      </c>
      <c r="C66" s="7">
        <f>C67+C68</f>
        <v>1887.4</v>
      </c>
      <c r="D66" s="7">
        <f>D67+D68</f>
        <v>-111.7</v>
      </c>
      <c r="E66" s="7">
        <f>E67+E68</f>
        <v>1775.7</v>
      </c>
    </row>
    <row r="67" spans="1:5" ht="26.25">
      <c r="A67" s="210" t="s">
        <v>700</v>
      </c>
      <c r="B67" s="45" t="s">
        <v>701</v>
      </c>
      <c r="C67" s="7">
        <v>15</v>
      </c>
      <c r="D67" s="7">
        <v>6</v>
      </c>
      <c r="E67" s="7">
        <f>C67+D67</f>
        <v>21</v>
      </c>
    </row>
    <row r="68" spans="1:5" ht="26.25">
      <c r="A68" s="210" t="s">
        <v>702</v>
      </c>
      <c r="B68" s="45" t="s">
        <v>701</v>
      </c>
      <c r="C68" s="7">
        <v>1872.4</v>
      </c>
      <c r="D68" s="7">
        <v>-117.7</v>
      </c>
      <c r="E68" s="7">
        <f>C68+D68</f>
        <v>1754.7</v>
      </c>
    </row>
    <row r="69" spans="1:5" ht="26.25">
      <c r="A69" s="220" t="s">
        <v>703</v>
      </c>
      <c r="B69" s="45" t="s">
        <v>704</v>
      </c>
      <c r="C69" s="7">
        <f t="shared" ref="C69:E69" si="12">C70+C75</f>
        <v>1496.5</v>
      </c>
      <c r="D69" s="7">
        <f t="shared" si="12"/>
        <v>0</v>
      </c>
      <c r="E69" s="7">
        <f t="shared" si="12"/>
        <v>1496.5</v>
      </c>
    </row>
    <row r="70" spans="1:5" ht="51">
      <c r="A70" s="19" t="s">
        <v>705</v>
      </c>
      <c r="B70" s="214" t="s">
        <v>706</v>
      </c>
      <c r="C70" s="224">
        <f>C71+C73</f>
        <v>229</v>
      </c>
      <c r="D70" s="224">
        <f t="shared" ref="D70:E70" si="13">D73+D71</f>
        <v>0</v>
      </c>
      <c r="E70" s="224">
        <f t="shared" si="13"/>
        <v>229</v>
      </c>
    </row>
    <row r="71" spans="1:5" ht="64.5">
      <c r="A71" s="256" t="s">
        <v>933</v>
      </c>
      <c r="B71" s="267" t="s">
        <v>932</v>
      </c>
      <c r="C71" s="224">
        <f>C72</f>
        <v>0</v>
      </c>
      <c r="D71" s="224">
        <f t="shared" ref="D71:E71" si="14">D72</f>
        <v>229</v>
      </c>
      <c r="E71" s="224">
        <f t="shared" si="14"/>
        <v>229</v>
      </c>
    </row>
    <row r="72" spans="1:5" ht="64.5">
      <c r="A72" s="256" t="s">
        <v>931</v>
      </c>
      <c r="B72" s="267" t="s">
        <v>841</v>
      </c>
      <c r="C72" s="224"/>
      <c r="D72" s="224">
        <v>229</v>
      </c>
      <c r="E72" s="224">
        <f>C72+D72</f>
        <v>229</v>
      </c>
    </row>
    <row r="73" spans="1:5" ht="63.75">
      <c r="A73" s="19" t="s">
        <v>707</v>
      </c>
      <c r="B73" s="214" t="s">
        <v>708</v>
      </c>
      <c r="C73" s="224">
        <f t="shared" ref="C73:E73" si="15">C74</f>
        <v>229</v>
      </c>
      <c r="D73" s="224">
        <f t="shared" si="15"/>
        <v>-229</v>
      </c>
      <c r="E73" s="224">
        <f t="shared" si="15"/>
        <v>0</v>
      </c>
    </row>
    <row r="74" spans="1:5" ht="69.75" customHeight="1">
      <c r="A74" s="210" t="s">
        <v>709</v>
      </c>
      <c r="B74" s="59" t="s">
        <v>710</v>
      </c>
      <c r="C74" s="224">
        <v>229</v>
      </c>
      <c r="D74" s="224">
        <v>-229</v>
      </c>
      <c r="E74" s="224">
        <f>C74+D74</f>
        <v>0</v>
      </c>
    </row>
    <row r="75" spans="1:5" ht="27" customHeight="1">
      <c r="A75" s="225" t="s">
        <v>711</v>
      </c>
      <c r="B75" s="198" t="s">
        <v>712</v>
      </c>
      <c r="C75" s="207">
        <f>C76</f>
        <v>1267.5</v>
      </c>
      <c r="D75" s="207">
        <f>D76</f>
        <v>0</v>
      </c>
      <c r="E75" s="207">
        <f>E76</f>
        <v>1267.5</v>
      </c>
    </row>
    <row r="76" spans="1:5" ht="26.25">
      <c r="A76" s="220" t="s">
        <v>713</v>
      </c>
      <c r="B76" s="45" t="s">
        <v>714</v>
      </c>
      <c r="C76" s="7">
        <f>C77+C78</f>
        <v>1267.5</v>
      </c>
      <c r="D76" s="7">
        <f>D77+D78</f>
        <v>0</v>
      </c>
      <c r="E76" s="7">
        <f>E77+E78</f>
        <v>1267.5</v>
      </c>
    </row>
    <row r="77" spans="1:5" ht="39">
      <c r="A77" s="210" t="s">
        <v>715</v>
      </c>
      <c r="B77" s="45" t="s">
        <v>716</v>
      </c>
      <c r="C77" s="7">
        <v>1114.5999999999999</v>
      </c>
      <c r="D77" s="7"/>
      <c r="E77" s="7">
        <f>C77+D77</f>
        <v>1114.5999999999999</v>
      </c>
    </row>
    <row r="78" spans="1:5" ht="39">
      <c r="A78" s="210" t="s">
        <v>717</v>
      </c>
      <c r="B78" s="45" t="s">
        <v>718</v>
      </c>
      <c r="C78" s="7">
        <v>152.9</v>
      </c>
      <c r="D78" s="7"/>
      <c r="E78" s="7">
        <f>C78+D78</f>
        <v>152.9</v>
      </c>
    </row>
    <row r="79" spans="1:5">
      <c r="A79" s="220" t="s">
        <v>719</v>
      </c>
      <c r="B79" s="57" t="s">
        <v>720</v>
      </c>
      <c r="C79" s="7">
        <f>C80+C82+C84</f>
        <v>105.3</v>
      </c>
      <c r="D79" s="7">
        <f>D80+D82+D84</f>
        <v>0</v>
      </c>
      <c r="E79" s="7">
        <f>E80+E82+E84</f>
        <v>105.3</v>
      </c>
    </row>
    <row r="80" spans="1:5" ht="26.25">
      <c r="A80" s="220" t="s">
        <v>721</v>
      </c>
      <c r="B80" s="45" t="s">
        <v>722</v>
      </c>
      <c r="C80" s="7">
        <f>C81</f>
        <v>30</v>
      </c>
      <c r="D80" s="7">
        <f>D81</f>
        <v>0</v>
      </c>
      <c r="E80" s="7">
        <f>E81</f>
        <v>30</v>
      </c>
    </row>
    <row r="81" spans="1:5" ht="57.75" customHeight="1">
      <c r="A81" s="210" t="s">
        <v>723</v>
      </c>
      <c r="B81" s="269" t="s">
        <v>934</v>
      </c>
      <c r="C81" s="7">
        <v>30</v>
      </c>
      <c r="D81" s="7"/>
      <c r="E81" s="7">
        <f>C81+D81</f>
        <v>30</v>
      </c>
    </row>
    <row r="82" spans="1:5" ht="77.25">
      <c r="A82" s="210" t="s">
        <v>724</v>
      </c>
      <c r="B82" s="226" t="s">
        <v>725</v>
      </c>
      <c r="C82" s="7">
        <f>C83</f>
        <v>50</v>
      </c>
      <c r="D82" s="7">
        <f>D83</f>
        <v>0</v>
      </c>
      <c r="E82" s="7">
        <f>E83</f>
        <v>50</v>
      </c>
    </row>
    <row r="83" spans="1:5" ht="14.25" customHeight="1">
      <c r="A83" s="210" t="s">
        <v>726</v>
      </c>
      <c r="B83" s="45" t="s">
        <v>727</v>
      </c>
      <c r="C83" s="7">
        <v>50</v>
      </c>
      <c r="D83" s="7"/>
      <c r="E83" s="7">
        <f>C83+D83</f>
        <v>50</v>
      </c>
    </row>
    <row r="84" spans="1:5" ht="26.25">
      <c r="A84" s="220" t="s">
        <v>728</v>
      </c>
      <c r="B84" s="45" t="s">
        <v>729</v>
      </c>
      <c r="C84" s="7">
        <f>C85+C86</f>
        <v>25.3</v>
      </c>
      <c r="D84" s="7">
        <f>D85+D86</f>
        <v>0</v>
      </c>
      <c r="E84" s="7">
        <f>E85+E86</f>
        <v>25.3</v>
      </c>
    </row>
    <row r="85" spans="1:5" ht="26.25">
      <c r="A85" s="210" t="s">
        <v>730</v>
      </c>
      <c r="B85" s="45" t="s">
        <v>731</v>
      </c>
      <c r="C85" s="7">
        <v>3.8</v>
      </c>
      <c r="D85" s="7"/>
      <c r="E85" s="7">
        <f>C85+D85</f>
        <v>3.8</v>
      </c>
    </row>
    <row r="86" spans="1:5" ht="26.25">
      <c r="A86" s="210" t="s">
        <v>732</v>
      </c>
      <c r="B86" s="45" t="s">
        <v>731</v>
      </c>
      <c r="C86" s="7">
        <v>21.5</v>
      </c>
      <c r="D86" s="7"/>
      <c r="E86" s="7">
        <f>C86+D86</f>
        <v>21.5</v>
      </c>
    </row>
    <row r="87" spans="1:5">
      <c r="A87" s="220" t="s">
        <v>733</v>
      </c>
      <c r="B87" s="57" t="s">
        <v>734</v>
      </c>
      <c r="C87" s="7">
        <f t="shared" ref="C87:E88" si="16">C88</f>
        <v>174</v>
      </c>
      <c r="D87" s="7">
        <f t="shared" si="16"/>
        <v>0</v>
      </c>
      <c r="E87" s="7">
        <f t="shared" si="16"/>
        <v>174</v>
      </c>
    </row>
    <row r="88" spans="1:5">
      <c r="A88" s="220" t="s">
        <v>735</v>
      </c>
      <c r="B88" s="57" t="s">
        <v>736</v>
      </c>
      <c r="C88" s="7">
        <f t="shared" si="16"/>
        <v>174</v>
      </c>
      <c r="D88" s="7">
        <f t="shared" si="16"/>
        <v>0</v>
      </c>
      <c r="E88" s="7">
        <f t="shared" si="16"/>
        <v>174</v>
      </c>
    </row>
    <row r="89" spans="1:5">
      <c r="A89" s="210" t="s">
        <v>737</v>
      </c>
      <c r="B89" s="57" t="s">
        <v>738</v>
      </c>
      <c r="C89" s="7">
        <v>174</v>
      </c>
      <c r="D89" s="7"/>
      <c r="E89" s="7">
        <f>C89+D89</f>
        <v>174</v>
      </c>
    </row>
    <row r="90" spans="1:5">
      <c r="A90" s="227" t="s">
        <v>739</v>
      </c>
      <c r="B90" s="166" t="s">
        <v>740</v>
      </c>
      <c r="C90" s="216">
        <f>C91+C125+C122</f>
        <v>151617.5</v>
      </c>
      <c r="D90" s="216">
        <f>D91+D125+D122</f>
        <v>4650.1000000000004</v>
      </c>
      <c r="E90" s="216">
        <f>E91+E125+E122</f>
        <v>156267.59999999998</v>
      </c>
    </row>
    <row r="91" spans="1:5" ht="26.25">
      <c r="A91" s="220" t="s">
        <v>741</v>
      </c>
      <c r="B91" s="45" t="s">
        <v>742</v>
      </c>
      <c r="C91" s="7">
        <f>C92+C97+C110+C119</f>
        <v>151545.60000000001</v>
      </c>
      <c r="D91" s="7">
        <f>D92+D97+D110+D119</f>
        <v>4650.2000000000007</v>
      </c>
      <c r="E91" s="7">
        <f>E92+E97+E110+E119</f>
        <v>156195.79999999999</v>
      </c>
    </row>
    <row r="92" spans="1:5">
      <c r="A92" s="227" t="s">
        <v>743</v>
      </c>
      <c r="B92" s="166" t="s">
        <v>744</v>
      </c>
      <c r="C92" s="216">
        <f t="shared" ref="C92:E92" si="17">C93</f>
        <v>73953</v>
      </c>
      <c r="D92" s="216">
        <f t="shared" si="17"/>
        <v>4650.1000000000004</v>
      </c>
      <c r="E92" s="216">
        <f t="shared" si="17"/>
        <v>78603.100000000006</v>
      </c>
    </row>
    <row r="93" spans="1:5">
      <c r="A93" s="220" t="s">
        <v>745</v>
      </c>
      <c r="B93" s="45" t="s">
        <v>746</v>
      </c>
      <c r="C93" s="7">
        <f>C94+C96</f>
        <v>73953</v>
      </c>
      <c r="D93" s="7">
        <f t="shared" ref="D93:E93" si="18">D94+D96</f>
        <v>4650.1000000000004</v>
      </c>
      <c r="E93" s="7">
        <f t="shared" si="18"/>
        <v>78603.100000000006</v>
      </c>
    </row>
    <row r="94" spans="1:5" ht="26.25">
      <c r="A94" s="210" t="s">
        <v>747</v>
      </c>
      <c r="B94" s="45" t="s">
        <v>748</v>
      </c>
      <c r="C94" s="7">
        <v>72050.100000000006</v>
      </c>
      <c r="D94" s="7"/>
      <c r="E94" s="7">
        <v>72050.100000000006</v>
      </c>
    </row>
    <row r="95" spans="1:5" ht="26.25">
      <c r="A95" s="228" t="s">
        <v>749</v>
      </c>
      <c r="B95" s="229" t="s">
        <v>750</v>
      </c>
      <c r="C95" s="7">
        <f>C96</f>
        <v>1902.9</v>
      </c>
      <c r="D95" s="7">
        <f t="shared" ref="D95:E95" si="19">D96</f>
        <v>4650.1000000000004</v>
      </c>
      <c r="E95" s="7">
        <f t="shared" si="19"/>
        <v>6553</v>
      </c>
    </row>
    <row r="96" spans="1:5" ht="26.25">
      <c r="A96" s="228" t="s">
        <v>751</v>
      </c>
      <c r="B96" s="229" t="s">
        <v>752</v>
      </c>
      <c r="C96" s="7">
        <v>1902.9</v>
      </c>
      <c r="D96" s="7">
        <v>4650.1000000000004</v>
      </c>
      <c r="E96" s="7">
        <f>C96+D96</f>
        <v>6553</v>
      </c>
    </row>
    <row r="97" spans="1:5" ht="26.25">
      <c r="A97" s="230" t="s">
        <v>753</v>
      </c>
      <c r="B97" s="231" t="s">
        <v>754</v>
      </c>
      <c r="C97" s="216">
        <f>C108+C102+C106+C99+C100+C104</f>
        <v>13315.1</v>
      </c>
      <c r="D97" s="216">
        <f t="shared" ref="D97:E97" si="20">D108+D102+D106+D99+D100+D104</f>
        <v>0.1</v>
      </c>
      <c r="E97" s="216">
        <f t="shared" si="20"/>
        <v>13315.2</v>
      </c>
    </row>
    <row r="98" spans="1:5" ht="26.25">
      <c r="A98" s="228" t="s">
        <v>755</v>
      </c>
      <c r="B98" s="232" t="s">
        <v>756</v>
      </c>
      <c r="C98" s="7">
        <f>C99</f>
        <v>781.3</v>
      </c>
      <c r="D98" s="7">
        <f t="shared" ref="D98:E98" si="21">D99</f>
        <v>0</v>
      </c>
      <c r="E98" s="7">
        <f t="shared" si="21"/>
        <v>781.3</v>
      </c>
    </row>
    <row r="99" spans="1:5" ht="26.25">
      <c r="A99" s="228" t="s">
        <v>757</v>
      </c>
      <c r="B99" s="232" t="s">
        <v>758</v>
      </c>
      <c r="C99" s="7">
        <v>781.3</v>
      </c>
      <c r="D99" s="7"/>
      <c r="E99" s="7">
        <f>C99+D99</f>
        <v>781.3</v>
      </c>
    </row>
    <row r="100" spans="1:5" ht="53.25" customHeight="1">
      <c r="A100" s="228" t="s">
        <v>759</v>
      </c>
      <c r="B100" s="233" t="s">
        <v>760</v>
      </c>
      <c r="C100" s="7">
        <f>C101</f>
        <v>3000</v>
      </c>
      <c r="D100" s="7">
        <f t="shared" ref="D100:E100" si="22">D101</f>
        <v>0</v>
      </c>
      <c r="E100" s="7">
        <f t="shared" si="22"/>
        <v>3000</v>
      </c>
    </row>
    <row r="101" spans="1:5" ht="64.5">
      <c r="A101" s="228" t="s">
        <v>761</v>
      </c>
      <c r="B101" s="233" t="s">
        <v>762</v>
      </c>
      <c r="C101" s="7">
        <v>3000</v>
      </c>
      <c r="D101" s="7"/>
      <c r="E101" s="7">
        <f>C101+D101</f>
        <v>3000</v>
      </c>
    </row>
    <row r="102" spans="1:5" ht="39">
      <c r="A102" s="225" t="s">
        <v>763</v>
      </c>
      <c r="B102" s="232" t="s">
        <v>764</v>
      </c>
      <c r="C102" s="7">
        <f>C103</f>
        <v>1914</v>
      </c>
      <c r="D102" s="7">
        <f>D103</f>
        <v>0</v>
      </c>
      <c r="E102" s="7">
        <f>E103</f>
        <v>1914</v>
      </c>
    </row>
    <row r="103" spans="1:5" ht="39">
      <c r="A103" s="228" t="s">
        <v>765</v>
      </c>
      <c r="B103" s="232" t="s">
        <v>766</v>
      </c>
      <c r="C103" s="7">
        <v>1914</v>
      </c>
      <c r="D103" s="7"/>
      <c r="E103" s="7">
        <f>C103+D103</f>
        <v>1914</v>
      </c>
    </row>
    <row r="104" spans="1:5" ht="39">
      <c r="A104" s="228" t="s">
        <v>767</v>
      </c>
      <c r="B104" s="232" t="s">
        <v>768</v>
      </c>
      <c r="C104" s="7">
        <f>C105</f>
        <v>1358</v>
      </c>
      <c r="D104" s="7">
        <f t="shared" ref="D104:E104" si="23">D105</f>
        <v>0</v>
      </c>
      <c r="E104" s="7">
        <f t="shared" si="23"/>
        <v>1358</v>
      </c>
    </row>
    <row r="105" spans="1:5" ht="39">
      <c r="A105" s="228" t="s">
        <v>769</v>
      </c>
      <c r="B105" s="232" t="s">
        <v>770</v>
      </c>
      <c r="C105" s="7">
        <v>1358</v>
      </c>
      <c r="D105" s="7"/>
      <c r="E105" s="7">
        <f>C105+D105</f>
        <v>1358</v>
      </c>
    </row>
    <row r="106" spans="1:5">
      <c r="A106" s="228" t="s">
        <v>771</v>
      </c>
      <c r="B106" s="232" t="s">
        <v>772</v>
      </c>
      <c r="C106" s="7">
        <f>C107</f>
        <v>3</v>
      </c>
      <c r="D106" s="7">
        <f>D107</f>
        <v>0</v>
      </c>
      <c r="E106" s="7">
        <f>E107</f>
        <v>3</v>
      </c>
    </row>
    <row r="107" spans="1:5" ht="15" customHeight="1">
      <c r="A107" s="228" t="s">
        <v>773</v>
      </c>
      <c r="B107" s="232" t="s">
        <v>774</v>
      </c>
      <c r="C107" s="7">
        <v>3</v>
      </c>
      <c r="D107" s="7"/>
      <c r="E107" s="7">
        <f>C107+D107</f>
        <v>3</v>
      </c>
    </row>
    <row r="108" spans="1:5">
      <c r="A108" s="220" t="s">
        <v>775</v>
      </c>
      <c r="B108" s="234" t="s">
        <v>776</v>
      </c>
      <c r="C108" s="7">
        <f t="shared" ref="C108:E108" si="24">C109</f>
        <v>6258.8</v>
      </c>
      <c r="D108" s="7">
        <f t="shared" si="24"/>
        <v>0.1</v>
      </c>
      <c r="E108" s="7">
        <f t="shared" si="24"/>
        <v>6258.9000000000005</v>
      </c>
    </row>
    <row r="109" spans="1:5">
      <c r="A109" s="210" t="s">
        <v>777</v>
      </c>
      <c r="B109" s="234" t="s">
        <v>778</v>
      </c>
      <c r="C109" s="7">
        <v>6258.8</v>
      </c>
      <c r="D109" s="7">
        <v>0.1</v>
      </c>
      <c r="E109" s="7">
        <f>C109+D109</f>
        <v>6258.9000000000005</v>
      </c>
    </row>
    <row r="110" spans="1:5">
      <c r="A110" s="227" t="s">
        <v>779</v>
      </c>
      <c r="B110" s="166" t="s">
        <v>780</v>
      </c>
      <c r="C110" s="216">
        <f>C115+C117+C111+C113</f>
        <v>63847.499999999993</v>
      </c>
      <c r="D110" s="216">
        <f t="shared" ref="D110:E110" si="25">D115+D117+D111+D113</f>
        <v>0</v>
      </c>
      <c r="E110" s="216">
        <f t="shared" si="25"/>
        <v>63847.499999999993</v>
      </c>
    </row>
    <row r="111" spans="1:5" ht="39">
      <c r="A111" s="220" t="s">
        <v>781</v>
      </c>
      <c r="B111" s="45" t="s">
        <v>782</v>
      </c>
      <c r="C111" s="7">
        <f>C112</f>
        <v>13.4</v>
      </c>
      <c r="D111" s="7">
        <f>D112</f>
        <v>0</v>
      </c>
      <c r="E111" s="7">
        <f>E112</f>
        <v>13.4</v>
      </c>
    </row>
    <row r="112" spans="1:5" ht="39">
      <c r="A112" s="210" t="s">
        <v>783</v>
      </c>
      <c r="B112" s="45" t="s">
        <v>784</v>
      </c>
      <c r="C112" s="7">
        <v>13.4</v>
      </c>
      <c r="D112" s="7"/>
      <c r="E112" s="7">
        <f>C112+D112</f>
        <v>13.4</v>
      </c>
    </row>
    <row r="113" spans="1:6" ht="51.75">
      <c r="A113" s="210" t="s">
        <v>785</v>
      </c>
      <c r="B113" s="45" t="s">
        <v>786</v>
      </c>
      <c r="C113" s="7">
        <f>C114</f>
        <v>1012.7</v>
      </c>
      <c r="D113" s="7">
        <f t="shared" ref="D113:E113" si="26">D114</f>
        <v>0</v>
      </c>
      <c r="E113" s="7">
        <f t="shared" si="26"/>
        <v>1012.7</v>
      </c>
    </row>
    <row r="114" spans="1:6" ht="51.75">
      <c r="A114" s="210" t="s">
        <v>787</v>
      </c>
      <c r="B114" s="45" t="s">
        <v>788</v>
      </c>
      <c r="C114" s="7">
        <v>1012.7</v>
      </c>
      <c r="D114" s="7"/>
      <c r="E114" s="7">
        <f>C114+D114</f>
        <v>1012.7</v>
      </c>
    </row>
    <row r="115" spans="1:6" ht="30.75" customHeight="1">
      <c r="A115" s="220" t="s">
        <v>789</v>
      </c>
      <c r="B115" s="57" t="s">
        <v>790</v>
      </c>
      <c r="C115" s="7">
        <f>C116</f>
        <v>1314.7</v>
      </c>
      <c r="D115" s="7">
        <f>D116</f>
        <v>0</v>
      </c>
      <c r="E115" s="7">
        <f>E116</f>
        <v>1314.7</v>
      </c>
    </row>
    <row r="116" spans="1:6" ht="27" customHeight="1">
      <c r="A116" s="210" t="s">
        <v>791</v>
      </c>
      <c r="B116" s="235" t="s">
        <v>792</v>
      </c>
      <c r="C116" s="7">
        <v>1314.7</v>
      </c>
      <c r="D116" s="7"/>
      <c r="E116" s="7">
        <f>C116+D116</f>
        <v>1314.7</v>
      </c>
    </row>
    <row r="117" spans="1:6" ht="16.5" customHeight="1">
      <c r="A117" s="210" t="s">
        <v>793</v>
      </c>
      <c r="B117" s="45" t="s">
        <v>794</v>
      </c>
      <c r="C117" s="7">
        <f>C118</f>
        <v>61506.7</v>
      </c>
      <c r="D117" s="7">
        <f>D118</f>
        <v>0</v>
      </c>
      <c r="E117" s="7">
        <f>E118</f>
        <v>61506.7</v>
      </c>
    </row>
    <row r="118" spans="1:6" ht="14.25" customHeight="1">
      <c r="A118" s="210" t="s">
        <v>795</v>
      </c>
      <c r="B118" s="45" t="s">
        <v>796</v>
      </c>
      <c r="C118" s="7">
        <v>61506.7</v>
      </c>
      <c r="D118" s="7"/>
      <c r="E118" s="7">
        <f>C118+D118</f>
        <v>61506.7</v>
      </c>
    </row>
    <row r="119" spans="1:6" ht="15" customHeight="1">
      <c r="A119" s="64" t="s">
        <v>797</v>
      </c>
      <c r="B119" s="166" t="s">
        <v>798</v>
      </c>
      <c r="C119" s="216">
        <f t="shared" ref="C119:E120" si="27">C120</f>
        <v>430</v>
      </c>
      <c r="D119" s="216">
        <f t="shared" si="27"/>
        <v>0</v>
      </c>
      <c r="E119" s="216">
        <f t="shared" si="27"/>
        <v>430</v>
      </c>
    </row>
    <row r="120" spans="1:6" ht="40.5" customHeight="1">
      <c r="A120" s="19" t="s">
        <v>799</v>
      </c>
      <c r="B120" s="45" t="s">
        <v>800</v>
      </c>
      <c r="C120" s="7">
        <f t="shared" si="27"/>
        <v>430</v>
      </c>
      <c r="D120" s="7">
        <f t="shared" si="27"/>
        <v>0</v>
      </c>
      <c r="E120" s="7">
        <f t="shared" si="27"/>
        <v>430</v>
      </c>
    </row>
    <row r="121" spans="1:6" ht="54" customHeight="1">
      <c r="A121" s="210" t="s">
        <v>801</v>
      </c>
      <c r="B121" s="45" t="s">
        <v>802</v>
      </c>
      <c r="C121" s="7">
        <v>430</v>
      </c>
      <c r="D121" s="7"/>
      <c r="E121" s="7">
        <f>C121+D121</f>
        <v>430</v>
      </c>
    </row>
    <row r="122" spans="1:6" ht="41.25" customHeight="1">
      <c r="A122" s="236" t="s">
        <v>803</v>
      </c>
      <c r="B122" s="45" t="s">
        <v>804</v>
      </c>
      <c r="C122" s="7">
        <f>C123</f>
        <v>94.4</v>
      </c>
      <c r="D122" s="7">
        <f t="shared" ref="D122:E123" si="28">D123</f>
        <v>-0.1</v>
      </c>
      <c r="E122" s="7">
        <f t="shared" si="28"/>
        <v>94.300000000000011</v>
      </c>
      <c r="F122" s="223"/>
    </row>
    <row r="123" spans="1:6" ht="42.75" customHeight="1">
      <c r="A123" s="236" t="s">
        <v>805</v>
      </c>
      <c r="B123" s="45" t="s">
        <v>806</v>
      </c>
      <c r="C123" s="7">
        <f>C124</f>
        <v>94.4</v>
      </c>
      <c r="D123" s="7">
        <f t="shared" si="28"/>
        <v>-0.1</v>
      </c>
      <c r="E123" s="7">
        <f t="shared" si="28"/>
        <v>94.300000000000011</v>
      </c>
      <c r="F123" s="223"/>
    </row>
    <row r="124" spans="1:6" ht="41.25" customHeight="1">
      <c r="A124" s="236" t="s">
        <v>807</v>
      </c>
      <c r="B124" s="45" t="s">
        <v>808</v>
      </c>
      <c r="C124" s="7">
        <v>94.4</v>
      </c>
      <c r="D124" s="7">
        <v>-0.1</v>
      </c>
      <c r="E124" s="237">
        <f>C124+D124</f>
        <v>94.300000000000011</v>
      </c>
      <c r="F124" s="56"/>
    </row>
    <row r="125" spans="1:6" ht="39.75" customHeight="1">
      <c r="A125" s="52" t="s">
        <v>809</v>
      </c>
      <c r="B125" s="166" t="s">
        <v>810</v>
      </c>
      <c r="C125" s="7">
        <f>C126</f>
        <v>-22.5</v>
      </c>
      <c r="D125" s="7">
        <f t="shared" ref="D125:E126" si="29">D126</f>
        <v>0</v>
      </c>
      <c r="E125" s="7">
        <f t="shared" si="29"/>
        <v>-22.5</v>
      </c>
    </row>
    <row r="126" spans="1:6" ht="42" customHeight="1">
      <c r="A126" s="210" t="s">
        <v>811</v>
      </c>
      <c r="B126" s="45" t="s">
        <v>812</v>
      </c>
      <c r="C126" s="7">
        <f>C127</f>
        <v>-22.5</v>
      </c>
      <c r="D126" s="7">
        <f t="shared" si="29"/>
        <v>0</v>
      </c>
      <c r="E126" s="7">
        <f t="shared" si="29"/>
        <v>-22.5</v>
      </c>
    </row>
    <row r="127" spans="1:6" ht="41.25" customHeight="1">
      <c r="A127" s="210" t="s">
        <v>813</v>
      </c>
      <c r="B127" s="45" t="s">
        <v>814</v>
      </c>
      <c r="C127" s="7">
        <v>-22.5</v>
      </c>
      <c r="D127" s="7"/>
      <c r="E127" s="7">
        <f>C127+D127</f>
        <v>-22.5</v>
      </c>
    </row>
    <row r="128" spans="1:6" ht="19.5" customHeight="1">
      <c r="A128" s="238"/>
      <c r="B128" s="166" t="s">
        <v>815</v>
      </c>
      <c r="C128" s="216">
        <f>C17+C90</f>
        <v>203333.2</v>
      </c>
      <c r="D128" s="216">
        <f>D17+D90</f>
        <v>4856.3</v>
      </c>
      <c r="E128" s="216">
        <f>E17+E90</f>
        <v>208189.49999999997</v>
      </c>
    </row>
    <row r="129" spans="1:5">
      <c r="A129" s="196"/>
      <c r="B129" s="196"/>
      <c r="C129" s="196"/>
      <c r="D129" s="196"/>
      <c r="E129" s="196"/>
    </row>
    <row r="130" spans="1:5">
      <c r="A130" s="196"/>
      <c r="B130" s="196"/>
      <c r="C130" s="196"/>
      <c r="D130" s="196"/>
      <c r="E130" s="196"/>
    </row>
  </sheetData>
  <mergeCells count="34">
    <mergeCell ref="A12:E12"/>
    <mergeCell ref="B1:E1"/>
    <mergeCell ref="B2:E2"/>
    <mergeCell ref="B3:E3"/>
    <mergeCell ref="B4:E4"/>
    <mergeCell ref="B5:E5"/>
    <mergeCell ref="B6:E6"/>
    <mergeCell ref="B7:E7"/>
    <mergeCell ref="B8:E8"/>
    <mergeCell ref="B9:E9"/>
    <mergeCell ref="B10:E10"/>
    <mergeCell ref="A11:E11"/>
    <mergeCell ref="A13:E13"/>
    <mergeCell ref="B15:E15"/>
    <mergeCell ref="A26:A27"/>
    <mergeCell ref="B26:B27"/>
    <mergeCell ref="C26:C27"/>
    <mergeCell ref="D26:D27"/>
    <mergeCell ref="E26:E27"/>
    <mergeCell ref="A30:A31"/>
    <mergeCell ref="B30:B31"/>
    <mergeCell ref="C30:C31"/>
    <mergeCell ref="D30:D31"/>
    <mergeCell ref="E30:E31"/>
    <mergeCell ref="A28:A29"/>
    <mergeCell ref="B28:B29"/>
    <mergeCell ref="C28:C29"/>
    <mergeCell ref="D28:D29"/>
    <mergeCell ref="E28:E29"/>
    <mergeCell ref="A32:A33"/>
    <mergeCell ref="B32:B33"/>
    <mergeCell ref="C32:C33"/>
    <mergeCell ref="D32:D33"/>
    <mergeCell ref="E32:E33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43"/>
  <sheetViews>
    <sheetView view="pageBreakPreview" topLeftCell="A70" zoomScaleSheetLayoutView="100" workbookViewId="0">
      <selection activeCell="C87" sqref="A87:C88"/>
    </sheetView>
  </sheetViews>
  <sheetFormatPr defaultRowHeight="15"/>
  <cols>
    <col min="1" max="1" width="6.42578125" customWidth="1"/>
    <col min="2" max="2" width="17.28515625" customWidth="1"/>
    <col min="3" max="3" width="98.7109375" customWidth="1"/>
    <col min="4" max="4" width="11.42578125" customWidth="1"/>
  </cols>
  <sheetData>
    <row r="1" spans="1:4" ht="15.75">
      <c r="C1" s="254" t="s">
        <v>159</v>
      </c>
    </row>
    <row r="2" spans="1:4" ht="15.75">
      <c r="C2" s="254" t="s">
        <v>0</v>
      </c>
    </row>
    <row r="3" spans="1:4" ht="18.75">
      <c r="C3" s="266" t="s">
        <v>1</v>
      </c>
    </row>
    <row r="4" spans="1:4" ht="15.75">
      <c r="C4" s="254" t="s">
        <v>2</v>
      </c>
    </row>
    <row r="5" spans="1:4" ht="15.75">
      <c r="C5" s="275" t="s">
        <v>936</v>
      </c>
    </row>
    <row r="6" spans="1:4" ht="15.75">
      <c r="A6" s="1"/>
      <c r="B6" s="1"/>
      <c r="C6" s="254" t="s">
        <v>503</v>
      </c>
      <c r="D6" s="254"/>
    </row>
    <row r="7" spans="1:4" ht="15.75">
      <c r="A7" s="1"/>
      <c r="B7" s="1"/>
      <c r="C7" s="254" t="s">
        <v>0</v>
      </c>
      <c r="D7" s="254"/>
    </row>
    <row r="8" spans="1:4" ht="15.75">
      <c r="A8" s="1"/>
      <c r="B8" s="1"/>
      <c r="C8" s="254" t="s">
        <v>1</v>
      </c>
      <c r="D8" s="254"/>
    </row>
    <row r="9" spans="1:4" ht="15.75">
      <c r="A9" s="1"/>
      <c r="B9" s="1"/>
      <c r="C9" s="254" t="s">
        <v>2</v>
      </c>
      <c r="D9" s="254"/>
    </row>
    <row r="10" spans="1:4" ht="15.75">
      <c r="A10" s="1"/>
      <c r="B10" s="1"/>
      <c r="C10" s="254" t="s">
        <v>222</v>
      </c>
      <c r="D10" s="254"/>
    </row>
    <row r="11" spans="1:4" ht="15.75">
      <c r="A11" s="1"/>
      <c r="B11" s="1"/>
      <c r="C11" s="254"/>
      <c r="D11" s="254"/>
    </row>
    <row r="12" spans="1:4" ht="57" customHeight="1">
      <c r="A12" s="330" t="s">
        <v>824</v>
      </c>
      <c r="B12" s="330"/>
      <c r="C12" s="330"/>
      <c r="D12" s="258"/>
    </row>
    <row r="13" spans="1:4" ht="15.75">
      <c r="A13" s="1"/>
      <c r="B13" s="1"/>
      <c r="C13" s="257"/>
      <c r="D13" s="254"/>
    </row>
    <row r="14" spans="1:4" ht="17.25" customHeight="1">
      <c r="A14" s="259"/>
      <c r="B14" s="259"/>
      <c r="C14" s="260"/>
      <c r="D14" s="261"/>
    </row>
    <row r="15" spans="1:4" ht="82.5" customHeight="1">
      <c r="A15" s="311" t="s">
        <v>825</v>
      </c>
      <c r="B15" s="312"/>
      <c r="C15" s="273" t="s">
        <v>826</v>
      </c>
      <c r="D15" s="262"/>
    </row>
    <row r="16" spans="1:4" ht="20.25" customHeight="1">
      <c r="A16" s="309" t="s">
        <v>5</v>
      </c>
      <c r="B16" s="310"/>
      <c r="C16" s="5" t="s">
        <v>4</v>
      </c>
      <c r="D16" s="263"/>
    </row>
    <row r="17" spans="1:4" ht="26.25" customHeight="1">
      <c r="A17" s="311" t="s">
        <v>827</v>
      </c>
      <c r="B17" s="312"/>
      <c r="C17" s="173" t="s">
        <v>664</v>
      </c>
      <c r="D17" s="104"/>
    </row>
    <row r="18" spans="1:4" ht="42" customHeight="1">
      <c r="A18" s="316" t="s">
        <v>828</v>
      </c>
      <c r="B18" s="317"/>
      <c r="C18" s="21" t="s">
        <v>670</v>
      </c>
      <c r="D18" s="104"/>
    </row>
    <row r="19" spans="1:4" ht="39" customHeight="1">
      <c r="A19" s="311" t="s">
        <v>829</v>
      </c>
      <c r="B19" s="312"/>
      <c r="C19" s="21" t="s">
        <v>672</v>
      </c>
      <c r="D19" s="104"/>
    </row>
    <row r="20" spans="1:4" ht="43.5" customHeight="1">
      <c r="A20" s="311" t="s">
        <v>830</v>
      </c>
      <c r="B20" s="312"/>
      <c r="C20" s="173" t="s">
        <v>831</v>
      </c>
      <c r="D20" s="104"/>
    </row>
    <row r="21" spans="1:4" ht="25.5" customHeight="1">
      <c r="A21" s="311" t="s">
        <v>832</v>
      </c>
      <c r="B21" s="312"/>
      <c r="C21" s="264" t="s">
        <v>833</v>
      </c>
      <c r="D21" s="104"/>
    </row>
    <row r="22" spans="1:4" ht="18" customHeight="1">
      <c r="A22" s="316" t="s">
        <v>834</v>
      </c>
      <c r="B22" s="317"/>
      <c r="C22" s="173" t="s">
        <v>835</v>
      </c>
      <c r="D22" s="104"/>
    </row>
    <row r="23" spans="1:4" ht="39" customHeight="1">
      <c r="A23" s="311" t="s">
        <v>836</v>
      </c>
      <c r="B23" s="312"/>
      <c r="C23" s="173" t="s">
        <v>837</v>
      </c>
      <c r="D23" s="104"/>
    </row>
    <row r="24" spans="1:4" ht="40.5" customHeight="1">
      <c r="A24" s="311" t="s">
        <v>838</v>
      </c>
      <c r="B24" s="312"/>
      <c r="C24" s="173" t="s">
        <v>839</v>
      </c>
      <c r="D24" s="104"/>
    </row>
    <row r="25" spans="1:4" ht="39.75" customHeight="1">
      <c r="A25" s="311" t="s">
        <v>840</v>
      </c>
      <c r="B25" s="312"/>
      <c r="C25" s="173" t="s">
        <v>841</v>
      </c>
      <c r="D25" s="104"/>
    </row>
    <row r="26" spans="1:4" ht="39.75" customHeight="1">
      <c r="A26" s="311" t="s">
        <v>842</v>
      </c>
      <c r="B26" s="312"/>
      <c r="C26" s="173" t="s">
        <v>843</v>
      </c>
      <c r="D26" s="104"/>
    </row>
    <row r="27" spans="1:4" ht="29.25" customHeight="1">
      <c r="A27" s="311" t="s">
        <v>844</v>
      </c>
      <c r="B27" s="312"/>
      <c r="C27" s="173" t="s">
        <v>716</v>
      </c>
      <c r="D27" s="104"/>
    </row>
    <row r="28" spans="1:4" ht="27.75" customHeight="1">
      <c r="A28" s="311" t="s">
        <v>845</v>
      </c>
      <c r="B28" s="312"/>
      <c r="C28" s="173" t="s">
        <v>718</v>
      </c>
      <c r="D28" s="104"/>
    </row>
    <row r="29" spans="1:4" ht="25.5" customHeight="1">
      <c r="A29" s="311" t="s">
        <v>846</v>
      </c>
      <c r="B29" s="312"/>
      <c r="C29" s="173" t="s">
        <v>847</v>
      </c>
      <c r="D29" s="104"/>
    </row>
    <row r="30" spans="1:4">
      <c r="A30" s="311" t="s">
        <v>848</v>
      </c>
      <c r="B30" s="312"/>
      <c r="C30" s="173" t="s">
        <v>849</v>
      </c>
      <c r="D30" s="104"/>
    </row>
    <row r="31" spans="1:4">
      <c r="A31" s="311" t="s">
        <v>850</v>
      </c>
      <c r="B31" s="312"/>
      <c r="C31" s="173" t="s">
        <v>851</v>
      </c>
      <c r="D31" s="104"/>
    </row>
    <row r="32" spans="1:4">
      <c r="A32" s="311" t="s">
        <v>852</v>
      </c>
      <c r="B32" s="312"/>
      <c r="C32" s="173" t="s">
        <v>853</v>
      </c>
      <c r="D32" s="104"/>
    </row>
    <row r="33" spans="1:4" ht="15" customHeight="1">
      <c r="A33" s="311" t="s">
        <v>854</v>
      </c>
      <c r="B33" s="312"/>
      <c r="C33" s="264" t="s">
        <v>752</v>
      </c>
      <c r="D33" s="104"/>
    </row>
    <row r="34" spans="1:4" ht="16.5" customHeight="1">
      <c r="A34" s="328" t="s">
        <v>757</v>
      </c>
      <c r="B34" s="329"/>
      <c r="C34" s="270" t="s">
        <v>758</v>
      </c>
      <c r="D34" s="104"/>
    </row>
    <row r="35" spans="1:4" ht="26.25" customHeight="1">
      <c r="A35" s="311" t="s">
        <v>855</v>
      </c>
      <c r="B35" s="312"/>
      <c r="C35" s="173" t="s">
        <v>766</v>
      </c>
      <c r="D35" s="104"/>
    </row>
    <row r="36" spans="1:4" ht="42" customHeight="1">
      <c r="A36" s="311" t="s">
        <v>856</v>
      </c>
      <c r="B36" s="312"/>
      <c r="C36" s="264" t="s">
        <v>857</v>
      </c>
      <c r="D36" s="104"/>
    </row>
    <row r="37" spans="1:4" ht="29.25" customHeight="1">
      <c r="A37" s="316" t="s">
        <v>769</v>
      </c>
      <c r="B37" s="317"/>
      <c r="C37" s="272" t="s">
        <v>770</v>
      </c>
      <c r="D37" s="104"/>
    </row>
    <row r="38" spans="1:4" ht="19.5" customHeight="1">
      <c r="A38" s="311" t="s">
        <v>858</v>
      </c>
      <c r="B38" s="312"/>
      <c r="C38" s="264" t="s">
        <v>859</v>
      </c>
      <c r="D38" s="104"/>
    </row>
    <row r="39" spans="1:4" ht="19.5" customHeight="1">
      <c r="A39" s="311" t="s">
        <v>860</v>
      </c>
      <c r="B39" s="312"/>
      <c r="C39" s="173" t="s">
        <v>861</v>
      </c>
      <c r="D39" s="104"/>
    </row>
    <row r="40" spans="1:4" ht="29.25" customHeight="1">
      <c r="A40" s="311" t="s">
        <v>862</v>
      </c>
      <c r="B40" s="312"/>
      <c r="C40" s="41" t="s">
        <v>784</v>
      </c>
      <c r="D40" s="104"/>
    </row>
    <row r="41" spans="1:4" ht="27" customHeight="1">
      <c r="A41" s="328" t="s">
        <v>787</v>
      </c>
      <c r="B41" s="329"/>
      <c r="C41" s="271" t="s">
        <v>788</v>
      </c>
      <c r="D41" s="104"/>
    </row>
    <row r="42" spans="1:4" ht="27.75" customHeight="1">
      <c r="A42" s="311" t="s">
        <v>863</v>
      </c>
      <c r="B42" s="312"/>
      <c r="C42" s="173" t="s">
        <v>864</v>
      </c>
      <c r="D42" s="104"/>
    </row>
    <row r="43" spans="1:4" ht="20.25" customHeight="1">
      <c r="A43" s="311" t="s">
        <v>865</v>
      </c>
      <c r="B43" s="312"/>
      <c r="C43" s="173" t="s">
        <v>866</v>
      </c>
      <c r="D43" s="104"/>
    </row>
    <row r="44" spans="1:4" ht="27" customHeight="1">
      <c r="A44" s="324" t="s">
        <v>867</v>
      </c>
      <c r="B44" s="325"/>
      <c r="C44" s="41" t="s">
        <v>802</v>
      </c>
      <c r="D44" s="104"/>
    </row>
    <row r="45" spans="1:4" ht="30.75" customHeight="1">
      <c r="A45" s="324" t="s">
        <v>868</v>
      </c>
      <c r="B45" s="325"/>
      <c r="C45" s="264" t="s">
        <v>869</v>
      </c>
      <c r="D45" s="104"/>
    </row>
    <row r="46" spans="1:4" ht="28.5" customHeight="1">
      <c r="A46" s="324" t="s">
        <v>870</v>
      </c>
      <c r="B46" s="325"/>
      <c r="C46" s="264" t="s">
        <v>871</v>
      </c>
      <c r="D46" s="104"/>
    </row>
    <row r="47" spans="1:4" ht="18" customHeight="1">
      <c r="A47" s="326" t="s">
        <v>872</v>
      </c>
      <c r="B47" s="327"/>
      <c r="C47" s="5" t="s">
        <v>873</v>
      </c>
      <c r="D47" s="104"/>
    </row>
    <row r="48" spans="1:4" ht="27.75" customHeight="1">
      <c r="A48" s="324" t="s">
        <v>874</v>
      </c>
      <c r="B48" s="325"/>
      <c r="C48" s="264" t="s">
        <v>875</v>
      </c>
      <c r="D48" s="104"/>
    </row>
    <row r="49" spans="1:4" ht="15" customHeight="1">
      <c r="A49" s="324" t="s">
        <v>876</v>
      </c>
      <c r="B49" s="325"/>
      <c r="C49" s="264" t="s">
        <v>731</v>
      </c>
      <c r="D49" s="104"/>
    </row>
    <row r="50" spans="1:4" ht="18" customHeight="1">
      <c r="A50" s="309" t="s">
        <v>6</v>
      </c>
      <c r="B50" s="310"/>
      <c r="C50" s="174" t="s">
        <v>877</v>
      </c>
      <c r="D50" s="263"/>
    </row>
    <row r="51" spans="1:4" ht="19.5" customHeight="1">
      <c r="A51" s="311" t="s">
        <v>878</v>
      </c>
      <c r="B51" s="312"/>
      <c r="C51" s="173" t="s">
        <v>835</v>
      </c>
      <c r="D51" s="104"/>
    </row>
    <row r="52" spans="1:4" ht="17.25" customHeight="1">
      <c r="A52" s="311" t="s">
        <v>879</v>
      </c>
      <c r="B52" s="312"/>
      <c r="C52" s="173" t="s">
        <v>849</v>
      </c>
      <c r="D52" s="104"/>
    </row>
    <row r="53" spans="1:4">
      <c r="A53" s="309" t="s">
        <v>880</v>
      </c>
      <c r="B53" s="310"/>
      <c r="C53" s="174" t="s">
        <v>881</v>
      </c>
      <c r="D53" s="263"/>
    </row>
    <row r="54" spans="1:4" ht="25.5" customHeight="1">
      <c r="A54" s="311" t="s">
        <v>882</v>
      </c>
      <c r="B54" s="312"/>
      <c r="C54" s="173" t="s">
        <v>847</v>
      </c>
      <c r="D54" s="104"/>
    </row>
    <row r="55" spans="1:4" ht="17.25" customHeight="1">
      <c r="A55" s="320">
        <v>177</v>
      </c>
      <c r="B55" s="321"/>
      <c r="C55" s="5" t="s">
        <v>883</v>
      </c>
      <c r="D55" s="104"/>
    </row>
    <row r="56" spans="1:4" ht="42.75" customHeight="1">
      <c r="A56" s="311" t="s">
        <v>884</v>
      </c>
      <c r="B56" s="312"/>
      <c r="C56" s="264" t="s">
        <v>885</v>
      </c>
      <c r="D56" s="104"/>
    </row>
    <row r="57" spans="1:4">
      <c r="A57" s="309" t="s">
        <v>886</v>
      </c>
      <c r="B57" s="310"/>
      <c r="C57" s="174" t="s">
        <v>887</v>
      </c>
      <c r="D57" s="263"/>
    </row>
    <row r="58" spans="1:4" ht="42" customHeight="1">
      <c r="A58" s="322" t="s">
        <v>888</v>
      </c>
      <c r="B58" s="323"/>
      <c r="C58" s="41" t="s">
        <v>620</v>
      </c>
      <c r="D58" s="104"/>
    </row>
    <row r="59" spans="1:4" ht="53.25" customHeight="1">
      <c r="A59" s="322" t="s">
        <v>889</v>
      </c>
      <c r="B59" s="323"/>
      <c r="C59" s="41" t="s">
        <v>622</v>
      </c>
      <c r="D59" s="104"/>
    </row>
    <row r="60" spans="1:4" ht="27.75" customHeight="1">
      <c r="A60" s="322" t="s">
        <v>890</v>
      </c>
      <c r="B60" s="323"/>
      <c r="C60" s="41" t="s">
        <v>624</v>
      </c>
      <c r="D60" s="104"/>
    </row>
    <row r="61" spans="1:4" ht="41.25" customHeight="1">
      <c r="A61" s="322" t="s">
        <v>891</v>
      </c>
      <c r="B61" s="323"/>
      <c r="C61" s="41" t="s">
        <v>892</v>
      </c>
      <c r="D61" s="104"/>
    </row>
    <row r="62" spans="1:4">
      <c r="A62" s="311" t="s">
        <v>893</v>
      </c>
      <c r="B62" s="312"/>
      <c r="C62" s="173" t="s">
        <v>894</v>
      </c>
      <c r="D62" s="104"/>
    </row>
    <row r="63" spans="1:4" ht="25.5">
      <c r="A63" s="311" t="s">
        <v>895</v>
      </c>
      <c r="B63" s="312"/>
      <c r="C63" s="173" t="s">
        <v>896</v>
      </c>
      <c r="D63" s="104"/>
    </row>
    <row r="64" spans="1:4" ht="27.75" customHeight="1">
      <c r="A64" s="311" t="s">
        <v>897</v>
      </c>
      <c r="B64" s="312"/>
      <c r="C64" s="41" t="s">
        <v>652</v>
      </c>
      <c r="D64" s="104"/>
    </row>
    <row r="65" spans="1:4" ht="43.5" customHeight="1">
      <c r="A65" s="311" t="s">
        <v>898</v>
      </c>
      <c r="B65" s="312"/>
      <c r="C65" s="274" t="s">
        <v>934</v>
      </c>
      <c r="D65" s="104"/>
    </row>
    <row r="66" spans="1:4" ht="19.5" customHeight="1">
      <c r="A66" s="311" t="s">
        <v>899</v>
      </c>
      <c r="B66" s="312"/>
      <c r="C66" s="173" t="s">
        <v>900</v>
      </c>
      <c r="D66" s="104"/>
    </row>
    <row r="67" spans="1:4" ht="25.5" customHeight="1">
      <c r="A67" s="311" t="s">
        <v>901</v>
      </c>
      <c r="B67" s="312"/>
      <c r="C67" s="173" t="s">
        <v>902</v>
      </c>
      <c r="D67" s="104"/>
    </row>
    <row r="68" spans="1:4" ht="28.5" customHeight="1">
      <c r="A68" s="311" t="s">
        <v>903</v>
      </c>
      <c r="B68" s="312"/>
      <c r="C68" s="173" t="s">
        <v>904</v>
      </c>
      <c r="D68" s="104"/>
    </row>
    <row r="69" spans="1:4" ht="18" customHeight="1">
      <c r="A69" s="311" t="s">
        <v>905</v>
      </c>
      <c r="B69" s="312"/>
      <c r="C69" s="173" t="s">
        <v>906</v>
      </c>
      <c r="D69" s="104"/>
    </row>
    <row r="70" spans="1:4" ht="25.5">
      <c r="A70" s="309" t="s">
        <v>907</v>
      </c>
      <c r="B70" s="310"/>
      <c r="C70" s="174" t="s">
        <v>939</v>
      </c>
      <c r="D70" s="263"/>
    </row>
    <row r="71" spans="1:4">
      <c r="A71" s="318" t="s">
        <v>908</v>
      </c>
      <c r="B71" s="319"/>
      <c r="C71" s="41" t="s">
        <v>909</v>
      </c>
      <c r="D71" s="104"/>
    </row>
    <row r="72" spans="1:4">
      <c r="A72" s="318" t="s">
        <v>910</v>
      </c>
      <c r="B72" s="319"/>
      <c r="C72" s="41" t="s">
        <v>911</v>
      </c>
      <c r="D72" s="104"/>
    </row>
    <row r="73" spans="1:4">
      <c r="A73" s="318" t="s">
        <v>912</v>
      </c>
      <c r="B73" s="319"/>
      <c r="C73" s="41" t="s">
        <v>913</v>
      </c>
      <c r="D73" s="104"/>
    </row>
    <row r="74" spans="1:4" ht="17.25" customHeight="1">
      <c r="A74" s="318" t="s">
        <v>914</v>
      </c>
      <c r="B74" s="319"/>
      <c r="C74" s="41" t="s">
        <v>915</v>
      </c>
      <c r="D74" s="104"/>
    </row>
    <row r="75" spans="1:4" ht="17.25" customHeight="1">
      <c r="A75" s="328" t="s">
        <v>818</v>
      </c>
      <c r="B75" s="329"/>
      <c r="C75" s="271" t="s">
        <v>817</v>
      </c>
      <c r="D75" s="104"/>
    </row>
    <row r="76" spans="1:4">
      <c r="A76" s="309" t="s">
        <v>916</v>
      </c>
      <c r="B76" s="310"/>
      <c r="C76" s="174" t="s">
        <v>917</v>
      </c>
      <c r="D76" s="263"/>
    </row>
    <row r="77" spans="1:4" ht="30.75" customHeight="1">
      <c r="A77" s="316" t="s">
        <v>918</v>
      </c>
      <c r="B77" s="317"/>
      <c r="C77" s="41" t="s">
        <v>919</v>
      </c>
      <c r="D77" s="104"/>
    </row>
    <row r="78" spans="1:4">
      <c r="A78" s="309" t="s">
        <v>920</v>
      </c>
      <c r="B78" s="310"/>
      <c r="C78" s="174" t="s">
        <v>921</v>
      </c>
      <c r="D78" s="104"/>
    </row>
    <row r="79" spans="1:4">
      <c r="A79" s="311" t="s">
        <v>922</v>
      </c>
      <c r="B79" s="312"/>
      <c r="C79" s="173" t="s">
        <v>923</v>
      </c>
      <c r="D79" s="104"/>
    </row>
    <row r="80" spans="1:4" ht="18" customHeight="1">
      <c r="A80" s="309" t="s">
        <v>7</v>
      </c>
      <c r="B80" s="310"/>
      <c r="C80" s="265" t="s">
        <v>924</v>
      </c>
      <c r="D80" s="263"/>
    </row>
    <row r="81" spans="1:4" ht="27.75" customHeight="1">
      <c r="A81" s="302" t="s">
        <v>925</v>
      </c>
      <c r="B81" s="303"/>
      <c r="C81" s="313" t="s">
        <v>926</v>
      </c>
      <c r="D81" s="104"/>
    </row>
    <row r="82" spans="1:4" ht="1.5" customHeight="1">
      <c r="A82" s="304"/>
      <c r="B82" s="305"/>
      <c r="C82" s="314"/>
      <c r="D82" s="104"/>
    </row>
    <row r="83" spans="1:4" ht="12" customHeight="1">
      <c r="A83" s="302" t="s">
        <v>927</v>
      </c>
      <c r="B83" s="303"/>
      <c r="C83" s="315" t="s">
        <v>634</v>
      </c>
      <c r="D83" s="104"/>
    </row>
    <row r="84" spans="1:4" ht="28.5" customHeight="1">
      <c r="A84" s="304"/>
      <c r="B84" s="305"/>
      <c r="C84" s="315"/>
      <c r="D84" s="104"/>
    </row>
    <row r="85" spans="1:4" ht="41.25" customHeight="1">
      <c r="A85" s="302" t="s">
        <v>928</v>
      </c>
      <c r="B85" s="303"/>
      <c r="C85" s="306" t="s">
        <v>929</v>
      </c>
      <c r="D85" s="104"/>
    </row>
    <row r="86" spans="1:4" ht="3" hidden="1" customHeight="1">
      <c r="A86" s="304"/>
      <c r="B86" s="305"/>
      <c r="C86" s="306"/>
      <c r="D86" s="104"/>
    </row>
    <row r="87" spans="1:4" ht="33" customHeight="1">
      <c r="A87" s="307" t="s">
        <v>930</v>
      </c>
      <c r="B87" s="307"/>
      <c r="C87" s="308" t="s">
        <v>638</v>
      </c>
      <c r="D87" s="104"/>
    </row>
    <row r="88" spans="1:4" ht="19.5" customHeight="1">
      <c r="A88" s="307"/>
      <c r="B88" s="307"/>
      <c r="C88" s="308"/>
    </row>
    <row r="89" spans="1:4">
      <c r="A89" s="268"/>
      <c r="B89" s="268"/>
      <c r="C89" s="268"/>
    </row>
    <row r="90" spans="1:4">
      <c r="A90" s="268"/>
      <c r="B90" s="268"/>
      <c r="C90" s="268"/>
    </row>
    <row r="91" spans="1:4">
      <c r="A91" s="268"/>
      <c r="B91" s="268"/>
      <c r="C91" s="268"/>
    </row>
    <row r="92" spans="1:4">
      <c r="A92" s="268"/>
      <c r="B92" s="268"/>
      <c r="C92" s="268"/>
    </row>
    <row r="93" spans="1:4">
      <c r="A93" s="268"/>
      <c r="B93" s="268"/>
      <c r="C93" s="268"/>
    </row>
    <row r="94" spans="1:4">
      <c r="A94" s="268"/>
      <c r="B94" s="268"/>
      <c r="C94" s="268"/>
    </row>
    <row r="95" spans="1:4">
      <c r="A95" s="268"/>
      <c r="B95" s="268"/>
      <c r="C95" s="268"/>
    </row>
    <row r="96" spans="1:4">
      <c r="A96" s="268"/>
      <c r="B96" s="268"/>
      <c r="C96" s="268"/>
    </row>
    <row r="97" spans="1:3">
      <c r="A97" s="268"/>
      <c r="B97" s="268"/>
      <c r="C97" s="268"/>
    </row>
    <row r="98" spans="1:3">
      <c r="A98" s="268"/>
      <c r="B98" s="268"/>
      <c r="C98" s="268"/>
    </row>
    <row r="99" spans="1:3">
      <c r="A99" s="268"/>
      <c r="B99" s="268"/>
      <c r="C99" s="268"/>
    </row>
    <row r="100" spans="1:3">
      <c r="A100" s="268"/>
      <c r="B100" s="268"/>
      <c r="C100" s="268"/>
    </row>
    <row r="101" spans="1:3">
      <c r="A101" s="268"/>
      <c r="B101" s="268"/>
      <c r="C101" s="268"/>
    </row>
    <row r="102" spans="1:3">
      <c r="A102" s="268"/>
      <c r="B102" s="268"/>
      <c r="C102" s="268"/>
    </row>
    <row r="103" spans="1:3">
      <c r="A103" s="268"/>
      <c r="B103" s="268"/>
      <c r="C103" s="268"/>
    </row>
    <row r="104" spans="1:3">
      <c r="A104" s="268"/>
      <c r="B104" s="268"/>
      <c r="C104" s="268"/>
    </row>
    <row r="105" spans="1:3">
      <c r="A105" s="268"/>
      <c r="B105" s="268"/>
      <c r="C105" s="268"/>
    </row>
    <row r="106" spans="1:3">
      <c r="A106" s="268"/>
      <c r="B106" s="268"/>
      <c r="C106" s="268"/>
    </row>
    <row r="107" spans="1:3">
      <c r="A107" s="268"/>
      <c r="B107" s="268"/>
      <c r="C107" s="268"/>
    </row>
    <row r="108" spans="1:3">
      <c r="A108" s="268"/>
      <c r="B108" s="268"/>
      <c r="C108" s="268"/>
    </row>
    <row r="109" spans="1:3">
      <c r="A109" s="268"/>
      <c r="B109" s="268"/>
      <c r="C109" s="268"/>
    </row>
    <row r="110" spans="1:3">
      <c r="A110" s="268"/>
      <c r="B110" s="268"/>
      <c r="C110" s="268"/>
    </row>
    <row r="111" spans="1:3">
      <c r="A111" s="268"/>
      <c r="B111" s="268"/>
      <c r="C111" s="268"/>
    </row>
    <row r="112" spans="1:3">
      <c r="A112" s="268"/>
      <c r="B112" s="268"/>
      <c r="C112" s="268"/>
    </row>
    <row r="113" spans="1:3">
      <c r="A113" s="268"/>
      <c r="B113" s="268"/>
      <c r="C113" s="268"/>
    </row>
    <row r="114" spans="1:3">
      <c r="A114" s="268"/>
      <c r="B114" s="268"/>
      <c r="C114" s="268"/>
    </row>
    <row r="115" spans="1:3">
      <c r="A115" s="268"/>
      <c r="B115" s="268"/>
      <c r="C115" s="268"/>
    </row>
    <row r="116" spans="1:3">
      <c r="A116" s="268"/>
      <c r="B116" s="268"/>
      <c r="C116" s="268"/>
    </row>
    <row r="117" spans="1:3">
      <c r="A117" s="268"/>
      <c r="B117" s="268"/>
      <c r="C117" s="268"/>
    </row>
    <row r="118" spans="1:3">
      <c r="A118" s="268"/>
      <c r="B118" s="268"/>
      <c r="C118" s="268"/>
    </row>
    <row r="119" spans="1:3">
      <c r="A119" s="268"/>
      <c r="B119" s="268"/>
      <c r="C119" s="268"/>
    </row>
    <row r="120" spans="1:3">
      <c r="A120" s="268"/>
      <c r="B120" s="268"/>
      <c r="C120" s="268"/>
    </row>
    <row r="121" spans="1:3">
      <c r="A121" s="268"/>
      <c r="B121" s="268"/>
      <c r="C121" s="268"/>
    </row>
    <row r="122" spans="1:3">
      <c r="A122" s="268"/>
      <c r="B122" s="268"/>
      <c r="C122" s="268"/>
    </row>
    <row r="123" spans="1:3">
      <c r="A123" s="268"/>
      <c r="B123" s="268"/>
      <c r="C123" s="268"/>
    </row>
    <row r="124" spans="1:3">
      <c r="A124" s="268"/>
      <c r="B124" s="268"/>
      <c r="C124" s="268"/>
    </row>
    <row r="125" spans="1:3">
      <c r="A125" s="268"/>
      <c r="B125" s="268"/>
      <c r="C125" s="268"/>
    </row>
    <row r="126" spans="1:3">
      <c r="A126" s="268"/>
      <c r="B126" s="268"/>
      <c r="C126" s="268"/>
    </row>
    <row r="127" spans="1:3">
      <c r="A127" s="268"/>
      <c r="B127" s="268"/>
      <c r="C127" s="268"/>
    </row>
    <row r="128" spans="1:3">
      <c r="A128" s="268"/>
      <c r="B128" s="268"/>
      <c r="C128" s="268"/>
    </row>
    <row r="129" spans="1:3">
      <c r="A129" s="268"/>
      <c r="B129" s="268"/>
      <c r="C129" s="268"/>
    </row>
    <row r="130" spans="1:3">
      <c r="A130" s="268"/>
      <c r="B130" s="268"/>
      <c r="C130" s="268"/>
    </row>
    <row r="131" spans="1:3">
      <c r="A131" s="268"/>
      <c r="B131" s="268"/>
      <c r="C131" s="268"/>
    </row>
    <row r="132" spans="1:3">
      <c r="A132" s="268"/>
      <c r="B132" s="268"/>
      <c r="C132" s="268"/>
    </row>
    <row r="133" spans="1:3">
      <c r="A133" s="268"/>
      <c r="B133" s="268"/>
      <c r="C133" s="268"/>
    </row>
    <row r="134" spans="1:3">
      <c r="A134" s="268"/>
      <c r="B134" s="268"/>
      <c r="C134" s="268"/>
    </row>
    <row r="135" spans="1:3">
      <c r="A135" s="268"/>
      <c r="B135" s="268"/>
      <c r="C135" s="268"/>
    </row>
    <row r="136" spans="1:3">
      <c r="A136" s="268"/>
      <c r="B136" s="268"/>
      <c r="C136" s="268"/>
    </row>
    <row r="137" spans="1:3">
      <c r="A137" s="268"/>
      <c r="B137" s="268"/>
      <c r="C137" s="268"/>
    </row>
    <row r="138" spans="1:3">
      <c r="A138" s="268"/>
      <c r="B138" s="268"/>
      <c r="C138" s="268"/>
    </row>
    <row r="139" spans="1:3">
      <c r="A139" s="268"/>
      <c r="B139" s="268"/>
      <c r="C139" s="268"/>
    </row>
    <row r="140" spans="1:3">
      <c r="A140" s="268"/>
      <c r="B140" s="268"/>
      <c r="C140" s="268"/>
    </row>
    <row r="141" spans="1:3">
      <c r="A141" s="268"/>
      <c r="B141" s="268"/>
      <c r="C141" s="268"/>
    </row>
    <row r="142" spans="1:3">
      <c r="A142" s="268"/>
      <c r="B142" s="268"/>
      <c r="C142" s="268"/>
    </row>
    <row r="143" spans="1:3">
      <c r="A143" s="268"/>
      <c r="B143" s="268"/>
      <c r="C143" s="268"/>
    </row>
    <row r="144" spans="1:3">
      <c r="A144" s="268"/>
      <c r="B144" s="268"/>
      <c r="C144" s="268"/>
    </row>
    <row r="145" spans="1:3">
      <c r="A145" s="268"/>
      <c r="B145" s="268"/>
      <c r="C145" s="268"/>
    </row>
    <row r="146" spans="1:3">
      <c r="A146" s="268"/>
      <c r="B146" s="268"/>
      <c r="C146" s="268"/>
    </row>
    <row r="147" spans="1:3">
      <c r="A147" s="268"/>
      <c r="B147" s="268"/>
      <c r="C147" s="268"/>
    </row>
    <row r="148" spans="1:3">
      <c r="A148" s="268"/>
      <c r="B148" s="268"/>
      <c r="C148" s="268"/>
    </row>
    <row r="149" spans="1:3">
      <c r="A149" s="268"/>
      <c r="B149" s="268"/>
      <c r="C149" s="268"/>
    </row>
    <row r="150" spans="1:3">
      <c r="A150" s="268"/>
      <c r="B150" s="268"/>
      <c r="C150" s="268"/>
    </row>
    <row r="151" spans="1:3">
      <c r="A151" s="268"/>
      <c r="B151" s="268"/>
      <c r="C151" s="268"/>
    </row>
    <row r="152" spans="1:3">
      <c r="A152" s="268"/>
      <c r="B152" s="268"/>
      <c r="C152" s="268"/>
    </row>
    <row r="153" spans="1:3">
      <c r="A153" s="268"/>
      <c r="B153" s="268"/>
      <c r="C153" s="268"/>
    </row>
    <row r="154" spans="1:3">
      <c r="A154" s="268"/>
      <c r="B154" s="268"/>
      <c r="C154" s="268"/>
    </row>
    <row r="155" spans="1:3">
      <c r="A155" s="268"/>
      <c r="B155" s="268"/>
      <c r="C155" s="268"/>
    </row>
    <row r="156" spans="1:3">
      <c r="A156" s="268"/>
      <c r="B156" s="268"/>
      <c r="C156" s="268"/>
    </row>
    <row r="157" spans="1:3">
      <c r="A157" s="268"/>
      <c r="B157" s="268"/>
      <c r="C157" s="268"/>
    </row>
    <row r="158" spans="1:3">
      <c r="A158" s="268"/>
      <c r="B158" s="268"/>
      <c r="C158" s="268"/>
    </row>
    <row r="159" spans="1:3">
      <c r="A159" s="268"/>
      <c r="B159" s="268"/>
      <c r="C159" s="268"/>
    </row>
    <row r="160" spans="1:3">
      <c r="A160" s="268"/>
      <c r="B160" s="268"/>
      <c r="C160" s="268"/>
    </row>
    <row r="161" spans="1:3">
      <c r="A161" s="268"/>
      <c r="B161" s="268"/>
      <c r="C161" s="268"/>
    </row>
    <row r="162" spans="1:3">
      <c r="A162" s="268"/>
      <c r="B162" s="268"/>
      <c r="C162" s="268"/>
    </row>
    <row r="163" spans="1:3">
      <c r="A163" s="268"/>
      <c r="B163" s="268"/>
      <c r="C163" s="268"/>
    </row>
    <row r="164" spans="1:3">
      <c r="A164" s="268"/>
      <c r="B164" s="268"/>
      <c r="C164" s="268"/>
    </row>
    <row r="165" spans="1:3">
      <c r="A165" s="268"/>
      <c r="B165" s="268"/>
      <c r="C165" s="268"/>
    </row>
    <row r="166" spans="1:3">
      <c r="A166" s="268"/>
      <c r="B166" s="268"/>
      <c r="C166" s="268"/>
    </row>
    <row r="167" spans="1:3">
      <c r="A167" s="268"/>
      <c r="B167" s="268"/>
      <c r="C167" s="268"/>
    </row>
    <row r="168" spans="1:3">
      <c r="A168" s="268"/>
      <c r="B168" s="268"/>
      <c r="C168" s="268"/>
    </row>
    <row r="169" spans="1:3">
      <c r="A169" s="268"/>
      <c r="B169" s="268"/>
      <c r="C169" s="268"/>
    </row>
    <row r="170" spans="1:3">
      <c r="A170" s="268"/>
      <c r="B170" s="268"/>
      <c r="C170" s="268"/>
    </row>
    <row r="171" spans="1:3">
      <c r="A171" s="268"/>
      <c r="B171" s="268"/>
      <c r="C171" s="268"/>
    </row>
    <row r="172" spans="1:3">
      <c r="A172" s="268"/>
      <c r="B172" s="268"/>
      <c r="C172" s="268"/>
    </row>
    <row r="173" spans="1:3">
      <c r="A173" s="268"/>
      <c r="B173" s="268"/>
      <c r="C173" s="268"/>
    </row>
    <row r="174" spans="1:3">
      <c r="A174" s="268"/>
      <c r="B174" s="268"/>
      <c r="C174" s="268"/>
    </row>
    <row r="175" spans="1:3">
      <c r="A175" s="268"/>
      <c r="B175" s="268"/>
      <c r="C175" s="268"/>
    </row>
    <row r="176" spans="1:3">
      <c r="A176" s="268"/>
      <c r="B176" s="268"/>
      <c r="C176" s="268"/>
    </row>
    <row r="177" spans="1:3">
      <c r="A177" s="268"/>
      <c r="B177" s="268"/>
      <c r="C177" s="268"/>
    </row>
    <row r="178" spans="1:3">
      <c r="A178" s="268"/>
      <c r="B178" s="268"/>
      <c r="C178" s="268"/>
    </row>
    <row r="179" spans="1:3">
      <c r="A179" s="268"/>
      <c r="B179" s="268"/>
      <c r="C179" s="268"/>
    </row>
    <row r="180" spans="1:3">
      <c r="A180" s="268"/>
      <c r="B180" s="268"/>
      <c r="C180" s="268"/>
    </row>
    <row r="181" spans="1:3">
      <c r="A181" s="268"/>
      <c r="B181" s="268"/>
      <c r="C181" s="268"/>
    </row>
    <row r="182" spans="1:3">
      <c r="A182" s="268"/>
      <c r="B182" s="268"/>
      <c r="C182" s="268"/>
    </row>
    <row r="183" spans="1:3">
      <c r="A183" s="268"/>
      <c r="B183" s="268"/>
      <c r="C183" s="268"/>
    </row>
    <row r="184" spans="1:3">
      <c r="A184" s="268"/>
      <c r="B184" s="268"/>
      <c r="C184" s="268"/>
    </row>
    <row r="185" spans="1:3">
      <c r="A185" s="268"/>
      <c r="B185" s="268"/>
      <c r="C185" s="268"/>
    </row>
    <row r="186" spans="1:3">
      <c r="A186" s="268"/>
      <c r="B186" s="268"/>
      <c r="C186" s="268"/>
    </row>
    <row r="187" spans="1:3">
      <c r="A187" s="268"/>
      <c r="B187" s="268"/>
      <c r="C187" s="268"/>
    </row>
    <row r="188" spans="1:3">
      <c r="A188" s="268"/>
      <c r="B188" s="268"/>
      <c r="C188" s="268"/>
    </row>
    <row r="189" spans="1:3">
      <c r="A189" s="268"/>
      <c r="B189" s="268"/>
      <c r="C189" s="268"/>
    </row>
    <row r="190" spans="1:3">
      <c r="A190" s="268"/>
      <c r="B190" s="268"/>
      <c r="C190" s="268"/>
    </row>
    <row r="191" spans="1:3">
      <c r="A191" s="268"/>
      <c r="B191" s="268"/>
      <c r="C191" s="268"/>
    </row>
    <row r="192" spans="1:3">
      <c r="A192" s="268"/>
      <c r="B192" s="268"/>
      <c r="C192" s="268"/>
    </row>
    <row r="193" spans="1:3">
      <c r="A193" s="268"/>
      <c r="B193" s="268"/>
      <c r="C193" s="268"/>
    </row>
    <row r="194" spans="1:3">
      <c r="A194" s="268"/>
      <c r="B194" s="268"/>
      <c r="C194" s="268"/>
    </row>
    <row r="195" spans="1:3">
      <c r="A195" s="268"/>
      <c r="B195" s="268"/>
      <c r="C195" s="268"/>
    </row>
    <row r="196" spans="1:3">
      <c r="A196" s="268"/>
      <c r="B196" s="268"/>
      <c r="C196" s="268"/>
    </row>
    <row r="197" spans="1:3">
      <c r="A197" s="268"/>
      <c r="B197" s="268"/>
      <c r="C197" s="268"/>
    </row>
    <row r="198" spans="1:3">
      <c r="A198" s="268"/>
      <c r="B198" s="268"/>
      <c r="C198" s="268"/>
    </row>
    <row r="199" spans="1:3">
      <c r="A199" s="268"/>
      <c r="B199" s="268"/>
      <c r="C199" s="268"/>
    </row>
    <row r="200" spans="1:3">
      <c r="A200" s="268"/>
      <c r="B200" s="268"/>
      <c r="C200" s="268"/>
    </row>
    <row r="201" spans="1:3">
      <c r="A201" s="268"/>
      <c r="B201" s="268"/>
      <c r="C201" s="268"/>
    </row>
    <row r="202" spans="1:3">
      <c r="A202" s="268"/>
      <c r="B202" s="268"/>
      <c r="C202" s="268"/>
    </row>
    <row r="203" spans="1:3">
      <c r="A203" s="268"/>
      <c r="B203" s="268"/>
      <c r="C203" s="268"/>
    </row>
    <row r="204" spans="1:3">
      <c r="A204" s="268"/>
      <c r="B204" s="268"/>
      <c r="C204" s="268"/>
    </row>
    <row r="205" spans="1:3">
      <c r="A205" s="268"/>
      <c r="B205" s="268"/>
      <c r="C205" s="268"/>
    </row>
    <row r="206" spans="1:3">
      <c r="A206" s="268"/>
      <c r="B206" s="268"/>
      <c r="C206" s="268"/>
    </row>
    <row r="207" spans="1:3">
      <c r="A207" s="268"/>
      <c r="B207" s="268"/>
      <c r="C207" s="268"/>
    </row>
    <row r="208" spans="1:3">
      <c r="A208" s="268"/>
      <c r="B208" s="268"/>
      <c r="C208" s="268"/>
    </row>
    <row r="209" spans="1:3">
      <c r="A209" s="268"/>
      <c r="B209" s="268"/>
      <c r="C209" s="268"/>
    </row>
    <row r="210" spans="1:3">
      <c r="A210" s="268"/>
      <c r="B210" s="268"/>
      <c r="C210" s="268"/>
    </row>
    <row r="211" spans="1:3">
      <c r="A211" s="268"/>
      <c r="B211" s="268"/>
      <c r="C211" s="268"/>
    </row>
    <row r="212" spans="1:3">
      <c r="A212" s="268"/>
      <c r="B212" s="268"/>
      <c r="C212" s="268"/>
    </row>
    <row r="213" spans="1:3">
      <c r="A213" s="268"/>
      <c r="B213" s="268"/>
      <c r="C213" s="268"/>
    </row>
    <row r="214" spans="1:3">
      <c r="A214" s="268"/>
      <c r="B214" s="268"/>
      <c r="C214" s="268"/>
    </row>
    <row r="215" spans="1:3">
      <c r="A215" s="268"/>
      <c r="B215" s="268"/>
      <c r="C215" s="268"/>
    </row>
    <row r="216" spans="1:3">
      <c r="A216" s="268"/>
      <c r="B216" s="268"/>
      <c r="C216" s="268"/>
    </row>
    <row r="217" spans="1:3">
      <c r="A217" s="268"/>
      <c r="B217" s="268"/>
      <c r="C217" s="268"/>
    </row>
    <row r="218" spans="1:3">
      <c r="A218" s="268"/>
      <c r="B218" s="268"/>
      <c r="C218" s="268"/>
    </row>
    <row r="219" spans="1:3">
      <c r="A219" s="268"/>
      <c r="B219" s="268"/>
      <c r="C219" s="268"/>
    </row>
    <row r="220" spans="1:3">
      <c r="A220" s="268"/>
      <c r="B220" s="268"/>
      <c r="C220" s="268"/>
    </row>
    <row r="221" spans="1:3">
      <c r="A221" s="268"/>
      <c r="B221" s="268"/>
      <c r="C221" s="268"/>
    </row>
    <row r="222" spans="1:3">
      <c r="A222" s="268"/>
      <c r="B222" s="268"/>
      <c r="C222" s="268"/>
    </row>
    <row r="223" spans="1:3">
      <c r="A223" s="268"/>
      <c r="B223" s="268"/>
      <c r="C223" s="268"/>
    </row>
    <row r="224" spans="1:3">
      <c r="A224" s="268"/>
      <c r="B224" s="268"/>
      <c r="C224" s="268"/>
    </row>
    <row r="225" spans="1:3">
      <c r="A225" s="268"/>
      <c r="B225" s="268"/>
      <c r="C225" s="268"/>
    </row>
    <row r="226" spans="1:3">
      <c r="A226" s="268"/>
      <c r="B226" s="268"/>
      <c r="C226" s="268"/>
    </row>
    <row r="227" spans="1:3">
      <c r="A227" s="268"/>
      <c r="B227" s="268"/>
      <c r="C227" s="268"/>
    </row>
    <row r="228" spans="1:3">
      <c r="A228" s="268"/>
      <c r="B228" s="268"/>
      <c r="C228" s="268"/>
    </row>
    <row r="229" spans="1:3">
      <c r="A229" s="268"/>
      <c r="B229" s="268"/>
      <c r="C229" s="268"/>
    </row>
    <row r="230" spans="1:3">
      <c r="A230" s="268"/>
      <c r="B230" s="268"/>
      <c r="C230" s="268"/>
    </row>
    <row r="231" spans="1:3">
      <c r="A231" s="268"/>
      <c r="B231" s="268"/>
      <c r="C231" s="268"/>
    </row>
    <row r="232" spans="1:3">
      <c r="A232" s="268"/>
      <c r="B232" s="268"/>
      <c r="C232" s="268"/>
    </row>
    <row r="233" spans="1:3">
      <c r="A233" s="268"/>
      <c r="B233" s="268"/>
      <c r="C233" s="268"/>
    </row>
    <row r="234" spans="1:3">
      <c r="A234" s="268"/>
      <c r="B234" s="268"/>
      <c r="C234" s="268"/>
    </row>
    <row r="235" spans="1:3">
      <c r="A235" s="268"/>
      <c r="B235" s="268"/>
      <c r="C235" s="268"/>
    </row>
    <row r="236" spans="1:3">
      <c r="A236" s="268"/>
      <c r="B236" s="268"/>
      <c r="C236" s="268"/>
    </row>
    <row r="237" spans="1:3">
      <c r="A237" s="268"/>
      <c r="B237" s="268"/>
      <c r="C237" s="268"/>
    </row>
    <row r="238" spans="1:3">
      <c r="A238" s="268"/>
      <c r="B238" s="268"/>
      <c r="C238" s="268"/>
    </row>
    <row r="239" spans="1:3">
      <c r="A239" s="268"/>
      <c r="B239" s="268"/>
      <c r="C239" s="268"/>
    </row>
    <row r="240" spans="1:3">
      <c r="A240" s="268"/>
      <c r="B240" s="268"/>
      <c r="C240" s="268"/>
    </row>
    <row r="241" spans="1:3">
      <c r="A241" s="268"/>
      <c r="B241" s="268"/>
      <c r="C241" s="268"/>
    </row>
    <row r="242" spans="1:3">
      <c r="A242" s="268"/>
      <c r="B242" s="268"/>
      <c r="C242" s="268"/>
    </row>
    <row r="243" spans="1:3">
      <c r="A243" s="268"/>
      <c r="B243" s="268"/>
      <c r="C243" s="268"/>
    </row>
  </sheetData>
  <mergeCells count="75">
    <mergeCell ref="A19:B19"/>
    <mergeCell ref="A41:B41"/>
    <mergeCell ref="A75:B75"/>
    <mergeCell ref="A12:C12"/>
    <mergeCell ref="A15:B15"/>
    <mergeCell ref="A16:B16"/>
    <mergeCell ref="A17:B17"/>
    <mergeCell ref="A18:B18"/>
    <mergeCell ref="A29:B2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2:B42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3:B53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6:B76"/>
    <mergeCell ref="A85:B86"/>
    <mergeCell ref="C85:C86"/>
    <mergeCell ref="A87:B88"/>
    <mergeCell ref="C87:C88"/>
    <mergeCell ref="A78:B78"/>
    <mergeCell ref="A79:B79"/>
    <mergeCell ref="A80:B80"/>
    <mergeCell ref="A81:B82"/>
    <mergeCell ref="C81:C82"/>
    <mergeCell ref="A83:B84"/>
    <mergeCell ref="C83:C84"/>
  </mergeCells>
  <pageMargins left="0.70866141732283472" right="0.31496062992125984" top="0.35433070866141736" bottom="0.35433070866141736" header="0.31496062992125984" footer="0.31496062992125984"/>
  <pageSetup paperSize="9" scale="74" orientation="portrait" r:id="rId1"/>
  <rowBreaks count="1" manualBreakCount="1">
    <brk id="41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45"/>
  <sheetViews>
    <sheetView view="pageBreakPreview" topLeftCell="A11" zoomScaleSheetLayoutView="100" workbookViewId="0">
      <selection activeCell="J35" sqref="J35"/>
    </sheetView>
  </sheetViews>
  <sheetFormatPr defaultRowHeight="15"/>
  <cols>
    <col min="1" max="1" width="24.7109375" customWidth="1"/>
    <col min="2" max="2" width="36.5703125" customWidth="1"/>
    <col min="3" max="5" width="8.7109375" customWidth="1"/>
    <col min="6" max="8" width="9.140625" hidden="1" customWidth="1"/>
    <col min="9" max="9" width="9.140625" customWidth="1"/>
  </cols>
  <sheetData>
    <row r="1" spans="1:5" ht="15.75">
      <c r="A1" s="332" t="s">
        <v>294</v>
      </c>
      <c r="B1" s="333"/>
      <c r="C1" s="333"/>
      <c r="D1" s="333"/>
      <c r="E1" s="333"/>
    </row>
    <row r="2" spans="1:5" ht="15.75">
      <c r="A2" s="332" t="s">
        <v>555</v>
      </c>
      <c r="B2" s="333"/>
      <c r="C2" s="333"/>
      <c r="D2" s="333"/>
      <c r="E2" s="333"/>
    </row>
    <row r="3" spans="1:5" ht="15.75">
      <c r="A3" s="175"/>
      <c r="B3" s="332" t="s">
        <v>1</v>
      </c>
      <c r="C3" s="332"/>
      <c r="D3" s="332"/>
      <c r="E3" s="332"/>
    </row>
    <row r="4" spans="1:5" ht="15.75">
      <c r="A4" s="176"/>
      <c r="B4" s="332" t="s">
        <v>2</v>
      </c>
      <c r="C4" s="332"/>
      <c r="D4" s="332"/>
      <c r="E4" s="332"/>
    </row>
    <row r="5" spans="1:5" ht="15.75">
      <c r="A5" s="177"/>
      <c r="B5" s="332" t="s">
        <v>936</v>
      </c>
      <c r="C5" s="332"/>
      <c r="D5" s="332"/>
      <c r="E5" s="332"/>
    </row>
    <row r="6" spans="1:5" ht="15.75">
      <c r="A6" s="332" t="s">
        <v>556</v>
      </c>
      <c r="B6" s="333"/>
      <c r="C6" s="333"/>
      <c r="D6" s="333"/>
      <c r="E6" s="333"/>
    </row>
    <row r="7" spans="1:5" ht="15.75">
      <c r="A7" s="332" t="s">
        <v>555</v>
      </c>
      <c r="B7" s="333"/>
      <c r="C7" s="333"/>
      <c r="D7" s="333"/>
      <c r="E7" s="333"/>
    </row>
    <row r="8" spans="1:5" ht="15.75">
      <c r="A8" s="175"/>
      <c r="B8" s="332" t="s">
        <v>1</v>
      </c>
      <c r="C8" s="332"/>
      <c r="D8" s="332"/>
      <c r="E8" s="332"/>
    </row>
    <row r="9" spans="1:5" ht="15.75">
      <c r="A9" s="176"/>
      <c r="B9" s="332" t="s">
        <v>2</v>
      </c>
      <c r="C9" s="332"/>
      <c r="D9" s="332"/>
      <c r="E9" s="332"/>
    </row>
    <row r="10" spans="1:5" ht="15.75">
      <c r="A10" s="177"/>
      <c r="B10" s="332" t="s">
        <v>222</v>
      </c>
      <c r="C10" s="332"/>
      <c r="D10" s="332"/>
      <c r="E10" s="332"/>
    </row>
    <row r="11" spans="1:5" ht="15.75">
      <c r="A11" s="177"/>
      <c r="B11" s="154"/>
      <c r="C11" s="154"/>
      <c r="D11" s="154"/>
      <c r="E11" s="154"/>
    </row>
    <row r="12" spans="1:5" ht="15.75">
      <c r="A12" s="331" t="s">
        <v>557</v>
      </c>
      <c r="B12" s="331"/>
      <c r="C12" s="331"/>
      <c r="D12" s="331"/>
      <c r="E12" s="331"/>
    </row>
    <row r="13" spans="1:5">
      <c r="A13" s="331" t="s">
        <v>558</v>
      </c>
      <c r="B13" s="331"/>
      <c r="C13" s="331"/>
      <c r="D13" s="331"/>
      <c r="E13" s="331"/>
    </row>
    <row r="14" spans="1:5" ht="1.5" customHeight="1">
      <c r="A14" s="331"/>
      <c r="B14" s="331"/>
      <c r="C14" s="331"/>
      <c r="D14" s="331"/>
      <c r="E14" s="331"/>
    </row>
    <row r="15" spans="1:5" ht="15.75">
      <c r="A15" s="331" t="s">
        <v>559</v>
      </c>
      <c r="B15" s="331"/>
      <c r="C15" s="331"/>
      <c r="D15" s="331"/>
      <c r="E15" s="331"/>
    </row>
    <row r="16" spans="1:5">
      <c r="A16" s="338" t="s">
        <v>560</v>
      </c>
      <c r="B16" s="339"/>
      <c r="C16" s="339"/>
      <c r="D16" s="339"/>
      <c r="E16" s="339"/>
    </row>
    <row r="17" spans="1:5">
      <c r="A17" s="340" t="s">
        <v>561</v>
      </c>
      <c r="B17" s="340" t="s">
        <v>562</v>
      </c>
      <c r="C17" s="178" t="s">
        <v>178</v>
      </c>
      <c r="D17" s="178" t="s">
        <v>563</v>
      </c>
      <c r="E17" s="303" t="s">
        <v>564</v>
      </c>
    </row>
    <row r="18" spans="1:5" ht="21.75" customHeight="1">
      <c r="A18" s="340"/>
      <c r="B18" s="340"/>
      <c r="C18" s="179"/>
      <c r="D18" s="179"/>
      <c r="E18" s="341"/>
    </row>
    <row r="19" spans="1:5">
      <c r="A19" s="334" t="s">
        <v>565</v>
      </c>
      <c r="B19" s="335" t="s">
        <v>566</v>
      </c>
      <c r="C19" s="336">
        <f>C21+C33</f>
        <v>4396.7999999999884</v>
      </c>
      <c r="D19" s="336">
        <f t="shared" ref="D19:E19" si="0">D21+D33</f>
        <v>0</v>
      </c>
      <c r="E19" s="336">
        <f t="shared" si="0"/>
        <v>0</v>
      </c>
    </row>
    <row r="20" spans="1:5">
      <c r="A20" s="334"/>
      <c r="B20" s="335"/>
      <c r="C20" s="337"/>
      <c r="D20" s="337"/>
      <c r="E20" s="337"/>
    </row>
    <row r="21" spans="1:5">
      <c r="A21" s="334" t="s">
        <v>567</v>
      </c>
      <c r="B21" s="335" t="s">
        <v>568</v>
      </c>
      <c r="C21" s="337">
        <f>C23+C28</f>
        <v>4036.7999999999884</v>
      </c>
      <c r="D21" s="337">
        <f t="shared" ref="D21:E21" si="1">D23+D28</f>
        <v>0</v>
      </c>
      <c r="E21" s="337">
        <f t="shared" si="1"/>
        <v>0</v>
      </c>
    </row>
    <row r="22" spans="1:5">
      <c r="A22" s="334"/>
      <c r="B22" s="335"/>
      <c r="C22" s="337"/>
      <c r="D22" s="337"/>
      <c r="E22" s="337"/>
    </row>
    <row r="23" spans="1:5">
      <c r="A23" s="153" t="s">
        <v>569</v>
      </c>
      <c r="B23" s="180" t="s">
        <v>570</v>
      </c>
      <c r="C23" s="153">
        <f>C24</f>
        <v>-208549.5</v>
      </c>
      <c r="D23" s="181">
        <f t="shared" ref="D23:E25" si="2">D24</f>
        <v>-126048.5</v>
      </c>
      <c r="E23" s="153">
        <f t="shared" si="2"/>
        <v>-125692.9</v>
      </c>
    </row>
    <row r="24" spans="1:5" ht="25.5">
      <c r="A24" s="153" t="s">
        <v>571</v>
      </c>
      <c r="B24" s="180" t="s">
        <v>572</v>
      </c>
      <c r="C24" s="153">
        <f>C25</f>
        <v>-208549.5</v>
      </c>
      <c r="D24" s="181">
        <f t="shared" si="2"/>
        <v>-126048.5</v>
      </c>
      <c r="E24" s="153">
        <f t="shared" si="2"/>
        <v>-125692.9</v>
      </c>
    </row>
    <row r="25" spans="1:5" ht="25.5">
      <c r="A25" s="153" t="s">
        <v>573</v>
      </c>
      <c r="B25" s="180" t="s">
        <v>574</v>
      </c>
      <c r="C25" s="153">
        <f>C26</f>
        <v>-208549.5</v>
      </c>
      <c r="D25" s="181">
        <f t="shared" si="2"/>
        <v>-126048.5</v>
      </c>
      <c r="E25" s="153">
        <f t="shared" si="2"/>
        <v>-125692.9</v>
      </c>
    </row>
    <row r="26" spans="1:5">
      <c r="A26" s="340" t="s">
        <v>575</v>
      </c>
      <c r="B26" s="342" t="s">
        <v>576</v>
      </c>
      <c r="C26" s="343">
        <v>-208549.5</v>
      </c>
      <c r="D26" s="344">
        <v>-126048.5</v>
      </c>
      <c r="E26" s="343">
        <v>-125692.9</v>
      </c>
    </row>
    <row r="27" spans="1:5">
      <c r="A27" s="340"/>
      <c r="B27" s="342"/>
      <c r="C27" s="343"/>
      <c r="D27" s="344"/>
      <c r="E27" s="343"/>
    </row>
    <row r="28" spans="1:5">
      <c r="A28" s="153" t="s">
        <v>577</v>
      </c>
      <c r="B28" s="180" t="s">
        <v>578</v>
      </c>
      <c r="C28" s="181">
        <f>C29</f>
        <v>212586.3</v>
      </c>
      <c r="D28" s="181">
        <f t="shared" ref="D28:E29" si="3">D29</f>
        <v>126048.5</v>
      </c>
      <c r="E28" s="153">
        <f t="shared" si="3"/>
        <v>125692.9</v>
      </c>
    </row>
    <row r="29" spans="1:5" ht="25.5">
      <c r="A29" s="153" t="s">
        <v>579</v>
      </c>
      <c r="B29" s="180" t="s">
        <v>580</v>
      </c>
      <c r="C29" s="181">
        <f>C30</f>
        <v>212586.3</v>
      </c>
      <c r="D29" s="181">
        <f t="shared" si="3"/>
        <v>126048.5</v>
      </c>
      <c r="E29" s="153">
        <f t="shared" si="3"/>
        <v>125692.9</v>
      </c>
    </row>
    <row r="30" spans="1:5" ht="25.5">
      <c r="A30" s="153" t="s">
        <v>581</v>
      </c>
      <c r="B30" s="180" t="s">
        <v>582</v>
      </c>
      <c r="C30" s="181">
        <f>C31</f>
        <v>212586.3</v>
      </c>
      <c r="D30" s="181">
        <f>D31</f>
        <v>126048.5</v>
      </c>
      <c r="E30" s="153">
        <f>E31</f>
        <v>125692.9</v>
      </c>
    </row>
    <row r="31" spans="1:5">
      <c r="A31" s="345" t="s">
        <v>583</v>
      </c>
      <c r="B31" s="347" t="s">
        <v>584</v>
      </c>
      <c r="C31" s="344">
        <v>212586.3</v>
      </c>
      <c r="D31" s="344">
        <v>126048.5</v>
      </c>
      <c r="E31" s="343">
        <v>125692.9</v>
      </c>
    </row>
    <row r="32" spans="1:5">
      <c r="A32" s="346"/>
      <c r="B32" s="348"/>
      <c r="C32" s="344"/>
      <c r="D32" s="344"/>
      <c r="E32" s="343"/>
    </row>
    <row r="33" spans="1:5" ht="25.5">
      <c r="A33" s="155" t="s">
        <v>606</v>
      </c>
      <c r="B33" s="187" t="s">
        <v>607</v>
      </c>
      <c r="C33" s="188">
        <f>C34+C38</f>
        <v>360</v>
      </c>
      <c r="D33" s="188">
        <f t="shared" ref="D33:E33" si="4">D34+D38</f>
        <v>0</v>
      </c>
      <c r="E33" s="188">
        <f t="shared" si="4"/>
        <v>0</v>
      </c>
    </row>
    <row r="34" spans="1:5" ht="38.25">
      <c r="A34" s="182" t="s">
        <v>585</v>
      </c>
      <c r="B34" s="183" t="s">
        <v>586</v>
      </c>
      <c r="C34" s="184">
        <f>C35</f>
        <v>0</v>
      </c>
      <c r="D34" s="184">
        <f t="shared" ref="D34:E36" si="5">D35</f>
        <v>0</v>
      </c>
      <c r="E34" s="184">
        <f t="shared" si="5"/>
        <v>0</v>
      </c>
    </row>
    <row r="35" spans="1:5" ht="51">
      <c r="A35" s="182" t="s">
        <v>587</v>
      </c>
      <c r="B35" s="183" t="s">
        <v>588</v>
      </c>
      <c r="C35" s="184">
        <f>C36</f>
        <v>0</v>
      </c>
      <c r="D35" s="184">
        <f t="shared" si="5"/>
        <v>0</v>
      </c>
      <c r="E35" s="184">
        <f t="shared" si="5"/>
        <v>0</v>
      </c>
    </row>
    <row r="36" spans="1:5" ht="38.25">
      <c r="A36" s="182" t="s">
        <v>589</v>
      </c>
      <c r="B36" s="183" t="s">
        <v>590</v>
      </c>
      <c r="C36" s="184">
        <f>C37</f>
        <v>0</v>
      </c>
      <c r="D36" s="184">
        <f t="shared" si="5"/>
        <v>0</v>
      </c>
      <c r="E36" s="184">
        <f t="shared" si="5"/>
        <v>0</v>
      </c>
    </row>
    <row r="37" spans="1:5" ht="38.25">
      <c r="A37" s="182" t="s">
        <v>591</v>
      </c>
      <c r="B37" s="183" t="s">
        <v>590</v>
      </c>
      <c r="C37" s="184"/>
      <c r="D37" s="184"/>
      <c r="E37" s="185"/>
    </row>
    <row r="38" spans="1:5" ht="38.25">
      <c r="A38" s="151" t="s">
        <v>592</v>
      </c>
      <c r="B38" s="174" t="s">
        <v>593</v>
      </c>
      <c r="C38" s="186">
        <f>C39+C43</f>
        <v>360</v>
      </c>
      <c r="D38" s="186">
        <f t="shared" ref="D38:E38" si="6">D39+D43</f>
        <v>0</v>
      </c>
      <c r="E38" s="186">
        <f t="shared" si="6"/>
        <v>0</v>
      </c>
    </row>
    <row r="39" spans="1:5" ht="38.25">
      <c r="A39" s="152" t="s">
        <v>592</v>
      </c>
      <c r="B39" s="173" t="s">
        <v>594</v>
      </c>
      <c r="C39" s="184">
        <f>C40</f>
        <v>0</v>
      </c>
      <c r="D39" s="184">
        <f t="shared" ref="D39:E41" si="7">D40</f>
        <v>0</v>
      </c>
      <c r="E39" s="184">
        <f t="shared" si="7"/>
        <v>0</v>
      </c>
    </row>
    <row r="40" spans="1:5" ht="51">
      <c r="A40" s="152" t="s">
        <v>595</v>
      </c>
      <c r="B40" s="173" t="s">
        <v>596</v>
      </c>
      <c r="C40" s="184">
        <f>C41</f>
        <v>0</v>
      </c>
      <c r="D40" s="184">
        <f t="shared" si="7"/>
        <v>0</v>
      </c>
      <c r="E40" s="184">
        <f t="shared" si="7"/>
        <v>0</v>
      </c>
    </row>
    <row r="41" spans="1:5" ht="63.75">
      <c r="A41" s="152" t="s">
        <v>597</v>
      </c>
      <c r="B41" s="173" t="s">
        <v>598</v>
      </c>
      <c r="C41" s="184">
        <f>C42</f>
        <v>0</v>
      </c>
      <c r="D41" s="184">
        <f t="shared" si="7"/>
        <v>0</v>
      </c>
      <c r="E41" s="184">
        <f t="shared" si="7"/>
        <v>0</v>
      </c>
    </row>
    <row r="42" spans="1:5" ht="63.75">
      <c r="A42" s="152" t="s">
        <v>599</v>
      </c>
      <c r="B42" s="173" t="s">
        <v>598</v>
      </c>
      <c r="C42" s="184">
        <v>0</v>
      </c>
      <c r="D42" s="184"/>
      <c r="E42" s="184"/>
    </row>
    <row r="43" spans="1:5" ht="38.25">
      <c r="A43" s="152" t="s">
        <v>600</v>
      </c>
      <c r="B43" s="173" t="s">
        <v>601</v>
      </c>
      <c r="C43" s="184">
        <f>C44</f>
        <v>360</v>
      </c>
      <c r="D43" s="184">
        <f>D44</f>
        <v>0</v>
      </c>
      <c r="E43" s="184">
        <f>E44</f>
        <v>0</v>
      </c>
    </row>
    <row r="44" spans="1:5" ht="63.75">
      <c r="A44" s="152" t="s">
        <v>602</v>
      </c>
      <c r="B44" s="173" t="s">
        <v>603</v>
      </c>
      <c r="C44" s="184">
        <f>C45</f>
        <v>360</v>
      </c>
      <c r="D44" s="184">
        <f t="shared" ref="D44:E44" si="8">D45</f>
        <v>0</v>
      </c>
      <c r="E44" s="184">
        <f t="shared" si="8"/>
        <v>0</v>
      </c>
    </row>
    <row r="45" spans="1:5" ht="63.75">
      <c r="A45" s="152" t="s">
        <v>604</v>
      </c>
      <c r="B45" s="173" t="s">
        <v>605</v>
      </c>
      <c r="C45" s="184">
        <v>360</v>
      </c>
      <c r="D45" s="184"/>
      <c r="E45" s="184"/>
    </row>
  </sheetData>
  <mergeCells count="37">
    <mergeCell ref="A31:A32"/>
    <mergeCell ref="B31:B32"/>
    <mergeCell ref="C31:C32"/>
    <mergeCell ref="D31:D32"/>
    <mergeCell ref="E31:E32"/>
    <mergeCell ref="A21:A22"/>
    <mergeCell ref="B21:B22"/>
    <mergeCell ref="C21:C22"/>
    <mergeCell ref="D21:D22"/>
    <mergeCell ref="E21:E22"/>
    <mergeCell ref="A26:A27"/>
    <mergeCell ref="B26:B27"/>
    <mergeCell ref="C26:C27"/>
    <mergeCell ref="D26:D27"/>
    <mergeCell ref="E26:E27"/>
    <mergeCell ref="A15:E15"/>
    <mergeCell ref="A16:E16"/>
    <mergeCell ref="A17:A18"/>
    <mergeCell ref="B17:B18"/>
    <mergeCell ref="E17:E18"/>
    <mergeCell ref="A19:A20"/>
    <mergeCell ref="B19:B20"/>
    <mergeCell ref="C19:C20"/>
    <mergeCell ref="D19:D20"/>
    <mergeCell ref="E19:E20"/>
    <mergeCell ref="A13:E14"/>
    <mergeCell ref="A1:E1"/>
    <mergeCell ref="A2:E2"/>
    <mergeCell ref="B3:E3"/>
    <mergeCell ref="B4:E4"/>
    <mergeCell ref="B5:E5"/>
    <mergeCell ref="A6:E6"/>
    <mergeCell ref="A7:E7"/>
    <mergeCell ref="B8:E8"/>
    <mergeCell ref="B9:E9"/>
    <mergeCell ref="B10:E10"/>
    <mergeCell ref="A12:E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89"/>
  <sheetViews>
    <sheetView view="pageBreakPreview" topLeftCell="A244" zoomScaleSheetLayoutView="100" workbookViewId="0">
      <selection activeCell="B246" sqref="A246:B246"/>
    </sheetView>
  </sheetViews>
  <sheetFormatPr defaultRowHeight="12.75"/>
  <cols>
    <col min="1" max="1" width="71.140625" style="239" customWidth="1"/>
    <col min="2" max="2" width="12" style="239" customWidth="1"/>
    <col min="3" max="3" width="6.85546875" style="239" customWidth="1"/>
    <col min="4" max="4" width="9.5703125" style="239" customWidth="1"/>
    <col min="5" max="5" width="10.42578125" style="239" customWidth="1"/>
    <col min="6" max="6" width="10.28515625" style="239" customWidth="1"/>
    <col min="7" max="16384" width="9.140625" style="239"/>
  </cols>
  <sheetData>
    <row r="1" spans="1:6" ht="15.75">
      <c r="A1" s="298" t="s">
        <v>503</v>
      </c>
      <c r="B1" s="298"/>
      <c r="C1" s="298"/>
      <c r="D1" s="298"/>
      <c r="E1" s="298"/>
      <c r="F1" s="298"/>
    </row>
    <row r="2" spans="1:6" ht="15.75">
      <c r="A2" s="298" t="s">
        <v>0</v>
      </c>
      <c r="B2" s="298"/>
      <c r="C2" s="298"/>
      <c r="D2" s="298"/>
      <c r="E2" s="298"/>
      <c r="F2" s="298"/>
    </row>
    <row r="3" spans="1:6" ht="15.75">
      <c r="A3" s="213"/>
      <c r="B3" s="298" t="s">
        <v>1</v>
      </c>
      <c r="C3" s="298"/>
      <c r="D3" s="298"/>
      <c r="E3" s="298"/>
      <c r="F3" s="298"/>
    </row>
    <row r="4" spans="1:6" ht="15.75">
      <c r="A4" s="213"/>
      <c r="B4" s="298" t="s">
        <v>2</v>
      </c>
      <c r="C4" s="298"/>
      <c r="D4" s="298"/>
      <c r="E4" s="298"/>
      <c r="F4" s="298"/>
    </row>
    <row r="5" spans="1:6" ht="15.75">
      <c r="A5" s="298" t="s">
        <v>936</v>
      </c>
      <c r="B5" s="298"/>
      <c r="C5" s="298"/>
      <c r="D5" s="298"/>
      <c r="E5" s="298"/>
      <c r="F5" s="298"/>
    </row>
    <row r="6" spans="1:6" ht="15.75">
      <c r="A6" s="298" t="s">
        <v>295</v>
      </c>
      <c r="B6" s="298"/>
      <c r="C6" s="298"/>
      <c r="D6" s="298"/>
      <c r="E6" s="298"/>
      <c r="F6" s="298"/>
    </row>
    <row r="7" spans="1:6" ht="15.75">
      <c r="A7" s="298" t="s">
        <v>0</v>
      </c>
      <c r="B7" s="298"/>
      <c r="C7" s="298"/>
      <c r="D7" s="298"/>
      <c r="E7" s="298"/>
      <c r="F7" s="298"/>
    </row>
    <row r="8" spans="1:6" ht="15.75" customHeight="1">
      <c r="A8" s="213"/>
      <c r="B8" s="298" t="s">
        <v>1</v>
      </c>
      <c r="C8" s="298"/>
      <c r="D8" s="298"/>
      <c r="E8" s="298"/>
      <c r="F8" s="298"/>
    </row>
    <row r="9" spans="1:6" ht="15.75" customHeight="1">
      <c r="A9" s="213"/>
      <c r="B9" s="298" t="s">
        <v>2</v>
      </c>
      <c r="C9" s="298"/>
      <c r="D9" s="298"/>
      <c r="E9" s="298"/>
      <c r="F9" s="298"/>
    </row>
    <row r="10" spans="1:6" ht="15.75">
      <c r="A10" s="298" t="s">
        <v>222</v>
      </c>
      <c r="B10" s="298"/>
      <c r="C10" s="298"/>
      <c r="D10" s="298"/>
      <c r="E10" s="298"/>
      <c r="F10" s="298"/>
    </row>
    <row r="11" spans="1:6" ht="15.75">
      <c r="A11" s="217"/>
      <c r="B11" s="217"/>
      <c r="C11" s="217"/>
      <c r="D11" s="217"/>
      <c r="E11" s="217"/>
      <c r="F11" s="217"/>
    </row>
    <row r="12" spans="1:6" ht="15.75">
      <c r="A12" s="349" t="s">
        <v>296</v>
      </c>
      <c r="B12" s="350"/>
      <c r="C12" s="350"/>
      <c r="D12" s="350"/>
      <c r="E12" s="350"/>
      <c r="F12" s="350"/>
    </row>
    <row r="13" spans="1:6" ht="15.75">
      <c r="A13" s="349" t="s">
        <v>297</v>
      </c>
      <c r="B13" s="350"/>
      <c r="C13" s="350"/>
      <c r="D13" s="350"/>
      <c r="E13" s="350"/>
      <c r="F13" s="350"/>
    </row>
    <row r="14" spans="1:6" ht="15.75">
      <c r="A14" s="349" t="s">
        <v>298</v>
      </c>
      <c r="B14" s="350"/>
      <c r="C14" s="350"/>
      <c r="D14" s="350"/>
      <c r="E14" s="350"/>
      <c r="F14" s="350"/>
    </row>
    <row r="15" spans="1:6" ht="30.75" customHeight="1">
      <c r="A15" s="349" t="s">
        <v>299</v>
      </c>
      <c r="B15" s="350"/>
      <c r="C15" s="350"/>
      <c r="D15" s="350"/>
      <c r="E15" s="350"/>
      <c r="F15" s="350"/>
    </row>
    <row r="16" spans="1:6" ht="21.75" customHeight="1">
      <c r="A16" s="351"/>
      <c r="B16" s="352"/>
      <c r="C16" s="352"/>
      <c r="D16" s="352"/>
      <c r="E16" s="352"/>
      <c r="F16" s="352"/>
    </row>
    <row r="17" spans="1:6" ht="15.75" customHeight="1">
      <c r="A17" s="353" t="s">
        <v>300</v>
      </c>
      <c r="B17" s="353" t="s">
        <v>8</v>
      </c>
      <c r="C17" s="353" t="s">
        <v>301</v>
      </c>
      <c r="D17" s="354" t="s">
        <v>302</v>
      </c>
      <c r="E17" s="356" t="s">
        <v>230</v>
      </c>
      <c r="F17" s="356" t="s">
        <v>244</v>
      </c>
    </row>
    <row r="18" spans="1:6" ht="34.5" customHeight="1">
      <c r="A18" s="353"/>
      <c r="B18" s="353"/>
      <c r="C18" s="353"/>
      <c r="D18" s="355"/>
      <c r="E18" s="357"/>
      <c r="F18" s="357"/>
    </row>
    <row r="19" spans="1:6" ht="27.75" customHeight="1">
      <c r="A19" s="51" t="s">
        <v>303</v>
      </c>
      <c r="B19" s="156" t="s">
        <v>304</v>
      </c>
      <c r="C19" s="19"/>
      <c r="D19" s="216">
        <f>D20+D34+D43+D47+D68+D76+D87+D92+D96+D101</f>
        <v>128790.39999999998</v>
      </c>
      <c r="E19" s="216">
        <f>E20+E34+E43+E47+E68+E76+E87+E92+E96+E101</f>
        <v>-162.4</v>
      </c>
      <c r="F19" s="216">
        <f>F20+F34+F43+F47+F68+F76+F87+F92+F96+F101</f>
        <v>128628.00000000001</v>
      </c>
    </row>
    <row r="20" spans="1:6" s="240" customFormat="1" ht="17.25" customHeight="1">
      <c r="A20" s="51" t="s">
        <v>305</v>
      </c>
      <c r="B20" s="156" t="s">
        <v>306</v>
      </c>
      <c r="C20" s="64"/>
      <c r="D20" s="216">
        <f>D21+D31</f>
        <v>11762.8</v>
      </c>
      <c r="E20" s="216">
        <f>E21+E31</f>
        <v>0</v>
      </c>
      <c r="F20" s="216">
        <f>F21+F31</f>
        <v>11762.8</v>
      </c>
    </row>
    <row r="21" spans="1:6" ht="25.5" customHeight="1">
      <c r="A21" s="57" t="s">
        <v>307</v>
      </c>
      <c r="B21" s="210" t="s">
        <v>308</v>
      </c>
      <c r="C21" s="66"/>
      <c r="D21" s="7">
        <f>D22+D23+D24+D29+D25+D26+D27+D28+D30</f>
        <v>11667.699999999999</v>
      </c>
      <c r="E21" s="7">
        <f t="shared" ref="E21:F21" si="0">E22+E23+E24+E29+E25+E26+E27+E28+E30</f>
        <v>0</v>
      </c>
      <c r="F21" s="7">
        <f t="shared" si="0"/>
        <v>11667.699999999999</v>
      </c>
    </row>
    <row r="22" spans="1:6" ht="39" customHeight="1">
      <c r="A22" s="214" t="s">
        <v>104</v>
      </c>
      <c r="B22" s="210" t="s">
        <v>50</v>
      </c>
      <c r="C22" s="212">
        <v>200</v>
      </c>
      <c r="D22" s="7">
        <v>1964.7</v>
      </c>
      <c r="E22" s="7"/>
      <c r="F22" s="7">
        <f>D22+E22</f>
        <v>1964.7</v>
      </c>
    </row>
    <row r="23" spans="1:6" ht="42" customHeight="1">
      <c r="A23" s="214" t="s">
        <v>42</v>
      </c>
      <c r="B23" s="210" t="s">
        <v>50</v>
      </c>
      <c r="C23" s="212">
        <v>600</v>
      </c>
      <c r="D23" s="7">
        <v>3805</v>
      </c>
      <c r="E23" s="7"/>
      <c r="F23" s="7">
        <f t="shared" ref="F23:F30" si="1">D23+E23</f>
        <v>3805</v>
      </c>
    </row>
    <row r="24" spans="1:6" ht="39.75" customHeight="1">
      <c r="A24" s="45" t="s">
        <v>309</v>
      </c>
      <c r="B24" s="210" t="s">
        <v>51</v>
      </c>
      <c r="C24" s="212">
        <v>200</v>
      </c>
      <c r="D24" s="7">
        <v>804</v>
      </c>
      <c r="E24" s="7"/>
      <c r="F24" s="7">
        <f t="shared" si="1"/>
        <v>804</v>
      </c>
    </row>
    <row r="25" spans="1:6" ht="40.5" customHeight="1">
      <c r="A25" s="214" t="s">
        <v>233</v>
      </c>
      <c r="B25" s="210" t="s">
        <v>232</v>
      </c>
      <c r="C25" s="46">
        <v>200</v>
      </c>
      <c r="D25" s="7">
        <v>500</v>
      </c>
      <c r="E25" s="7"/>
      <c r="F25" s="7">
        <f t="shared" si="1"/>
        <v>500</v>
      </c>
    </row>
    <row r="26" spans="1:6" ht="40.5" customHeight="1">
      <c r="A26" s="214" t="s">
        <v>231</v>
      </c>
      <c r="B26" s="210" t="s">
        <v>232</v>
      </c>
      <c r="C26" s="46">
        <v>600</v>
      </c>
      <c r="D26" s="7">
        <v>750</v>
      </c>
      <c r="E26" s="7"/>
      <c r="F26" s="7">
        <f t="shared" si="1"/>
        <v>750</v>
      </c>
    </row>
    <row r="27" spans="1:6" ht="41.25" customHeight="1">
      <c r="A27" s="214" t="s">
        <v>234</v>
      </c>
      <c r="B27" s="210" t="s">
        <v>235</v>
      </c>
      <c r="C27" s="46">
        <v>200</v>
      </c>
      <c r="D27" s="7">
        <v>1480</v>
      </c>
      <c r="E27" s="7"/>
      <c r="F27" s="7">
        <f t="shared" si="1"/>
        <v>1480</v>
      </c>
    </row>
    <row r="28" spans="1:6" ht="40.5" customHeight="1">
      <c r="A28" s="214" t="s">
        <v>236</v>
      </c>
      <c r="B28" s="210" t="s">
        <v>235</v>
      </c>
      <c r="C28" s="46">
        <v>600</v>
      </c>
      <c r="D28" s="7">
        <v>200</v>
      </c>
      <c r="E28" s="7"/>
      <c r="F28" s="7">
        <f t="shared" si="1"/>
        <v>200</v>
      </c>
    </row>
    <row r="29" spans="1:6" ht="51" customHeight="1">
      <c r="A29" s="214" t="s">
        <v>251</v>
      </c>
      <c r="B29" s="210" t="s">
        <v>252</v>
      </c>
      <c r="C29" s="46">
        <v>600</v>
      </c>
      <c r="D29" s="7">
        <v>230.7</v>
      </c>
      <c r="E29" s="7"/>
      <c r="F29" s="7">
        <f t="shared" si="1"/>
        <v>230.7</v>
      </c>
    </row>
    <row r="30" spans="1:6" ht="52.5" customHeight="1">
      <c r="A30" s="214" t="s">
        <v>223</v>
      </c>
      <c r="B30" s="210" t="s">
        <v>241</v>
      </c>
      <c r="C30" s="46">
        <v>600</v>
      </c>
      <c r="D30" s="7">
        <v>1933.3</v>
      </c>
      <c r="E30" s="7"/>
      <c r="F30" s="7">
        <f t="shared" si="1"/>
        <v>1933.3</v>
      </c>
    </row>
    <row r="31" spans="1:6" ht="18.75" customHeight="1">
      <c r="A31" s="214" t="s">
        <v>310</v>
      </c>
      <c r="B31" s="210" t="s">
        <v>311</v>
      </c>
      <c r="C31" s="212"/>
      <c r="D31" s="7">
        <f t="shared" ref="D31:E31" si="2">D32+D33</f>
        <v>95.1</v>
      </c>
      <c r="E31" s="7">
        <f t="shared" si="2"/>
        <v>0</v>
      </c>
      <c r="F31" s="7">
        <f>F32+F33</f>
        <v>95.1</v>
      </c>
    </row>
    <row r="32" spans="1:6" ht="26.25" customHeight="1">
      <c r="A32" s="214" t="s">
        <v>312</v>
      </c>
      <c r="B32" s="210" t="s">
        <v>52</v>
      </c>
      <c r="C32" s="46">
        <v>200</v>
      </c>
      <c r="D32" s="7">
        <v>65.099999999999994</v>
      </c>
      <c r="E32" s="7"/>
      <c r="F32" s="7">
        <f>D32+E32</f>
        <v>65.099999999999994</v>
      </c>
    </row>
    <row r="33" spans="1:6" ht="25.5" customHeight="1">
      <c r="A33" s="214" t="s">
        <v>99</v>
      </c>
      <c r="B33" s="210" t="s">
        <v>52</v>
      </c>
      <c r="C33" s="46">
        <v>300</v>
      </c>
      <c r="D33" s="7">
        <v>30</v>
      </c>
      <c r="E33" s="7"/>
      <c r="F33" s="7">
        <f>D33+E33</f>
        <v>30</v>
      </c>
    </row>
    <row r="34" spans="1:6" ht="29.25" customHeight="1">
      <c r="A34" s="157" t="s">
        <v>313</v>
      </c>
      <c r="B34" s="52" t="s">
        <v>314</v>
      </c>
      <c r="C34" s="46"/>
      <c r="D34" s="216">
        <f t="shared" ref="D34:F34" si="3">D35</f>
        <v>1912.5000000000002</v>
      </c>
      <c r="E34" s="216">
        <f t="shared" si="3"/>
        <v>0</v>
      </c>
      <c r="F34" s="216">
        <f t="shared" si="3"/>
        <v>1912.5000000000002</v>
      </c>
    </row>
    <row r="35" spans="1:6" ht="29.25" customHeight="1">
      <c r="A35" s="214" t="s">
        <v>315</v>
      </c>
      <c r="B35" s="210" t="s">
        <v>316</v>
      </c>
      <c r="C35" s="46"/>
      <c r="D35" s="7">
        <f t="shared" ref="D35:E35" si="4">SUM(D36:D42)</f>
        <v>1912.5000000000002</v>
      </c>
      <c r="E35" s="7">
        <f t="shared" si="4"/>
        <v>0</v>
      </c>
      <c r="F35" s="7">
        <f>SUM(F36:F42)</f>
        <v>1912.5000000000002</v>
      </c>
    </row>
    <row r="36" spans="1:6" ht="39.75" customHeight="1">
      <c r="A36" s="214" t="s">
        <v>209</v>
      </c>
      <c r="B36" s="210" t="s">
        <v>210</v>
      </c>
      <c r="C36" s="46">
        <v>200</v>
      </c>
      <c r="D36" s="7">
        <v>326.3</v>
      </c>
      <c r="E36" s="7"/>
      <c r="F36" s="7">
        <f>D36+E36</f>
        <v>326.3</v>
      </c>
    </row>
    <row r="37" spans="1:6" ht="40.5" customHeight="1">
      <c r="A37" s="214" t="s">
        <v>317</v>
      </c>
      <c r="B37" s="210" t="s">
        <v>210</v>
      </c>
      <c r="C37" s="46">
        <v>600</v>
      </c>
      <c r="D37" s="7">
        <v>905.1</v>
      </c>
      <c r="E37" s="7"/>
      <c r="F37" s="7">
        <f>D37+E37</f>
        <v>905.1</v>
      </c>
    </row>
    <row r="38" spans="1:6" ht="66.75" customHeight="1">
      <c r="A38" s="54" t="s">
        <v>106</v>
      </c>
      <c r="B38" s="210" t="s">
        <v>53</v>
      </c>
      <c r="C38" s="212">
        <v>200</v>
      </c>
      <c r="D38" s="7">
        <v>34.700000000000003</v>
      </c>
      <c r="E38" s="7"/>
      <c r="F38" s="7">
        <f>D38+E38</f>
        <v>34.700000000000003</v>
      </c>
    </row>
    <row r="39" spans="1:6" ht="67.5" customHeight="1">
      <c r="A39" s="54" t="s">
        <v>819</v>
      </c>
      <c r="B39" s="210" t="s">
        <v>53</v>
      </c>
      <c r="C39" s="212">
        <v>600</v>
      </c>
      <c r="D39" s="207">
        <v>69.400000000000006</v>
      </c>
      <c r="E39" s="207"/>
      <c r="F39" s="7">
        <f>D39+E39</f>
        <v>69.400000000000006</v>
      </c>
    </row>
    <row r="40" spans="1:6" ht="43.5" customHeight="1">
      <c r="A40" s="358" t="s">
        <v>183</v>
      </c>
      <c r="B40" s="290" t="s">
        <v>54</v>
      </c>
      <c r="C40" s="360">
        <v>200</v>
      </c>
      <c r="D40" s="287">
        <v>204</v>
      </c>
      <c r="E40" s="287"/>
      <c r="F40" s="287">
        <f>D40+E40</f>
        <v>204</v>
      </c>
    </row>
    <row r="41" spans="1:6" ht="46.5" customHeight="1">
      <c r="A41" s="359"/>
      <c r="B41" s="284"/>
      <c r="C41" s="361"/>
      <c r="D41" s="288"/>
      <c r="E41" s="288"/>
      <c r="F41" s="288"/>
    </row>
    <row r="42" spans="1:6" ht="63" customHeight="1">
      <c r="A42" s="45" t="s">
        <v>184</v>
      </c>
      <c r="B42" s="210" t="s">
        <v>55</v>
      </c>
      <c r="C42" s="212">
        <v>300</v>
      </c>
      <c r="D42" s="7">
        <v>373</v>
      </c>
      <c r="E42" s="7"/>
      <c r="F42" s="7">
        <f>D42+E42</f>
        <v>373</v>
      </c>
    </row>
    <row r="43" spans="1:6" ht="16.5" customHeight="1">
      <c r="A43" s="215" t="s">
        <v>318</v>
      </c>
      <c r="B43" s="52" t="s">
        <v>319</v>
      </c>
      <c r="C43" s="158"/>
      <c r="D43" s="216">
        <f t="shared" ref="D43:F43" si="5">D44</f>
        <v>476.4</v>
      </c>
      <c r="E43" s="216">
        <f t="shared" si="5"/>
        <v>0</v>
      </c>
      <c r="F43" s="216">
        <f t="shared" si="5"/>
        <v>476.4</v>
      </c>
    </row>
    <row r="44" spans="1:6" ht="20.25" customHeight="1">
      <c r="A44" s="214" t="s">
        <v>320</v>
      </c>
      <c r="B44" s="210" t="s">
        <v>321</v>
      </c>
      <c r="C44" s="212"/>
      <c r="D44" s="7">
        <f t="shared" ref="D44:E44" si="6">D45+D46</f>
        <v>476.4</v>
      </c>
      <c r="E44" s="7">
        <f t="shared" si="6"/>
        <v>0</v>
      </c>
      <c r="F44" s="7">
        <f>F45+F46</f>
        <v>476.4</v>
      </c>
    </row>
    <row r="45" spans="1:6" ht="43.5" customHeight="1">
      <c r="A45" s="214" t="s">
        <v>107</v>
      </c>
      <c r="B45" s="210" t="s">
        <v>96</v>
      </c>
      <c r="C45" s="212">
        <v>200</v>
      </c>
      <c r="D45" s="7">
        <v>436.4</v>
      </c>
      <c r="E45" s="7"/>
      <c r="F45" s="7">
        <f>D45+E45</f>
        <v>436.4</v>
      </c>
    </row>
    <row r="46" spans="1:6" ht="40.5" customHeight="1">
      <c r="A46" s="214" t="s">
        <v>95</v>
      </c>
      <c r="B46" s="210" t="s">
        <v>96</v>
      </c>
      <c r="C46" s="212">
        <v>600</v>
      </c>
      <c r="D46" s="7">
        <v>40</v>
      </c>
      <c r="E46" s="7"/>
      <c r="F46" s="7">
        <f>D46+E46</f>
        <v>40</v>
      </c>
    </row>
    <row r="47" spans="1:6" ht="18" customHeight="1">
      <c r="A47" s="215" t="s">
        <v>322</v>
      </c>
      <c r="B47" s="52" t="s">
        <v>323</v>
      </c>
      <c r="C47" s="212"/>
      <c r="D47" s="216">
        <f t="shared" ref="D47:E47" si="7">D48+D56</f>
        <v>47606.799999999988</v>
      </c>
      <c r="E47" s="216">
        <f t="shared" si="7"/>
        <v>-161.1</v>
      </c>
      <c r="F47" s="216">
        <f>F48+F56</f>
        <v>47445.700000000004</v>
      </c>
    </row>
    <row r="48" spans="1:6" ht="18" customHeight="1">
      <c r="A48" s="214" t="s">
        <v>324</v>
      </c>
      <c r="B48" s="210" t="s">
        <v>325</v>
      </c>
      <c r="C48" s="212"/>
      <c r="D48" s="7">
        <f>D49+D50+D51+D52+D53+D54+D55</f>
        <v>8017.7999999999993</v>
      </c>
      <c r="E48" s="7">
        <f t="shared" ref="E48:F48" si="8">E49+E50+E51+E52+E53+E54+E55</f>
        <v>-79.5</v>
      </c>
      <c r="F48" s="7">
        <f t="shared" si="8"/>
        <v>7938.3</v>
      </c>
    </row>
    <row r="49" spans="1:6" ht="56.25" customHeight="1">
      <c r="A49" s="214" t="s">
        <v>43</v>
      </c>
      <c r="B49" s="210" t="s">
        <v>56</v>
      </c>
      <c r="C49" s="212">
        <v>100</v>
      </c>
      <c r="D49" s="7">
        <v>1576.6</v>
      </c>
      <c r="E49" s="7">
        <v>-19.600000000000001</v>
      </c>
      <c r="F49" s="7">
        <f>D49+E49</f>
        <v>1557</v>
      </c>
    </row>
    <row r="50" spans="1:6" ht="42" customHeight="1">
      <c r="A50" s="214" t="s">
        <v>108</v>
      </c>
      <c r="B50" s="209" t="s">
        <v>56</v>
      </c>
      <c r="C50" s="212">
        <v>200</v>
      </c>
      <c r="D50" s="7">
        <v>3478.3</v>
      </c>
      <c r="E50" s="7"/>
      <c r="F50" s="7">
        <f t="shared" ref="F50:F53" si="9">D50+E50</f>
        <v>3478.3</v>
      </c>
    </row>
    <row r="51" spans="1:6" ht="29.25" customHeight="1">
      <c r="A51" s="214" t="s">
        <v>44</v>
      </c>
      <c r="B51" s="210" t="s">
        <v>56</v>
      </c>
      <c r="C51" s="212">
        <v>800</v>
      </c>
      <c r="D51" s="7">
        <v>29.4</v>
      </c>
      <c r="E51" s="7">
        <v>-2.1</v>
      </c>
      <c r="F51" s="7">
        <f t="shared" si="9"/>
        <v>27.299999999999997</v>
      </c>
    </row>
    <row r="52" spans="1:6" ht="38.25" customHeight="1">
      <c r="A52" s="214" t="s">
        <v>109</v>
      </c>
      <c r="B52" s="210" t="s">
        <v>93</v>
      </c>
      <c r="C52" s="212">
        <v>200</v>
      </c>
      <c r="D52" s="7">
        <v>1247.2</v>
      </c>
      <c r="E52" s="7">
        <v>-57.8</v>
      </c>
      <c r="F52" s="7">
        <f t="shared" si="9"/>
        <v>1189.4000000000001</v>
      </c>
    </row>
    <row r="53" spans="1:6" ht="30" customHeight="1">
      <c r="A53" s="214" t="s">
        <v>110</v>
      </c>
      <c r="B53" s="210" t="s">
        <v>97</v>
      </c>
      <c r="C53" s="212">
        <v>200</v>
      </c>
      <c r="D53" s="7">
        <v>1008.7</v>
      </c>
      <c r="E53" s="7"/>
      <c r="F53" s="7">
        <f t="shared" si="9"/>
        <v>1008.7</v>
      </c>
    </row>
    <row r="54" spans="1:6" ht="55.5" customHeight="1">
      <c r="A54" s="59" t="s">
        <v>173</v>
      </c>
      <c r="B54" s="210" t="s">
        <v>253</v>
      </c>
      <c r="C54" s="212">
        <v>100</v>
      </c>
      <c r="D54" s="7">
        <v>570.79999999999995</v>
      </c>
      <c r="E54" s="7"/>
      <c r="F54" s="7">
        <f>D54+E54</f>
        <v>570.79999999999995</v>
      </c>
    </row>
    <row r="55" spans="1:6" ht="54" customHeight="1">
      <c r="A55" s="59" t="s">
        <v>173</v>
      </c>
      <c r="B55" s="210" t="s">
        <v>254</v>
      </c>
      <c r="C55" s="212">
        <v>100</v>
      </c>
      <c r="D55" s="7">
        <v>106.8</v>
      </c>
      <c r="E55" s="7"/>
      <c r="F55" s="7">
        <f>D55+E55</f>
        <v>106.8</v>
      </c>
    </row>
    <row r="56" spans="1:6" ht="15" customHeight="1">
      <c r="A56" s="214" t="s">
        <v>326</v>
      </c>
      <c r="B56" s="210" t="s">
        <v>327</v>
      </c>
      <c r="C56" s="212"/>
      <c r="D56" s="7">
        <f>D57+D58+D59+D60+D61+D62+D63+D64+D65+D66+D67</f>
        <v>39588.999999999993</v>
      </c>
      <c r="E56" s="7">
        <f t="shared" ref="E56:F56" si="10">E57+E58+E59+E60+E61+E62+E63+E64+E65+E66+E67</f>
        <v>-81.599999999999994</v>
      </c>
      <c r="F56" s="7">
        <f t="shared" si="10"/>
        <v>39507.4</v>
      </c>
    </row>
    <row r="57" spans="1:6" ht="66.75" customHeight="1">
      <c r="A57" s="214" t="s">
        <v>45</v>
      </c>
      <c r="B57" s="209" t="s">
        <v>57</v>
      </c>
      <c r="C57" s="211">
        <v>100</v>
      </c>
      <c r="D57" s="7">
        <v>814.9</v>
      </c>
      <c r="E57" s="7">
        <v>-16.100000000000001</v>
      </c>
      <c r="F57" s="7">
        <f>D57+E57</f>
        <v>798.8</v>
      </c>
    </row>
    <row r="58" spans="1:6" ht="44.25" customHeight="1">
      <c r="A58" s="57" t="s">
        <v>111</v>
      </c>
      <c r="B58" s="209" t="s">
        <v>57</v>
      </c>
      <c r="C58" s="212">
        <v>200</v>
      </c>
      <c r="D58" s="7">
        <v>9918.2999999999993</v>
      </c>
      <c r="E58" s="7"/>
      <c r="F58" s="7">
        <f t="shared" ref="F58:F65" si="11">D58+E58</f>
        <v>9918.2999999999993</v>
      </c>
    </row>
    <row r="59" spans="1:6" ht="52.5" customHeight="1">
      <c r="A59" s="57" t="s">
        <v>46</v>
      </c>
      <c r="B59" s="209" t="s">
        <v>57</v>
      </c>
      <c r="C59" s="212">
        <v>600</v>
      </c>
      <c r="D59" s="7">
        <v>19612.900000000001</v>
      </c>
      <c r="E59" s="7"/>
      <c r="F59" s="7">
        <f t="shared" si="11"/>
        <v>19612.900000000001</v>
      </c>
    </row>
    <row r="60" spans="1:6" ht="40.5" customHeight="1">
      <c r="A60" s="57" t="s">
        <v>47</v>
      </c>
      <c r="B60" s="209" t="s">
        <v>57</v>
      </c>
      <c r="C60" s="212">
        <v>800</v>
      </c>
      <c r="D60" s="7">
        <v>144.5</v>
      </c>
      <c r="E60" s="7">
        <v>-5.6</v>
      </c>
      <c r="F60" s="7">
        <f t="shared" si="11"/>
        <v>138.9</v>
      </c>
    </row>
    <row r="61" spans="1:6" ht="54.75" customHeight="1">
      <c r="A61" s="214" t="s">
        <v>48</v>
      </c>
      <c r="B61" s="210" t="s">
        <v>58</v>
      </c>
      <c r="C61" s="212">
        <v>100</v>
      </c>
      <c r="D61" s="7">
        <v>6382.2</v>
      </c>
      <c r="E61" s="7"/>
      <c r="F61" s="7">
        <f t="shared" si="11"/>
        <v>6382.2</v>
      </c>
    </row>
    <row r="62" spans="1:6" ht="28.5" customHeight="1">
      <c r="A62" s="57" t="s">
        <v>112</v>
      </c>
      <c r="B62" s="210" t="s">
        <v>58</v>
      </c>
      <c r="C62" s="212">
        <v>200</v>
      </c>
      <c r="D62" s="7">
        <v>1033.3</v>
      </c>
      <c r="E62" s="7"/>
      <c r="F62" s="7">
        <f t="shared" si="11"/>
        <v>1033.3</v>
      </c>
    </row>
    <row r="63" spans="1:6" ht="19.5" customHeight="1">
      <c r="A63" s="57" t="s">
        <v>49</v>
      </c>
      <c r="B63" s="210" t="s">
        <v>58</v>
      </c>
      <c r="C63" s="212">
        <v>800</v>
      </c>
      <c r="D63" s="7">
        <v>1.3</v>
      </c>
      <c r="E63" s="7"/>
      <c r="F63" s="7">
        <f t="shared" si="11"/>
        <v>1.3</v>
      </c>
    </row>
    <row r="64" spans="1:6" ht="40.5" customHeight="1">
      <c r="A64" s="214" t="s">
        <v>109</v>
      </c>
      <c r="B64" s="210" t="s">
        <v>59</v>
      </c>
      <c r="C64" s="212">
        <v>200</v>
      </c>
      <c r="D64" s="7">
        <v>625.20000000000005</v>
      </c>
      <c r="E64" s="7">
        <v>-59.9</v>
      </c>
      <c r="F64" s="7">
        <f t="shared" si="11"/>
        <v>565.30000000000007</v>
      </c>
    </row>
    <row r="65" spans="1:6" ht="29.25" customHeight="1">
      <c r="A65" s="214" t="s">
        <v>110</v>
      </c>
      <c r="B65" s="210" t="s">
        <v>98</v>
      </c>
      <c r="C65" s="212">
        <v>200</v>
      </c>
      <c r="D65" s="7">
        <v>629.20000000000005</v>
      </c>
      <c r="E65" s="7"/>
      <c r="F65" s="7">
        <f t="shared" si="11"/>
        <v>629.20000000000005</v>
      </c>
    </row>
    <row r="66" spans="1:6" ht="57.75" customHeight="1">
      <c r="A66" s="59" t="s">
        <v>173</v>
      </c>
      <c r="B66" s="210" t="s">
        <v>255</v>
      </c>
      <c r="C66" s="212">
        <v>100</v>
      </c>
      <c r="D66" s="7">
        <v>123.1</v>
      </c>
      <c r="E66" s="7"/>
      <c r="F66" s="7">
        <f>D66+E66</f>
        <v>123.1</v>
      </c>
    </row>
    <row r="67" spans="1:6" ht="56.25" customHeight="1">
      <c r="A67" s="59" t="s">
        <v>173</v>
      </c>
      <c r="B67" s="210" t="s">
        <v>256</v>
      </c>
      <c r="C67" s="212">
        <v>100</v>
      </c>
      <c r="D67" s="7">
        <v>304.10000000000002</v>
      </c>
      <c r="E67" s="7"/>
      <c r="F67" s="7">
        <f>D67+E67</f>
        <v>304.10000000000002</v>
      </c>
    </row>
    <row r="68" spans="1:6" ht="29.25" customHeight="1">
      <c r="A68" s="159" t="s">
        <v>328</v>
      </c>
      <c r="B68" s="160" t="s">
        <v>329</v>
      </c>
      <c r="C68" s="212"/>
      <c r="D68" s="216">
        <f t="shared" ref="D68:F68" si="12">D69+D72</f>
        <v>61506.7</v>
      </c>
      <c r="E68" s="216">
        <f t="shared" si="12"/>
        <v>0</v>
      </c>
      <c r="F68" s="216">
        <f t="shared" si="12"/>
        <v>61506.7</v>
      </c>
    </row>
    <row r="69" spans="1:6" ht="18.75" customHeight="1">
      <c r="A69" s="214" t="s">
        <v>324</v>
      </c>
      <c r="B69" s="210" t="s">
        <v>330</v>
      </c>
      <c r="C69" s="212"/>
      <c r="D69" s="7">
        <f t="shared" ref="D69:E69" si="13">D70+D71</f>
        <v>7626.7</v>
      </c>
      <c r="E69" s="7">
        <f t="shared" si="13"/>
        <v>0</v>
      </c>
      <c r="F69" s="7">
        <f>F70+F71</f>
        <v>7626.7</v>
      </c>
    </row>
    <row r="70" spans="1:6" ht="132.75" customHeight="1">
      <c r="A70" s="214" t="s">
        <v>331</v>
      </c>
      <c r="B70" s="210" t="s">
        <v>60</v>
      </c>
      <c r="C70" s="212">
        <v>100</v>
      </c>
      <c r="D70" s="7">
        <v>7602.9</v>
      </c>
      <c r="E70" s="7"/>
      <c r="F70" s="7">
        <f>D70+E70</f>
        <v>7602.9</v>
      </c>
    </row>
    <row r="71" spans="1:6" ht="105" customHeight="1">
      <c r="A71" s="214" t="s">
        <v>186</v>
      </c>
      <c r="B71" s="210" t="s">
        <v>60</v>
      </c>
      <c r="C71" s="212">
        <v>200</v>
      </c>
      <c r="D71" s="7">
        <v>23.8</v>
      </c>
      <c r="E71" s="7"/>
      <c r="F71" s="7">
        <f>D71+E71</f>
        <v>23.8</v>
      </c>
    </row>
    <row r="72" spans="1:6" ht="18.75" customHeight="1">
      <c r="A72" s="214" t="s">
        <v>332</v>
      </c>
      <c r="B72" s="210" t="s">
        <v>333</v>
      </c>
      <c r="C72" s="211"/>
      <c r="D72" s="7">
        <f t="shared" ref="D72:E72" si="14">D73+D74+D75</f>
        <v>53880</v>
      </c>
      <c r="E72" s="7">
        <f t="shared" si="14"/>
        <v>0</v>
      </c>
      <c r="F72" s="7">
        <f>F73+F74+F75</f>
        <v>53880</v>
      </c>
    </row>
    <row r="73" spans="1:6" ht="131.25" customHeight="1">
      <c r="A73" s="214" t="s">
        <v>185</v>
      </c>
      <c r="B73" s="210" t="s">
        <v>61</v>
      </c>
      <c r="C73" s="212">
        <v>100</v>
      </c>
      <c r="D73" s="7">
        <v>14735.4</v>
      </c>
      <c r="E73" s="7"/>
      <c r="F73" s="7">
        <f>D73+E73</f>
        <v>14735.4</v>
      </c>
    </row>
    <row r="74" spans="1:6" ht="108" customHeight="1">
      <c r="A74" s="214" t="s">
        <v>334</v>
      </c>
      <c r="B74" s="210" t="s">
        <v>61</v>
      </c>
      <c r="C74" s="212">
        <v>200</v>
      </c>
      <c r="D74" s="7">
        <v>129.30000000000001</v>
      </c>
      <c r="E74" s="7"/>
      <c r="F74" s="7">
        <f t="shared" ref="F74:F75" si="15">D74+E74</f>
        <v>129.30000000000001</v>
      </c>
    </row>
    <row r="75" spans="1:6" ht="105.75" customHeight="1">
      <c r="A75" s="57" t="s">
        <v>335</v>
      </c>
      <c r="B75" s="210" t="s">
        <v>61</v>
      </c>
      <c r="C75" s="212">
        <v>600</v>
      </c>
      <c r="D75" s="7">
        <v>39015.300000000003</v>
      </c>
      <c r="E75" s="7"/>
      <c r="F75" s="7">
        <f t="shared" si="15"/>
        <v>39015.300000000003</v>
      </c>
    </row>
    <row r="76" spans="1:6" ht="20.25" customHeight="1">
      <c r="A76" s="157" t="s">
        <v>336</v>
      </c>
      <c r="B76" s="52" t="s">
        <v>337</v>
      </c>
      <c r="C76" s="212"/>
      <c r="D76" s="216">
        <f t="shared" ref="D76:F76" si="16">D77</f>
        <v>4305.2</v>
      </c>
      <c r="E76" s="216">
        <f t="shared" si="16"/>
        <v>0</v>
      </c>
      <c r="F76" s="216">
        <f t="shared" si="16"/>
        <v>4305.2</v>
      </c>
    </row>
    <row r="77" spans="1:6" ht="20.25" customHeight="1">
      <c r="A77" s="214" t="s">
        <v>338</v>
      </c>
      <c r="B77" s="210" t="s">
        <v>339</v>
      </c>
      <c r="C77" s="212"/>
      <c r="D77" s="161">
        <f>D78+D79+D80+D83+D84+D81+D82+D85+D86</f>
        <v>4305.2</v>
      </c>
      <c r="E77" s="161">
        <f t="shared" ref="E77:F77" si="17">E78+E79+E80+E83+E84+E81+E82+E85+E86</f>
        <v>0</v>
      </c>
      <c r="F77" s="161">
        <f t="shared" si="17"/>
        <v>4305.2</v>
      </c>
    </row>
    <row r="78" spans="1:6" ht="54.75" customHeight="1">
      <c r="A78" s="214" t="s">
        <v>62</v>
      </c>
      <c r="B78" s="210" t="s">
        <v>63</v>
      </c>
      <c r="C78" s="212">
        <v>100</v>
      </c>
      <c r="D78" s="7">
        <v>3058.7</v>
      </c>
      <c r="E78" s="7"/>
      <c r="F78" s="7">
        <f>D78+E78</f>
        <v>3058.7</v>
      </c>
    </row>
    <row r="79" spans="1:6" ht="39" customHeight="1">
      <c r="A79" s="214" t="s">
        <v>113</v>
      </c>
      <c r="B79" s="210" t="s">
        <v>63</v>
      </c>
      <c r="C79" s="212">
        <v>200</v>
      </c>
      <c r="D79" s="7">
        <v>743.9</v>
      </c>
      <c r="E79" s="7"/>
      <c r="F79" s="7">
        <f t="shared" ref="F79:F84" si="18">D79+E79</f>
        <v>743.9</v>
      </c>
    </row>
    <row r="80" spans="1:6" ht="29.25" customHeight="1">
      <c r="A80" s="214" t="s">
        <v>64</v>
      </c>
      <c r="B80" s="210" t="s">
        <v>63</v>
      </c>
      <c r="C80" s="212">
        <v>800</v>
      </c>
      <c r="D80" s="7">
        <v>78.5</v>
      </c>
      <c r="E80" s="7"/>
      <c r="F80" s="7">
        <f t="shared" si="18"/>
        <v>78.5</v>
      </c>
    </row>
    <row r="81" spans="1:6" ht="81" customHeight="1">
      <c r="A81" s="214" t="s">
        <v>237</v>
      </c>
      <c r="B81" s="210" t="s">
        <v>238</v>
      </c>
      <c r="C81" s="212">
        <v>100</v>
      </c>
      <c r="D81" s="7">
        <v>2.2999999999999998</v>
      </c>
      <c r="E81" s="7"/>
      <c r="F81" s="7">
        <f t="shared" si="18"/>
        <v>2.2999999999999998</v>
      </c>
    </row>
    <row r="82" spans="1:6" ht="83.25" customHeight="1">
      <c r="A82" s="214" t="s">
        <v>239</v>
      </c>
      <c r="B82" s="210" t="s">
        <v>240</v>
      </c>
      <c r="C82" s="212">
        <v>100</v>
      </c>
      <c r="D82" s="7">
        <v>194.8</v>
      </c>
      <c r="E82" s="7"/>
      <c r="F82" s="7">
        <f t="shared" si="18"/>
        <v>194.8</v>
      </c>
    </row>
    <row r="83" spans="1:6" ht="93.75" customHeight="1">
      <c r="A83" s="59" t="s">
        <v>206</v>
      </c>
      <c r="B83" s="210" t="s">
        <v>207</v>
      </c>
      <c r="C83" s="212">
        <v>100</v>
      </c>
      <c r="D83" s="7">
        <v>14.3</v>
      </c>
      <c r="E83" s="7"/>
      <c r="F83" s="7">
        <f t="shared" si="18"/>
        <v>14.3</v>
      </c>
    </row>
    <row r="84" spans="1:6" ht="92.25" customHeight="1">
      <c r="A84" s="214" t="s">
        <v>205</v>
      </c>
      <c r="B84" s="210" t="s">
        <v>188</v>
      </c>
      <c r="C84" s="212">
        <v>100</v>
      </c>
      <c r="D84" s="7">
        <v>36.1</v>
      </c>
      <c r="E84" s="7"/>
      <c r="F84" s="7">
        <f t="shared" si="18"/>
        <v>36.1</v>
      </c>
    </row>
    <row r="85" spans="1:6" ht="54.75" customHeight="1">
      <c r="A85" s="59" t="s">
        <v>173</v>
      </c>
      <c r="B85" s="210" t="s">
        <v>257</v>
      </c>
      <c r="C85" s="212">
        <v>100</v>
      </c>
      <c r="D85" s="7">
        <v>77.900000000000006</v>
      </c>
      <c r="E85" s="7"/>
      <c r="F85" s="7">
        <f>D85+E85</f>
        <v>77.900000000000006</v>
      </c>
    </row>
    <row r="86" spans="1:6" ht="54" customHeight="1">
      <c r="A86" s="59" t="s">
        <v>173</v>
      </c>
      <c r="B86" s="210" t="s">
        <v>258</v>
      </c>
      <c r="C86" s="212">
        <v>100</v>
      </c>
      <c r="D86" s="7">
        <v>98.7</v>
      </c>
      <c r="E86" s="7"/>
      <c r="F86" s="7">
        <f>D86+E86</f>
        <v>98.7</v>
      </c>
    </row>
    <row r="87" spans="1:6" ht="21" customHeight="1">
      <c r="A87" s="157" t="s">
        <v>340</v>
      </c>
      <c r="B87" s="52" t="s">
        <v>341</v>
      </c>
      <c r="C87" s="212"/>
      <c r="D87" s="216">
        <f t="shared" ref="D87:F87" si="19">D88</f>
        <v>667.6</v>
      </c>
      <c r="E87" s="216">
        <f t="shared" si="19"/>
        <v>0</v>
      </c>
      <c r="F87" s="216">
        <f t="shared" si="19"/>
        <v>667.6</v>
      </c>
    </row>
    <row r="88" spans="1:6" ht="18.75" customHeight="1">
      <c r="A88" s="214" t="s">
        <v>342</v>
      </c>
      <c r="B88" s="210" t="s">
        <v>343</v>
      </c>
      <c r="C88" s="212"/>
      <c r="D88" s="7">
        <f>D89+D90+D91</f>
        <v>667.6</v>
      </c>
      <c r="E88" s="7">
        <f t="shared" ref="E88:F88" si="20">E89+E90+E91</f>
        <v>0</v>
      </c>
      <c r="F88" s="7">
        <f t="shared" si="20"/>
        <v>667.6</v>
      </c>
    </row>
    <row r="89" spans="1:6" ht="54.75" customHeight="1">
      <c r="A89" s="214" t="s">
        <v>114</v>
      </c>
      <c r="B89" s="210" t="s">
        <v>65</v>
      </c>
      <c r="C89" s="212">
        <v>200</v>
      </c>
      <c r="D89" s="7">
        <v>23.1</v>
      </c>
      <c r="E89" s="7"/>
      <c r="F89" s="7">
        <f t="shared" ref="F89:F91" si="21">D89+E89</f>
        <v>23.1</v>
      </c>
    </row>
    <row r="90" spans="1:6" ht="39" customHeight="1">
      <c r="A90" s="61" t="s">
        <v>139</v>
      </c>
      <c r="B90" s="210" t="s">
        <v>141</v>
      </c>
      <c r="C90" s="212">
        <v>200</v>
      </c>
      <c r="D90" s="7">
        <v>194</v>
      </c>
      <c r="E90" s="7"/>
      <c r="F90" s="7">
        <f t="shared" si="21"/>
        <v>194</v>
      </c>
    </row>
    <row r="91" spans="1:6" ht="40.5" customHeight="1">
      <c r="A91" s="61" t="s">
        <v>140</v>
      </c>
      <c r="B91" s="210" t="s">
        <v>141</v>
      </c>
      <c r="C91" s="212">
        <v>600</v>
      </c>
      <c r="D91" s="7">
        <v>450.5</v>
      </c>
      <c r="E91" s="7"/>
      <c r="F91" s="7">
        <f t="shared" si="21"/>
        <v>450.5</v>
      </c>
    </row>
    <row r="92" spans="1:6" ht="30" customHeight="1">
      <c r="A92" s="157" t="s">
        <v>344</v>
      </c>
      <c r="B92" s="52" t="s">
        <v>345</v>
      </c>
      <c r="C92" s="212"/>
      <c r="D92" s="216">
        <f t="shared" ref="D92:F92" si="22">D93</f>
        <v>110</v>
      </c>
      <c r="E92" s="216">
        <f t="shared" si="22"/>
        <v>0</v>
      </c>
      <c r="F92" s="216">
        <f t="shared" si="22"/>
        <v>110</v>
      </c>
    </row>
    <row r="93" spans="1:6" ht="18" customHeight="1">
      <c r="A93" s="214" t="s">
        <v>346</v>
      </c>
      <c r="B93" s="210" t="s">
        <v>347</v>
      </c>
      <c r="C93" s="212"/>
      <c r="D93" s="7">
        <f t="shared" ref="D93:E93" si="23">D94+D95</f>
        <v>110</v>
      </c>
      <c r="E93" s="7">
        <f t="shared" si="23"/>
        <v>0</v>
      </c>
      <c r="F93" s="7">
        <f>F94+F95</f>
        <v>110</v>
      </c>
    </row>
    <row r="94" spans="1:6" ht="39.75" customHeight="1">
      <c r="A94" s="214" t="s">
        <v>348</v>
      </c>
      <c r="B94" s="210" t="s">
        <v>66</v>
      </c>
      <c r="C94" s="212">
        <v>200</v>
      </c>
      <c r="D94" s="7">
        <v>85</v>
      </c>
      <c r="E94" s="7"/>
      <c r="F94" s="7">
        <f>D94+E94</f>
        <v>85</v>
      </c>
    </row>
    <row r="95" spans="1:6" ht="53.25" customHeight="1">
      <c r="A95" s="214" t="s">
        <v>224</v>
      </c>
      <c r="B95" s="210" t="s">
        <v>66</v>
      </c>
      <c r="C95" s="212">
        <v>600</v>
      </c>
      <c r="D95" s="7">
        <v>25</v>
      </c>
      <c r="E95" s="7"/>
      <c r="F95" s="7">
        <f>D95+E95</f>
        <v>25</v>
      </c>
    </row>
    <row r="96" spans="1:6" ht="26.25" customHeight="1">
      <c r="A96" s="215" t="s">
        <v>349</v>
      </c>
      <c r="B96" s="162" t="s">
        <v>350</v>
      </c>
      <c r="C96" s="208"/>
      <c r="D96" s="216">
        <f t="shared" ref="D96:F96" si="24">D97</f>
        <v>215</v>
      </c>
      <c r="E96" s="216">
        <f t="shared" si="24"/>
        <v>0</v>
      </c>
      <c r="F96" s="216">
        <f t="shared" si="24"/>
        <v>215</v>
      </c>
    </row>
    <row r="97" spans="1:6" ht="18" customHeight="1">
      <c r="A97" s="214" t="s">
        <v>310</v>
      </c>
      <c r="B97" s="49" t="s">
        <v>351</v>
      </c>
      <c r="C97" s="208"/>
      <c r="D97" s="7">
        <f t="shared" ref="D97:E97" si="25">D98+D99+D100</f>
        <v>215</v>
      </c>
      <c r="E97" s="7">
        <f t="shared" si="25"/>
        <v>0</v>
      </c>
      <c r="F97" s="7">
        <f>F98+F99+F100</f>
        <v>215</v>
      </c>
    </row>
    <row r="98" spans="1:6" ht="51.75" customHeight="1">
      <c r="A98" s="214" t="s">
        <v>67</v>
      </c>
      <c r="B98" s="49" t="s">
        <v>70</v>
      </c>
      <c r="C98" s="212">
        <v>300</v>
      </c>
      <c r="D98" s="7">
        <v>16</v>
      </c>
      <c r="E98" s="7"/>
      <c r="F98" s="7">
        <f>D98+E98</f>
        <v>16</v>
      </c>
    </row>
    <row r="99" spans="1:6" ht="27.75" customHeight="1">
      <c r="A99" s="214" t="s">
        <v>68</v>
      </c>
      <c r="B99" s="210" t="s">
        <v>71</v>
      </c>
      <c r="C99" s="212">
        <v>300</v>
      </c>
      <c r="D99" s="7">
        <v>114</v>
      </c>
      <c r="E99" s="7"/>
      <c r="F99" s="7">
        <f>D99+E99</f>
        <v>114</v>
      </c>
    </row>
    <row r="100" spans="1:6" ht="27" customHeight="1">
      <c r="A100" s="214" t="s">
        <v>69</v>
      </c>
      <c r="B100" s="210" t="s">
        <v>72</v>
      </c>
      <c r="C100" s="212">
        <v>300</v>
      </c>
      <c r="D100" s="7">
        <v>85</v>
      </c>
      <c r="E100" s="7"/>
      <c r="F100" s="7">
        <f>D100+E100</f>
        <v>85</v>
      </c>
    </row>
    <row r="101" spans="1:6" ht="29.25" customHeight="1">
      <c r="A101" s="215" t="s">
        <v>352</v>
      </c>
      <c r="B101" s="210" t="s">
        <v>353</v>
      </c>
      <c r="C101" s="212"/>
      <c r="D101" s="216">
        <f t="shared" ref="D101:E101" si="26">D102</f>
        <v>227.39999999999998</v>
      </c>
      <c r="E101" s="216">
        <f t="shared" si="26"/>
        <v>-1.3</v>
      </c>
      <c r="F101" s="216">
        <f>F102</f>
        <v>226.1</v>
      </c>
    </row>
    <row r="102" spans="1:6" ht="19.5" customHeight="1">
      <c r="A102" s="214" t="s">
        <v>310</v>
      </c>
      <c r="B102" s="210" t="s">
        <v>354</v>
      </c>
      <c r="C102" s="212"/>
      <c r="D102" s="7">
        <f>D103+D104+D105</f>
        <v>227.39999999999998</v>
      </c>
      <c r="E102" s="7">
        <f t="shared" ref="E102:F102" si="27">E103+E104+E105</f>
        <v>-1.3</v>
      </c>
      <c r="F102" s="7">
        <f t="shared" si="27"/>
        <v>226.1</v>
      </c>
    </row>
    <row r="103" spans="1:6" ht="54" customHeight="1">
      <c r="A103" s="214" t="s">
        <v>355</v>
      </c>
      <c r="B103" s="210" t="s">
        <v>170</v>
      </c>
      <c r="C103" s="212">
        <v>300</v>
      </c>
      <c r="D103" s="7">
        <v>14</v>
      </c>
      <c r="E103" s="7"/>
      <c r="F103" s="7">
        <f>D103+E103</f>
        <v>14</v>
      </c>
    </row>
    <row r="104" spans="1:6" ht="39.75" customHeight="1">
      <c r="A104" s="214" t="s">
        <v>269</v>
      </c>
      <c r="B104" s="210" t="s">
        <v>270</v>
      </c>
      <c r="C104" s="212">
        <v>200</v>
      </c>
      <c r="D104" s="7">
        <v>92.3</v>
      </c>
      <c r="E104" s="7"/>
      <c r="F104" s="7">
        <f t="shared" ref="F104:F105" si="28">D104+E104</f>
        <v>92.3</v>
      </c>
    </row>
    <row r="105" spans="1:6" ht="40.5" customHeight="1">
      <c r="A105" s="214" t="s">
        <v>225</v>
      </c>
      <c r="B105" s="210" t="s">
        <v>271</v>
      </c>
      <c r="C105" s="212">
        <v>200</v>
      </c>
      <c r="D105" s="7">
        <v>121.1</v>
      </c>
      <c r="E105" s="7">
        <v>-1.3</v>
      </c>
      <c r="F105" s="7">
        <f t="shared" si="28"/>
        <v>119.8</v>
      </c>
    </row>
    <row r="106" spans="1:6" ht="18" customHeight="1">
      <c r="A106" s="214" t="s">
        <v>356</v>
      </c>
      <c r="B106" s="52" t="s">
        <v>357</v>
      </c>
      <c r="C106" s="212"/>
      <c r="D106" s="216">
        <f>D107+D130+D139</f>
        <v>17793</v>
      </c>
      <c r="E106" s="216">
        <f>E107+E130+E139</f>
        <v>-6.7</v>
      </c>
      <c r="F106" s="216">
        <f>F107+F130+F139</f>
        <v>17786.3</v>
      </c>
    </row>
    <row r="107" spans="1:6" ht="21" customHeight="1">
      <c r="A107" s="163" t="s">
        <v>358</v>
      </c>
      <c r="B107" s="49" t="s">
        <v>359</v>
      </c>
      <c r="C107" s="212"/>
      <c r="D107" s="7">
        <f t="shared" ref="D107:E107" si="29">D108+D114+D119+D124+D128</f>
        <v>12203.6</v>
      </c>
      <c r="E107" s="7">
        <f t="shared" si="29"/>
        <v>-6.8</v>
      </c>
      <c r="F107" s="7">
        <f>F108+F114+F119+F124+F128</f>
        <v>12196.8</v>
      </c>
    </row>
    <row r="108" spans="1:6" ht="18" customHeight="1">
      <c r="A108" s="214" t="s">
        <v>360</v>
      </c>
      <c r="B108" s="49" t="s">
        <v>361</v>
      </c>
      <c r="C108" s="212"/>
      <c r="D108" s="7">
        <f t="shared" ref="D108:E108" si="30">D109+D110+D112+D113+D111</f>
        <v>4502</v>
      </c>
      <c r="E108" s="7">
        <f t="shared" si="30"/>
        <v>-6.8</v>
      </c>
      <c r="F108" s="7">
        <f>F109+F110+F112+F113+F111</f>
        <v>4495.2</v>
      </c>
    </row>
    <row r="109" spans="1:6" ht="55.5" customHeight="1">
      <c r="A109" s="214" t="s">
        <v>73</v>
      </c>
      <c r="B109" s="49" t="s">
        <v>75</v>
      </c>
      <c r="C109" s="212">
        <v>100</v>
      </c>
      <c r="D109" s="7">
        <v>2361.1999999999998</v>
      </c>
      <c r="E109" s="7"/>
      <c r="F109" s="7">
        <f>D109+E109</f>
        <v>2361.1999999999998</v>
      </c>
    </row>
    <row r="110" spans="1:6" ht="45" customHeight="1">
      <c r="A110" s="214" t="s">
        <v>115</v>
      </c>
      <c r="B110" s="49" t="s">
        <v>75</v>
      </c>
      <c r="C110" s="212">
        <v>200</v>
      </c>
      <c r="D110" s="7">
        <v>1976.8</v>
      </c>
      <c r="E110" s="7"/>
      <c r="F110" s="7">
        <f t="shared" ref="F110:F113" si="31">D110+E110</f>
        <v>1976.8</v>
      </c>
    </row>
    <row r="111" spans="1:6" ht="40.5" customHeight="1">
      <c r="A111" s="214" t="s">
        <v>362</v>
      </c>
      <c r="B111" s="49" t="s">
        <v>75</v>
      </c>
      <c r="C111" s="212">
        <v>300</v>
      </c>
      <c r="D111" s="7">
        <v>29</v>
      </c>
      <c r="E111" s="7"/>
      <c r="F111" s="7">
        <f t="shared" si="31"/>
        <v>29</v>
      </c>
    </row>
    <row r="112" spans="1:6" ht="29.25" customHeight="1">
      <c r="A112" s="214" t="s">
        <v>74</v>
      </c>
      <c r="B112" s="49" t="s">
        <v>75</v>
      </c>
      <c r="C112" s="212">
        <v>800</v>
      </c>
      <c r="D112" s="7">
        <v>20</v>
      </c>
      <c r="E112" s="7">
        <v>-2.8</v>
      </c>
      <c r="F112" s="7">
        <f t="shared" si="31"/>
        <v>17.2</v>
      </c>
    </row>
    <row r="113" spans="1:6" ht="30" customHeight="1">
      <c r="A113" s="164" t="s">
        <v>116</v>
      </c>
      <c r="B113" s="210" t="s">
        <v>76</v>
      </c>
      <c r="C113" s="212">
        <v>200</v>
      </c>
      <c r="D113" s="7">
        <v>115</v>
      </c>
      <c r="E113" s="7">
        <v>-4</v>
      </c>
      <c r="F113" s="7">
        <f t="shared" si="31"/>
        <v>111</v>
      </c>
    </row>
    <row r="114" spans="1:6" ht="26.25" customHeight="1">
      <c r="A114" s="214" t="s">
        <v>363</v>
      </c>
      <c r="B114" s="49" t="s">
        <v>364</v>
      </c>
      <c r="C114" s="212"/>
      <c r="D114" s="7">
        <f>D117+D118+D115+D116</f>
        <v>3314.8999999999996</v>
      </c>
      <c r="E114" s="7">
        <f t="shared" ref="E114:F114" si="32">E117+E118+E115+E116</f>
        <v>0</v>
      </c>
      <c r="F114" s="7">
        <f t="shared" si="32"/>
        <v>3314.8999999999996</v>
      </c>
    </row>
    <row r="115" spans="1:6" ht="42.75" customHeight="1">
      <c r="A115" s="214" t="s">
        <v>289</v>
      </c>
      <c r="B115" s="49" t="s">
        <v>281</v>
      </c>
      <c r="C115" s="212">
        <v>200</v>
      </c>
      <c r="D115" s="7">
        <v>1800</v>
      </c>
      <c r="E115" s="7"/>
      <c r="F115" s="7">
        <f>D115+E115</f>
        <v>1800</v>
      </c>
    </row>
    <row r="116" spans="1:6" ht="42.75" customHeight="1">
      <c r="A116" s="214" t="s">
        <v>290</v>
      </c>
      <c r="B116" s="49" t="s">
        <v>282</v>
      </c>
      <c r="C116" s="212">
        <v>200</v>
      </c>
      <c r="D116" s="7">
        <v>18.2</v>
      </c>
      <c r="E116" s="7"/>
      <c r="F116" s="7">
        <f>D116+E116</f>
        <v>18.2</v>
      </c>
    </row>
    <row r="117" spans="1:6" ht="40.5" customHeight="1">
      <c r="A117" s="214" t="s">
        <v>365</v>
      </c>
      <c r="B117" s="49" t="s">
        <v>77</v>
      </c>
      <c r="C117" s="212">
        <v>200</v>
      </c>
      <c r="D117" s="7">
        <v>125</v>
      </c>
      <c r="E117" s="7"/>
      <c r="F117" s="7">
        <f>D117+E117</f>
        <v>125</v>
      </c>
    </row>
    <row r="118" spans="1:6" ht="44.25" customHeight="1">
      <c r="A118" s="214" t="s">
        <v>280</v>
      </c>
      <c r="B118" s="49" t="s">
        <v>279</v>
      </c>
      <c r="C118" s="212">
        <v>200</v>
      </c>
      <c r="D118" s="7">
        <v>1371.7</v>
      </c>
      <c r="E118" s="7"/>
      <c r="F118" s="7">
        <f>D118+E118</f>
        <v>1371.7</v>
      </c>
    </row>
    <row r="119" spans="1:6" ht="29.25" customHeight="1">
      <c r="A119" s="214" t="s">
        <v>366</v>
      </c>
      <c r="B119" s="49" t="s">
        <v>367</v>
      </c>
      <c r="C119" s="212"/>
      <c r="D119" s="7">
        <f>D120+D121+D122+D123</f>
        <v>2574.3000000000002</v>
      </c>
      <c r="E119" s="7">
        <f t="shared" ref="E119:F119" si="33">E120+E121+E122+E123</f>
        <v>0</v>
      </c>
      <c r="F119" s="7">
        <f t="shared" si="33"/>
        <v>2574.3000000000002</v>
      </c>
    </row>
    <row r="120" spans="1:6" ht="78" customHeight="1">
      <c r="A120" s="45" t="s">
        <v>78</v>
      </c>
      <c r="B120" s="49" t="s">
        <v>79</v>
      </c>
      <c r="C120" s="212">
        <v>100</v>
      </c>
      <c r="D120" s="7">
        <v>2042.8</v>
      </c>
      <c r="E120" s="7"/>
      <c r="F120" s="7">
        <f>D120+E120</f>
        <v>2042.8</v>
      </c>
    </row>
    <row r="121" spans="1:6" ht="69.75" customHeight="1">
      <c r="A121" s="214" t="s">
        <v>189</v>
      </c>
      <c r="B121" s="210" t="s">
        <v>80</v>
      </c>
      <c r="C121" s="212">
        <v>100</v>
      </c>
      <c r="D121" s="7">
        <v>253.2</v>
      </c>
      <c r="E121" s="7"/>
      <c r="F121" s="7">
        <f>D121+E121</f>
        <v>253.2</v>
      </c>
    </row>
    <row r="122" spans="1:6" ht="54" customHeight="1">
      <c r="A122" s="214" t="s">
        <v>173</v>
      </c>
      <c r="B122" s="210" t="s">
        <v>259</v>
      </c>
      <c r="C122" s="212">
        <v>100</v>
      </c>
      <c r="D122" s="7">
        <v>226.9</v>
      </c>
      <c r="E122" s="50"/>
      <c r="F122" s="7">
        <f>D122+E122</f>
        <v>226.9</v>
      </c>
    </row>
    <row r="123" spans="1:6" ht="54" customHeight="1">
      <c r="A123" s="214" t="s">
        <v>173</v>
      </c>
      <c r="B123" s="210" t="s">
        <v>260</v>
      </c>
      <c r="C123" s="212">
        <v>100</v>
      </c>
      <c r="D123" s="7">
        <v>51.4</v>
      </c>
      <c r="E123" s="50"/>
      <c r="F123" s="7">
        <f>D123+E123</f>
        <v>51.4</v>
      </c>
    </row>
    <row r="124" spans="1:6" ht="21" customHeight="1">
      <c r="A124" s="214" t="s">
        <v>368</v>
      </c>
      <c r="B124" s="49" t="s">
        <v>369</v>
      </c>
      <c r="C124" s="212"/>
      <c r="D124" s="7">
        <f>D125+D126+D127</f>
        <v>1806.5</v>
      </c>
      <c r="E124" s="7">
        <f t="shared" ref="E124:F124" si="34">E125+E126+E127</f>
        <v>0</v>
      </c>
      <c r="F124" s="7">
        <f t="shared" si="34"/>
        <v>1806.5</v>
      </c>
    </row>
    <row r="125" spans="1:6" ht="67.5" customHeight="1">
      <c r="A125" s="214" t="s">
        <v>180</v>
      </c>
      <c r="B125" s="49" t="s">
        <v>202</v>
      </c>
      <c r="C125" s="212">
        <v>100</v>
      </c>
      <c r="D125" s="7">
        <v>1308.7</v>
      </c>
      <c r="E125" s="7"/>
      <c r="F125" s="7">
        <f>D125+E125</f>
        <v>1308.7</v>
      </c>
    </row>
    <row r="126" spans="1:6" ht="55.5" customHeight="1">
      <c r="A126" s="214" t="s">
        <v>370</v>
      </c>
      <c r="B126" s="49" t="s">
        <v>202</v>
      </c>
      <c r="C126" s="212">
        <v>200</v>
      </c>
      <c r="D126" s="7">
        <v>266.89999999999998</v>
      </c>
      <c r="E126" s="7"/>
      <c r="F126" s="7">
        <f>D126+E126</f>
        <v>266.89999999999998</v>
      </c>
    </row>
    <row r="127" spans="1:6" ht="43.5" customHeight="1">
      <c r="A127" s="214" t="s">
        <v>245</v>
      </c>
      <c r="B127" s="49" t="s">
        <v>246</v>
      </c>
      <c r="C127" s="212">
        <v>500</v>
      </c>
      <c r="D127" s="7">
        <v>230.9</v>
      </c>
      <c r="E127" s="7"/>
      <c r="F127" s="7">
        <f>D127+E127</f>
        <v>230.9</v>
      </c>
    </row>
    <row r="128" spans="1:6" ht="27.75" customHeight="1">
      <c r="A128" s="214" t="s">
        <v>371</v>
      </c>
      <c r="B128" s="49" t="s">
        <v>372</v>
      </c>
      <c r="C128" s="212"/>
      <c r="D128" s="7">
        <f>D129</f>
        <v>5.9</v>
      </c>
      <c r="E128" s="7">
        <f t="shared" ref="E128:F128" si="35">E129</f>
        <v>0</v>
      </c>
      <c r="F128" s="7">
        <f t="shared" si="35"/>
        <v>5.9</v>
      </c>
    </row>
    <row r="129" spans="1:6" ht="42" customHeight="1">
      <c r="A129" s="214" t="s">
        <v>373</v>
      </c>
      <c r="B129" s="49" t="s">
        <v>171</v>
      </c>
      <c r="C129" s="212">
        <v>200</v>
      </c>
      <c r="D129" s="7">
        <v>5.9</v>
      </c>
      <c r="E129" s="7"/>
      <c r="F129" s="7">
        <f>D129+E129</f>
        <v>5.9</v>
      </c>
    </row>
    <row r="130" spans="1:6" ht="28.5" customHeight="1">
      <c r="A130" s="157" t="s">
        <v>374</v>
      </c>
      <c r="B130" s="162" t="s">
        <v>375</v>
      </c>
      <c r="C130" s="212"/>
      <c r="D130" s="216">
        <f t="shared" ref="D130:E130" si="36">D131</f>
        <v>1889.4</v>
      </c>
      <c r="E130" s="216">
        <f t="shared" si="36"/>
        <v>0.1</v>
      </c>
      <c r="F130" s="216">
        <f>F131</f>
        <v>1889.5</v>
      </c>
    </row>
    <row r="131" spans="1:6" ht="19.5" customHeight="1">
      <c r="A131" s="214" t="s">
        <v>338</v>
      </c>
      <c r="B131" s="49" t="s">
        <v>376</v>
      </c>
      <c r="C131" s="212"/>
      <c r="D131" s="7">
        <f>D132+D133+D134+D135+D136+D137+D138</f>
        <v>1889.4</v>
      </c>
      <c r="E131" s="7">
        <f t="shared" ref="E131:F131" si="37">E132+E133+E134+E135+E136+E137+E138</f>
        <v>0.1</v>
      </c>
      <c r="F131" s="7">
        <f t="shared" si="37"/>
        <v>1889.5</v>
      </c>
    </row>
    <row r="132" spans="1:6" ht="70.5" customHeight="1">
      <c r="A132" s="214" t="s">
        <v>81</v>
      </c>
      <c r="B132" s="49" t="s">
        <v>83</v>
      </c>
      <c r="C132" s="212">
        <v>100</v>
      </c>
      <c r="D132" s="7">
        <v>1297.9000000000001</v>
      </c>
      <c r="E132" s="7"/>
      <c r="F132" s="7">
        <f>D132+E132</f>
        <v>1297.9000000000001</v>
      </c>
    </row>
    <row r="133" spans="1:6" ht="42" customHeight="1">
      <c r="A133" s="214" t="s">
        <v>117</v>
      </c>
      <c r="B133" s="49" t="s">
        <v>83</v>
      </c>
      <c r="C133" s="212">
        <v>200</v>
      </c>
      <c r="D133" s="7">
        <v>231.9</v>
      </c>
      <c r="E133" s="7"/>
      <c r="F133" s="7">
        <f t="shared" ref="F133:F136" si="38">D133+E133</f>
        <v>231.9</v>
      </c>
    </row>
    <row r="134" spans="1:6" ht="41.25" customHeight="1">
      <c r="A134" s="214" t="s">
        <v>82</v>
      </c>
      <c r="B134" s="49" t="s">
        <v>83</v>
      </c>
      <c r="C134" s="212">
        <v>800</v>
      </c>
      <c r="D134" s="7">
        <v>0.3</v>
      </c>
      <c r="E134" s="7"/>
      <c r="F134" s="7">
        <f t="shared" si="38"/>
        <v>0.3</v>
      </c>
    </row>
    <row r="135" spans="1:6" ht="78.75" customHeight="1">
      <c r="A135" s="45" t="s">
        <v>208</v>
      </c>
      <c r="B135" s="50" t="s">
        <v>154</v>
      </c>
      <c r="C135" s="212">
        <v>100</v>
      </c>
      <c r="D135" s="7">
        <v>104.1</v>
      </c>
      <c r="E135" s="7"/>
      <c r="F135" s="7">
        <f t="shared" si="38"/>
        <v>104.1</v>
      </c>
    </row>
    <row r="136" spans="1:6" ht="79.5" customHeight="1">
      <c r="A136" s="45" t="s">
        <v>166</v>
      </c>
      <c r="B136" s="210" t="s">
        <v>163</v>
      </c>
      <c r="C136" s="212">
        <v>100</v>
      </c>
      <c r="D136" s="7">
        <v>192.7</v>
      </c>
      <c r="E136" s="7">
        <v>0.1</v>
      </c>
      <c r="F136" s="7">
        <f t="shared" si="38"/>
        <v>192.79999999999998</v>
      </c>
    </row>
    <row r="137" spans="1:6" ht="55.5" customHeight="1">
      <c r="A137" s="214" t="s">
        <v>173</v>
      </c>
      <c r="B137" s="210" t="s">
        <v>264</v>
      </c>
      <c r="C137" s="212">
        <v>100</v>
      </c>
      <c r="D137" s="7">
        <v>38.9</v>
      </c>
      <c r="E137" s="50"/>
      <c r="F137" s="7">
        <f>D137+E137</f>
        <v>38.9</v>
      </c>
    </row>
    <row r="138" spans="1:6" ht="56.25" customHeight="1">
      <c r="A138" s="214" t="s">
        <v>173</v>
      </c>
      <c r="B138" s="210" t="s">
        <v>265</v>
      </c>
      <c r="C138" s="212">
        <v>100</v>
      </c>
      <c r="D138" s="7">
        <v>23.6</v>
      </c>
      <c r="E138" s="50"/>
      <c r="F138" s="7">
        <f>D138+E138</f>
        <v>23.6</v>
      </c>
    </row>
    <row r="139" spans="1:6" ht="41.25" customHeight="1">
      <c r="A139" s="215" t="s">
        <v>377</v>
      </c>
      <c r="B139" s="52" t="s">
        <v>378</v>
      </c>
      <c r="C139" s="208"/>
      <c r="D139" s="216">
        <f>D140</f>
        <v>3700</v>
      </c>
      <c r="E139" s="216">
        <f>E140</f>
        <v>0</v>
      </c>
      <c r="F139" s="216">
        <f>F140</f>
        <v>3700</v>
      </c>
    </row>
    <row r="140" spans="1:6" ht="38.25" customHeight="1">
      <c r="A140" s="214" t="s">
        <v>379</v>
      </c>
      <c r="B140" s="210" t="s">
        <v>380</v>
      </c>
      <c r="C140" s="212"/>
      <c r="D140" s="7">
        <f>D141</f>
        <v>3700</v>
      </c>
      <c r="E140" s="7">
        <f t="shared" ref="E140:F140" si="39">E141</f>
        <v>0</v>
      </c>
      <c r="F140" s="7">
        <f t="shared" si="39"/>
        <v>3700</v>
      </c>
    </row>
    <row r="141" spans="1:6" ht="43.5" customHeight="1">
      <c r="A141" s="214" t="s">
        <v>277</v>
      </c>
      <c r="B141" s="210" t="s">
        <v>273</v>
      </c>
      <c r="C141" s="212">
        <v>200</v>
      </c>
      <c r="D141" s="7">
        <v>3700</v>
      </c>
      <c r="E141" s="55"/>
      <c r="F141" s="7">
        <f>D141+E141</f>
        <v>3700</v>
      </c>
    </row>
    <row r="142" spans="1:6" ht="32.25" customHeight="1">
      <c r="A142" s="215" t="s">
        <v>381</v>
      </c>
      <c r="B142" s="52" t="s">
        <v>382</v>
      </c>
      <c r="C142" s="212"/>
      <c r="D142" s="216">
        <f t="shared" ref="D142:F144" si="40">D143</f>
        <v>247.8</v>
      </c>
      <c r="E142" s="216">
        <f t="shared" si="40"/>
        <v>0</v>
      </c>
      <c r="F142" s="216">
        <f t="shared" si="40"/>
        <v>247.8</v>
      </c>
    </row>
    <row r="143" spans="1:6" ht="28.5" customHeight="1">
      <c r="A143" s="163" t="s">
        <v>383</v>
      </c>
      <c r="B143" s="49" t="s">
        <v>384</v>
      </c>
      <c r="C143" s="165"/>
      <c r="D143" s="7">
        <f t="shared" si="40"/>
        <v>247.8</v>
      </c>
      <c r="E143" s="7">
        <f t="shared" si="40"/>
        <v>0</v>
      </c>
      <c r="F143" s="7">
        <f>F144</f>
        <v>247.8</v>
      </c>
    </row>
    <row r="144" spans="1:6" ht="30" customHeight="1">
      <c r="A144" s="214" t="s">
        <v>385</v>
      </c>
      <c r="B144" s="49" t="s">
        <v>386</v>
      </c>
      <c r="C144" s="165"/>
      <c r="D144" s="7">
        <f t="shared" si="40"/>
        <v>247.8</v>
      </c>
      <c r="E144" s="7">
        <f t="shared" si="40"/>
        <v>0</v>
      </c>
      <c r="F144" s="7">
        <f>F145</f>
        <v>247.8</v>
      </c>
    </row>
    <row r="145" spans="1:6" ht="42.75" customHeight="1">
      <c r="A145" s="214" t="s">
        <v>118</v>
      </c>
      <c r="B145" s="49" t="s">
        <v>84</v>
      </c>
      <c r="C145" s="212">
        <v>200</v>
      </c>
      <c r="D145" s="7">
        <v>247.8</v>
      </c>
      <c r="E145" s="7"/>
      <c r="F145" s="7">
        <f>D145+E145</f>
        <v>247.8</v>
      </c>
    </row>
    <row r="146" spans="1:6" ht="24.75" customHeight="1">
      <c r="A146" s="215" t="s">
        <v>387</v>
      </c>
      <c r="B146" s="52" t="s">
        <v>388</v>
      </c>
      <c r="C146" s="212"/>
      <c r="D146" s="216">
        <f>D147+D151</f>
        <v>1202.6000000000001</v>
      </c>
      <c r="E146" s="216">
        <f t="shared" ref="E146:F146" si="41">E147+E151</f>
        <v>0</v>
      </c>
      <c r="F146" s="216">
        <f t="shared" si="41"/>
        <v>1202.6000000000001</v>
      </c>
    </row>
    <row r="147" spans="1:6" ht="31.5" customHeight="1">
      <c r="A147" s="163" t="s">
        <v>389</v>
      </c>
      <c r="B147" s="210" t="s">
        <v>390</v>
      </c>
      <c r="C147" s="46"/>
      <c r="D147" s="7">
        <f t="shared" ref="D147:E147" si="42">D148</f>
        <v>189.9</v>
      </c>
      <c r="E147" s="7">
        <f t="shared" si="42"/>
        <v>0</v>
      </c>
      <c r="F147" s="7">
        <f>F148</f>
        <v>189.9</v>
      </c>
    </row>
    <row r="148" spans="1:6" ht="29.25" customHeight="1">
      <c r="A148" s="214" t="s">
        <v>391</v>
      </c>
      <c r="B148" s="210" t="s">
        <v>392</v>
      </c>
      <c r="C148" s="46"/>
      <c r="D148" s="7">
        <f>D149+D150</f>
        <v>189.9</v>
      </c>
      <c r="E148" s="7">
        <f t="shared" ref="E148:F148" si="43">E149+E150</f>
        <v>0</v>
      </c>
      <c r="F148" s="7">
        <f t="shared" si="43"/>
        <v>189.9</v>
      </c>
    </row>
    <row r="149" spans="1:6" ht="41.25" customHeight="1">
      <c r="A149" s="214" t="s">
        <v>119</v>
      </c>
      <c r="B149" s="210" t="s">
        <v>158</v>
      </c>
      <c r="C149" s="46">
        <v>200</v>
      </c>
      <c r="D149" s="7">
        <v>70</v>
      </c>
      <c r="E149" s="7"/>
      <c r="F149" s="7">
        <f>D149+E149</f>
        <v>70</v>
      </c>
    </row>
    <row r="150" spans="1:6" ht="42" customHeight="1">
      <c r="A150" s="214" t="s">
        <v>242</v>
      </c>
      <c r="B150" s="210" t="s">
        <v>243</v>
      </c>
      <c r="C150" s="46">
        <v>200</v>
      </c>
      <c r="D150" s="7">
        <v>119.9</v>
      </c>
      <c r="E150" s="7"/>
      <c r="F150" s="7">
        <f>D150+E150</f>
        <v>119.9</v>
      </c>
    </row>
    <row r="151" spans="1:6" ht="24.75" customHeight="1">
      <c r="A151" s="214" t="s">
        <v>393</v>
      </c>
      <c r="B151" s="210" t="s">
        <v>394</v>
      </c>
      <c r="C151" s="46"/>
      <c r="D151" s="7">
        <f>D152</f>
        <v>1012.7</v>
      </c>
      <c r="E151" s="7">
        <f t="shared" ref="E151:F152" si="44">E152</f>
        <v>0</v>
      </c>
      <c r="F151" s="7">
        <f t="shared" si="44"/>
        <v>1012.7</v>
      </c>
    </row>
    <row r="152" spans="1:6" ht="36.75" customHeight="1">
      <c r="A152" s="241" t="s">
        <v>395</v>
      </c>
      <c r="B152" s="210" t="s">
        <v>396</v>
      </c>
      <c r="C152" s="46"/>
      <c r="D152" s="7">
        <f>D153</f>
        <v>1012.7</v>
      </c>
      <c r="E152" s="7">
        <f t="shared" si="44"/>
        <v>0</v>
      </c>
      <c r="F152" s="7">
        <f t="shared" si="44"/>
        <v>1012.7</v>
      </c>
    </row>
    <row r="153" spans="1:6" ht="54" customHeight="1">
      <c r="A153" s="214" t="s">
        <v>268</v>
      </c>
      <c r="B153" s="210" t="s">
        <v>267</v>
      </c>
      <c r="C153" s="46">
        <v>400</v>
      </c>
      <c r="D153" s="7">
        <v>1012.7</v>
      </c>
      <c r="E153" s="7"/>
      <c r="F153" s="7">
        <f>D153+E153</f>
        <v>1012.7</v>
      </c>
    </row>
    <row r="154" spans="1:6" ht="41.25" customHeight="1">
      <c r="A154" s="214" t="s">
        <v>397</v>
      </c>
      <c r="B154" s="52" t="s">
        <v>398</v>
      </c>
      <c r="C154" s="212"/>
      <c r="D154" s="216">
        <f>D155+D161+D164+D168+D171+D176+D179+D182+D158</f>
        <v>12775.4</v>
      </c>
      <c r="E154" s="216">
        <f>E155+E161+E164+E168+E171+E176+E179+E182+E158</f>
        <v>4616.1000000000004</v>
      </c>
      <c r="F154" s="216">
        <f>F155+F161+F164+F168+F171+F176+F179+F182+F158</f>
        <v>17391.5</v>
      </c>
    </row>
    <row r="155" spans="1:6" ht="30" customHeight="1">
      <c r="A155" s="214" t="s">
        <v>399</v>
      </c>
      <c r="B155" s="210" t="s">
        <v>400</v>
      </c>
      <c r="C155" s="46"/>
      <c r="D155" s="7">
        <f t="shared" ref="D155:F156" si="45">D156</f>
        <v>1353.3</v>
      </c>
      <c r="E155" s="7">
        <f t="shared" si="45"/>
        <v>0</v>
      </c>
      <c r="F155" s="7">
        <f>F156</f>
        <v>1353.3</v>
      </c>
    </row>
    <row r="156" spans="1:6" ht="18.75" customHeight="1">
      <c r="A156" s="214" t="s">
        <v>401</v>
      </c>
      <c r="B156" s="210" t="s">
        <v>402</v>
      </c>
      <c r="C156" s="46"/>
      <c r="D156" s="7">
        <f>D157</f>
        <v>1353.3</v>
      </c>
      <c r="E156" s="7">
        <f t="shared" si="45"/>
        <v>0</v>
      </c>
      <c r="F156" s="7">
        <f t="shared" si="45"/>
        <v>1353.3</v>
      </c>
    </row>
    <row r="157" spans="1:6" ht="27.75" customHeight="1">
      <c r="A157" s="214" t="s">
        <v>403</v>
      </c>
      <c r="B157" s="210" t="s">
        <v>287</v>
      </c>
      <c r="C157" s="212">
        <v>300</v>
      </c>
      <c r="D157" s="7">
        <v>1353.3</v>
      </c>
      <c r="E157" s="7"/>
      <c r="F157" s="7">
        <f>D157+E157</f>
        <v>1353.3</v>
      </c>
    </row>
    <row r="158" spans="1:6" ht="41.25" customHeight="1">
      <c r="A158" s="45" t="s">
        <v>404</v>
      </c>
      <c r="B158" s="47" t="s">
        <v>405</v>
      </c>
      <c r="C158" s="212"/>
      <c r="D158" s="7">
        <f t="shared" ref="D158:F159" si="46">D159</f>
        <v>600</v>
      </c>
      <c r="E158" s="7">
        <f t="shared" si="46"/>
        <v>0</v>
      </c>
      <c r="F158" s="7">
        <f>F159</f>
        <v>600</v>
      </c>
    </row>
    <row r="159" spans="1:6" ht="40.5" customHeight="1">
      <c r="A159" s="214" t="s">
        <v>406</v>
      </c>
      <c r="B159" s="210" t="s">
        <v>407</v>
      </c>
      <c r="C159" s="46"/>
      <c r="D159" s="7">
        <f>D160</f>
        <v>600</v>
      </c>
      <c r="E159" s="7">
        <f t="shared" si="46"/>
        <v>0</v>
      </c>
      <c r="F159" s="7">
        <f t="shared" si="46"/>
        <v>600</v>
      </c>
    </row>
    <row r="160" spans="1:6" ht="92.25" customHeight="1">
      <c r="A160" s="45" t="s">
        <v>221</v>
      </c>
      <c r="B160" s="210" t="s">
        <v>192</v>
      </c>
      <c r="C160" s="46">
        <v>200</v>
      </c>
      <c r="D160" s="7">
        <v>600</v>
      </c>
      <c r="E160" s="7"/>
      <c r="F160" s="7">
        <f>D160+E160</f>
        <v>600</v>
      </c>
    </row>
    <row r="161" spans="1:6" ht="21" customHeight="1">
      <c r="A161" s="45" t="s">
        <v>408</v>
      </c>
      <c r="B161" s="210" t="s">
        <v>409</v>
      </c>
      <c r="C161" s="46"/>
      <c r="D161" s="7">
        <f t="shared" ref="D161:F162" si="47">D162</f>
        <v>75</v>
      </c>
      <c r="E161" s="7">
        <f t="shared" si="47"/>
        <v>0</v>
      </c>
      <c r="F161" s="7">
        <f>F162</f>
        <v>75</v>
      </c>
    </row>
    <row r="162" spans="1:6" ht="26.25" customHeight="1">
      <c r="A162" s="214" t="s">
        <v>410</v>
      </c>
      <c r="B162" s="210" t="s">
        <v>411</v>
      </c>
      <c r="C162" s="46"/>
      <c r="D162" s="7">
        <f>D163</f>
        <v>75</v>
      </c>
      <c r="E162" s="7">
        <f t="shared" si="47"/>
        <v>0</v>
      </c>
      <c r="F162" s="7">
        <f t="shared" si="47"/>
        <v>75</v>
      </c>
    </row>
    <row r="163" spans="1:6" ht="26.25" customHeight="1">
      <c r="A163" s="45" t="s">
        <v>275</v>
      </c>
      <c r="B163" s="210" t="s">
        <v>274</v>
      </c>
      <c r="C163" s="46">
        <v>500</v>
      </c>
      <c r="D163" s="7">
        <v>75</v>
      </c>
      <c r="E163" s="7"/>
      <c r="F163" s="7">
        <f>D163+E163</f>
        <v>75</v>
      </c>
    </row>
    <row r="164" spans="1:6" ht="39" customHeight="1">
      <c r="A164" s="45" t="s">
        <v>412</v>
      </c>
      <c r="B164" s="210" t="s">
        <v>413</v>
      </c>
      <c r="C164" s="46"/>
      <c r="D164" s="7">
        <f t="shared" ref="D164:E164" si="48">D165</f>
        <v>1064.0999999999999</v>
      </c>
      <c r="E164" s="7">
        <f t="shared" si="48"/>
        <v>16.100000000000001</v>
      </c>
      <c r="F164" s="7">
        <f>F165</f>
        <v>1080.2</v>
      </c>
    </row>
    <row r="165" spans="1:6" ht="17.25" customHeight="1">
      <c r="A165" s="45" t="s">
        <v>414</v>
      </c>
      <c r="B165" s="210" t="s">
        <v>415</v>
      </c>
      <c r="C165" s="46"/>
      <c r="D165" s="7">
        <f>D166+D167</f>
        <v>1064.0999999999999</v>
      </c>
      <c r="E165" s="7">
        <f t="shared" ref="E165:F165" si="49">E166+E167</f>
        <v>16.100000000000001</v>
      </c>
      <c r="F165" s="7">
        <f t="shared" si="49"/>
        <v>1080.2</v>
      </c>
    </row>
    <row r="166" spans="1:6" ht="39" customHeight="1">
      <c r="A166" s="45" t="s">
        <v>148</v>
      </c>
      <c r="B166" s="210" t="s">
        <v>193</v>
      </c>
      <c r="C166" s="46">
        <v>200</v>
      </c>
      <c r="D166" s="7">
        <v>879.9</v>
      </c>
      <c r="E166" s="7">
        <v>16.100000000000001</v>
      </c>
      <c r="F166" s="7">
        <f>D166+E166</f>
        <v>896</v>
      </c>
    </row>
    <row r="167" spans="1:6" ht="39.75" customHeight="1">
      <c r="A167" s="57" t="s">
        <v>608</v>
      </c>
      <c r="B167" s="210" t="s">
        <v>212</v>
      </c>
      <c r="C167" s="46">
        <v>500</v>
      </c>
      <c r="D167" s="7">
        <v>184.2</v>
      </c>
      <c r="E167" s="7"/>
      <c r="F167" s="7">
        <f t="shared" ref="F167" si="50">D167+E167</f>
        <v>184.2</v>
      </c>
    </row>
    <row r="168" spans="1:6" ht="27.75" customHeight="1">
      <c r="A168" s="45" t="s">
        <v>416</v>
      </c>
      <c r="B168" s="210" t="s">
        <v>417</v>
      </c>
      <c r="C168" s="46"/>
      <c r="D168" s="7">
        <f t="shared" ref="D168:F169" si="51">D169</f>
        <v>807.1</v>
      </c>
      <c r="E168" s="7">
        <f t="shared" si="51"/>
        <v>0</v>
      </c>
      <c r="F168" s="7">
        <f>F169</f>
        <v>807.1</v>
      </c>
    </row>
    <row r="169" spans="1:6" ht="28.5" customHeight="1">
      <c r="A169" s="214" t="s">
        <v>418</v>
      </c>
      <c r="B169" s="210" t="s">
        <v>419</v>
      </c>
      <c r="C169" s="46"/>
      <c r="D169" s="7">
        <f>D170</f>
        <v>807.1</v>
      </c>
      <c r="E169" s="7">
        <f t="shared" si="51"/>
        <v>0</v>
      </c>
      <c r="F169" s="7">
        <f t="shared" si="51"/>
        <v>807.1</v>
      </c>
    </row>
    <row r="170" spans="1:6" ht="36.75" customHeight="1">
      <c r="A170" s="45" t="s">
        <v>215</v>
      </c>
      <c r="B170" s="210" t="s">
        <v>216</v>
      </c>
      <c r="C170" s="46">
        <v>500</v>
      </c>
      <c r="D170" s="7">
        <v>807.1</v>
      </c>
      <c r="E170" s="7"/>
      <c r="F170" s="7">
        <f>D170+E170</f>
        <v>807.1</v>
      </c>
    </row>
    <row r="171" spans="1:6" ht="26.25" customHeight="1">
      <c r="A171" s="45" t="s">
        <v>420</v>
      </c>
      <c r="B171" s="210" t="s">
        <v>421</v>
      </c>
      <c r="C171" s="46"/>
      <c r="D171" s="7">
        <f t="shared" ref="D171:E171" si="52">D172</f>
        <v>7970</v>
      </c>
      <c r="E171" s="7">
        <f t="shared" si="52"/>
        <v>4600</v>
      </c>
      <c r="F171" s="7">
        <f>F172</f>
        <v>12570</v>
      </c>
    </row>
    <row r="172" spans="1:6" ht="27.75" customHeight="1">
      <c r="A172" s="214" t="s">
        <v>422</v>
      </c>
      <c r="B172" s="210" t="s">
        <v>423</v>
      </c>
      <c r="C172" s="46"/>
      <c r="D172" s="7">
        <f>D173+D175+D174</f>
        <v>7970</v>
      </c>
      <c r="E172" s="7">
        <f t="shared" ref="E172:F172" si="53">E173+E175+E174</f>
        <v>4600</v>
      </c>
      <c r="F172" s="7">
        <f t="shared" si="53"/>
        <v>12570</v>
      </c>
    </row>
    <row r="173" spans="1:6" ht="42.75" customHeight="1">
      <c r="A173" s="45" t="s">
        <v>147</v>
      </c>
      <c r="B173" s="210" t="s">
        <v>194</v>
      </c>
      <c r="C173" s="46">
        <v>800</v>
      </c>
      <c r="D173" s="7">
        <v>5622</v>
      </c>
      <c r="E173" s="7">
        <v>4600</v>
      </c>
      <c r="F173" s="7">
        <f>D173+E173</f>
        <v>10222</v>
      </c>
    </row>
    <row r="174" spans="1:6" ht="39" customHeight="1">
      <c r="A174" s="45" t="s">
        <v>248</v>
      </c>
      <c r="B174" s="210" t="s">
        <v>247</v>
      </c>
      <c r="C174" s="46">
        <v>800</v>
      </c>
      <c r="D174" s="7">
        <v>2131</v>
      </c>
      <c r="E174" s="7"/>
      <c r="F174" s="7">
        <f>D174+E174</f>
        <v>2131</v>
      </c>
    </row>
    <row r="175" spans="1:6" ht="39" customHeight="1">
      <c r="A175" s="45" t="s">
        <v>213</v>
      </c>
      <c r="B175" s="210" t="s">
        <v>214</v>
      </c>
      <c r="C175" s="46">
        <v>500</v>
      </c>
      <c r="D175" s="7">
        <v>217</v>
      </c>
      <c r="E175" s="7"/>
      <c r="F175" s="7">
        <f t="shared" ref="F175" si="54">D175+E175</f>
        <v>217</v>
      </c>
    </row>
    <row r="176" spans="1:6" ht="55.5" customHeight="1">
      <c r="A176" s="45" t="s">
        <v>424</v>
      </c>
      <c r="B176" s="210" t="s">
        <v>425</v>
      </c>
      <c r="C176" s="46"/>
      <c r="D176" s="7">
        <f t="shared" ref="D176:F177" si="55">D177</f>
        <v>305.89999999999998</v>
      </c>
      <c r="E176" s="7">
        <f t="shared" si="55"/>
        <v>0</v>
      </c>
      <c r="F176" s="7">
        <f>F177</f>
        <v>305.89999999999998</v>
      </c>
    </row>
    <row r="177" spans="1:6" ht="26.25" customHeight="1">
      <c r="A177" s="214" t="s">
        <v>426</v>
      </c>
      <c r="B177" s="210" t="s">
        <v>427</v>
      </c>
      <c r="C177" s="46"/>
      <c r="D177" s="7">
        <f>D178</f>
        <v>305.89999999999998</v>
      </c>
      <c r="E177" s="7">
        <f t="shared" si="55"/>
        <v>0</v>
      </c>
      <c r="F177" s="7">
        <f t="shared" si="55"/>
        <v>305.89999999999998</v>
      </c>
    </row>
    <row r="178" spans="1:6" ht="52.5" customHeight="1">
      <c r="A178" s="45" t="s">
        <v>217</v>
      </c>
      <c r="B178" s="210" t="s">
        <v>220</v>
      </c>
      <c r="C178" s="46">
        <v>500</v>
      </c>
      <c r="D178" s="7">
        <v>305.89999999999998</v>
      </c>
      <c r="E178" s="7"/>
      <c r="F178" s="7">
        <f>D178+E178</f>
        <v>305.89999999999998</v>
      </c>
    </row>
    <row r="179" spans="1:6" ht="27.75" customHeight="1">
      <c r="A179" s="45" t="s">
        <v>428</v>
      </c>
      <c r="B179" s="210" t="s">
        <v>429</v>
      </c>
      <c r="C179" s="46"/>
      <c r="D179" s="7">
        <f t="shared" ref="D179:E180" si="56">D180</f>
        <v>200</v>
      </c>
      <c r="E179" s="7">
        <f t="shared" si="56"/>
        <v>0</v>
      </c>
      <c r="F179" s="7">
        <f>F180</f>
        <v>200</v>
      </c>
    </row>
    <row r="180" spans="1:6" ht="27.75" customHeight="1">
      <c r="A180" s="45" t="s">
        <v>430</v>
      </c>
      <c r="B180" s="210" t="s">
        <v>431</v>
      </c>
      <c r="C180" s="46"/>
      <c r="D180" s="7">
        <f t="shared" si="56"/>
        <v>200</v>
      </c>
      <c r="E180" s="7">
        <f t="shared" si="56"/>
        <v>0</v>
      </c>
      <c r="F180" s="7">
        <f>F181</f>
        <v>200</v>
      </c>
    </row>
    <row r="181" spans="1:6" ht="39" customHeight="1">
      <c r="A181" s="45" t="s">
        <v>218</v>
      </c>
      <c r="B181" s="210" t="s">
        <v>219</v>
      </c>
      <c r="C181" s="46">
        <v>500</v>
      </c>
      <c r="D181" s="7">
        <v>200</v>
      </c>
      <c r="E181" s="7"/>
      <c r="F181" s="7">
        <f>D181+E181</f>
        <v>200</v>
      </c>
    </row>
    <row r="182" spans="1:6" ht="26.25" customHeight="1">
      <c r="A182" s="45" t="s">
        <v>432</v>
      </c>
      <c r="B182" s="210" t="s">
        <v>433</v>
      </c>
      <c r="C182" s="46"/>
      <c r="D182" s="7">
        <f t="shared" ref="D182:E183" si="57">D183</f>
        <v>400</v>
      </c>
      <c r="E182" s="7">
        <f t="shared" si="57"/>
        <v>0</v>
      </c>
      <c r="F182" s="7">
        <f>F183</f>
        <v>400</v>
      </c>
    </row>
    <row r="183" spans="1:6" ht="17.25" customHeight="1">
      <c r="A183" s="45" t="s">
        <v>434</v>
      </c>
      <c r="B183" s="210" t="s">
        <v>435</v>
      </c>
      <c r="C183" s="46"/>
      <c r="D183" s="7">
        <f t="shared" si="57"/>
        <v>400</v>
      </c>
      <c r="E183" s="7">
        <f t="shared" si="57"/>
        <v>0</v>
      </c>
      <c r="F183" s="7">
        <f>F184</f>
        <v>400</v>
      </c>
    </row>
    <row r="184" spans="1:6" ht="38.25" customHeight="1">
      <c r="A184" s="45" t="s">
        <v>436</v>
      </c>
      <c r="B184" s="210" t="s">
        <v>195</v>
      </c>
      <c r="C184" s="46">
        <v>200</v>
      </c>
      <c r="D184" s="7">
        <v>400</v>
      </c>
      <c r="E184" s="7"/>
      <c r="F184" s="7">
        <f>D184+E184</f>
        <v>400</v>
      </c>
    </row>
    <row r="185" spans="1:6" ht="24.75" customHeight="1">
      <c r="A185" s="214" t="s">
        <v>437</v>
      </c>
      <c r="B185" s="52" t="s">
        <v>438</v>
      </c>
      <c r="C185" s="212"/>
      <c r="D185" s="216">
        <f t="shared" ref="D185:E187" si="58">D186</f>
        <v>400</v>
      </c>
      <c r="E185" s="216">
        <f t="shared" si="58"/>
        <v>-315.7</v>
      </c>
      <c r="F185" s="216">
        <f>F186</f>
        <v>84.300000000000011</v>
      </c>
    </row>
    <row r="186" spans="1:6" ht="27.75" customHeight="1">
      <c r="A186" s="214" t="s">
        <v>439</v>
      </c>
      <c r="B186" s="49" t="s">
        <v>440</v>
      </c>
      <c r="C186" s="212"/>
      <c r="D186" s="7">
        <f t="shared" si="58"/>
        <v>400</v>
      </c>
      <c r="E186" s="7">
        <f t="shared" si="58"/>
        <v>-315.7</v>
      </c>
      <c r="F186" s="7">
        <f>F187</f>
        <v>84.300000000000011</v>
      </c>
    </row>
    <row r="187" spans="1:6" ht="21" customHeight="1">
      <c r="A187" s="214" t="s">
        <v>441</v>
      </c>
      <c r="B187" s="49" t="s">
        <v>442</v>
      </c>
      <c r="C187" s="212"/>
      <c r="D187" s="7">
        <f t="shared" si="58"/>
        <v>400</v>
      </c>
      <c r="E187" s="7">
        <f t="shared" si="58"/>
        <v>-315.7</v>
      </c>
      <c r="F187" s="7">
        <f>F188</f>
        <v>84.300000000000011</v>
      </c>
    </row>
    <row r="188" spans="1:6" ht="26.25" customHeight="1">
      <c r="A188" s="214" t="s">
        <v>85</v>
      </c>
      <c r="B188" s="49" t="s">
        <v>196</v>
      </c>
      <c r="C188" s="212">
        <v>800</v>
      </c>
      <c r="D188" s="7">
        <v>400</v>
      </c>
      <c r="E188" s="7">
        <v>-315.7</v>
      </c>
      <c r="F188" s="7">
        <f>D188+E188</f>
        <v>84.300000000000011</v>
      </c>
    </row>
    <row r="189" spans="1:6" ht="27.75" customHeight="1">
      <c r="A189" s="215" t="s">
        <v>443</v>
      </c>
      <c r="B189" s="52" t="s">
        <v>444</v>
      </c>
      <c r="C189" s="212"/>
      <c r="D189" s="216">
        <f>D190+D193</f>
        <v>1150</v>
      </c>
      <c r="E189" s="216">
        <f>E190+E193</f>
        <v>-147</v>
      </c>
      <c r="F189" s="216">
        <f>F190+F193</f>
        <v>1003</v>
      </c>
    </row>
    <row r="190" spans="1:6" ht="27" customHeight="1">
      <c r="A190" s="214" t="s">
        <v>445</v>
      </c>
      <c r="B190" s="49" t="s">
        <v>446</v>
      </c>
      <c r="C190" s="212"/>
      <c r="D190" s="7">
        <f t="shared" ref="D190:F191" si="59">D191</f>
        <v>880</v>
      </c>
      <c r="E190" s="7">
        <f t="shared" si="59"/>
        <v>-80</v>
      </c>
      <c r="F190" s="7">
        <f>F191</f>
        <v>800</v>
      </c>
    </row>
    <row r="191" spans="1:6" ht="28.5" customHeight="1">
      <c r="A191" s="214" t="s">
        <v>447</v>
      </c>
      <c r="B191" s="49" t="s">
        <v>448</v>
      </c>
      <c r="C191" s="212"/>
      <c r="D191" s="7">
        <f>D192</f>
        <v>880</v>
      </c>
      <c r="E191" s="7">
        <f t="shared" si="59"/>
        <v>-80</v>
      </c>
      <c r="F191" s="7">
        <f t="shared" si="59"/>
        <v>800</v>
      </c>
    </row>
    <row r="192" spans="1:6" ht="41.25" customHeight="1">
      <c r="A192" s="214" t="s">
        <v>199</v>
      </c>
      <c r="B192" s="49" t="s">
        <v>197</v>
      </c>
      <c r="C192" s="212">
        <v>200</v>
      </c>
      <c r="D192" s="7">
        <v>880</v>
      </c>
      <c r="E192" s="7">
        <v>-80</v>
      </c>
      <c r="F192" s="7">
        <f>D192+E192</f>
        <v>800</v>
      </c>
    </row>
    <row r="193" spans="1:6" ht="27" customHeight="1">
      <c r="A193" s="45" t="s">
        <v>449</v>
      </c>
      <c r="B193" s="49" t="s">
        <v>450</v>
      </c>
      <c r="C193" s="212"/>
      <c r="D193" s="7">
        <f t="shared" ref="D193:F194" si="60">D194</f>
        <v>270</v>
      </c>
      <c r="E193" s="7">
        <f t="shared" si="60"/>
        <v>-67</v>
      </c>
      <c r="F193" s="7">
        <f>F194</f>
        <v>203</v>
      </c>
    </row>
    <row r="194" spans="1:6" ht="28.5" customHeight="1">
      <c r="A194" s="214" t="s">
        <v>451</v>
      </c>
      <c r="B194" s="49" t="s">
        <v>452</v>
      </c>
      <c r="C194" s="212"/>
      <c r="D194" s="7">
        <f>D195</f>
        <v>270</v>
      </c>
      <c r="E194" s="7">
        <f t="shared" si="60"/>
        <v>-67</v>
      </c>
      <c r="F194" s="7">
        <f t="shared" si="60"/>
        <v>203</v>
      </c>
    </row>
    <row r="195" spans="1:6" ht="42.75" customHeight="1">
      <c r="A195" s="45" t="s">
        <v>120</v>
      </c>
      <c r="B195" s="49" t="s">
        <v>198</v>
      </c>
      <c r="C195" s="212">
        <v>200</v>
      </c>
      <c r="D195" s="7">
        <v>270</v>
      </c>
      <c r="E195" s="7">
        <v>-67</v>
      </c>
      <c r="F195" s="7">
        <f>D195+E195</f>
        <v>203</v>
      </c>
    </row>
    <row r="196" spans="1:6" ht="40.5" customHeight="1">
      <c r="A196" s="166" t="s">
        <v>453</v>
      </c>
      <c r="B196" s="52" t="s">
        <v>454</v>
      </c>
      <c r="C196" s="208"/>
      <c r="D196" s="216">
        <f>D201+D197</f>
        <v>770</v>
      </c>
      <c r="E196" s="216">
        <f>E201+E197</f>
        <v>0</v>
      </c>
      <c r="F196" s="216">
        <f>F201+F197</f>
        <v>770</v>
      </c>
    </row>
    <row r="197" spans="1:6" ht="27" customHeight="1">
      <c r="A197" s="45" t="s">
        <v>455</v>
      </c>
      <c r="B197" s="49" t="s">
        <v>456</v>
      </c>
      <c r="C197" s="212"/>
      <c r="D197" s="7">
        <f t="shared" ref="D197:E197" si="61">D198</f>
        <v>400</v>
      </c>
      <c r="E197" s="7">
        <f t="shared" si="61"/>
        <v>0</v>
      </c>
      <c r="F197" s="7">
        <f>F198</f>
        <v>400</v>
      </c>
    </row>
    <row r="198" spans="1:6" ht="28.5" customHeight="1">
      <c r="A198" s="45" t="s">
        <v>457</v>
      </c>
      <c r="B198" s="49" t="s">
        <v>458</v>
      </c>
      <c r="C198" s="212"/>
      <c r="D198" s="7">
        <f>D200+D199</f>
        <v>400</v>
      </c>
      <c r="E198" s="7">
        <f t="shared" ref="E198:F198" si="62">E200+E199</f>
        <v>0</v>
      </c>
      <c r="F198" s="7">
        <f t="shared" si="62"/>
        <v>400</v>
      </c>
    </row>
    <row r="199" spans="1:6" ht="39.75" customHeight="1">
      <c r="A199" s="45" t="s">
        <v>283</v>
      </c>
      <c r="B199" s="49" t="s">
        <v>285</v>
      </c>
      <c r="C199" s="212">
        <v>200</v>
      </c>
      <c r="D199" s="7">
        <v>396</v>
      </c>
      <c r="E199" s="7"/>
      <c r="F199" s="7">
        <f t="shared" ref="F199:F200" si="63">D199+E199</f>
        <v>396</v>
      </c>
    </row>
    <row r="200" spans="1:6" ht="52.5" customHeight="1">
      <c r="A200" s="246" t="s">
        <v>284</v>
      </c>
      <c r="B200" s="49" t="s">
        <v>822</v>
      </c>
      <c r="C200" s="212">
        <v>200</v>
      </c>
      <c r="D200" s="7">
        <v>4</v>
      </c>
      <c r="E200" s="7"/>
      <c r="F200" s="7">
        <f t="shared" si="63"/>
        <v>4</v>
      </c>
    </row>
    <row r="201" spans="1:6" ht="28.5" customHeight="1">
      <c r="A201" s="45" t="s">
        <v>459</v>
      </c>
      <c r="B201" s="49" t="s">
        <v>460</v>
      </c>
      <c r="C201" s="212"/>
      <c r="D201" s="7">
        <f t="shared" ref="D201:E202" si="64">D202</f>
        <v>370</v>
      </c>
      <c r="E201" s="7">
        <f t="shared" si="64"/>
        <v>0</v>
      </c>
      <c r="F201" s="7">
        <f>F202</f>
        <v>370</v>
      </c>
    </row>
    <row r="202" spans="1:6" ht="29.25" customHeight="1">
      <c r="A202" s="45" t="s">
        <v>461</v>
      </c>
      <c r="B202" s="49" t="s">
        <v>462</v>
      </c>
      <c r="C202" s="212"/>
      <c r="D202" s="7">
        <f t="shared" si="64"/>
        <v>370</v>
      </c>
      <c r="E202" s="7">
        <f t="shared" si="64"/>
        <v>0</v>
      </c>
      <c r="F202" s="7">
        <f>F203</f>
        <v>370</v>
      </c>
    </row>
    <row r="203" spans="1:6" ht="24.75" customHeight="1">
      <c r="A203" s="45" t="s">
        <v>463</v>
      </c>
      <c r="B203" s="49" t="s">
        <v>200</v>
      </c>
      <c r="C203" s="212">
        <v>200</v>
      </c>
      <c r="D203" s="7">
        <v>370</v>
      </c>
      <c r="E203" s="7"/>
      <c r="F203" s="7">
        <f>D203+E203</f>
        <v>370</v>
      </c>
    </row>
    <row r="204" spans="1:6" ht="29.25" customHeight="1">
      <c r="A204" s="215" t="s">
        <v>464</v>
      </c>
      <c r="B204" s="64">
        <v>1100000000</v>
      </c>
      <c r="C204" s="208"/>
      <c r="D204" s="216">
        <f t="shared" ref="D204:E205" si="65">D205</f>
        <v>525.6</v>
      </c>
      <c r="E204" s="216">
        <f t="shared" si="65"/>
        <v>0</v>
      </c>
      <c r="F204" s="216">
        <f>F205</f>
        <v>525.6</v>
      </c>
    </row>
    <row r="205" spans="1:6" ht="30.75" customHeight="1">
      <c r="A205" s="214" t="s">
        <v>465</v>
      </c>
      <c r="B205" s="49" t="s">
        <v>466</v>
      </c>
      <c r="C205" s="212"/>
      <c r="D205" s="7">
        <f t="shared" si="65"/>
        <v>525.6</v>
      </c>
      <c r="E205" s="7">
        <f t="shared" si="65"/>
        <v>0</v>
      </c>
      <c r="F205" s="7">
        <f>F206</f>
        <v>525.6</v>
      </c>
    </row>
    <row r="206" spans="1:6" ht="25.5" customHeight="1">
      <c r="A206" s="54" t="s">
        <v>467</v>
      </c>
      <c r="B206" s="49" t="s">
        <v>468</v>
      </c>
      <c r="C206" s="212"/>
      <c r="D206" s="7">
        <f t="shared" ref="D206:E206" si="66">D207+D209+D210+D208</f>
        <v>525.6</v>
      </c>
      <c r="E206" s="7">
        <f t="shared" si="66"/>
        <v>0</v>
      </c>
      <c r="F206" s="7">
        <f>F207+F209+F210+F208</f>
        <v>525.6</v>
      </c>
    </row>
    <row r="207" spans="1:6" ht="28.5" customHeight="1">
      <c r="A207" s="214" t="s">
        <v>469</v>
      </c>
      <c r="B207" s="66">
        <v>1110100310</v>
      </c>
      <c r="C207" s="212">
        <v>200</v>
      </c>
      <c r="D207" s="7">
        <v>90</v>
      </c>
      <c r="E207" s="7"/>
      <c r="F207" s="7">
        <v>90</v>
      </c>
    </row>
    <row r="208" spans="1:6" ht="39.75" customHeight="1">
      <c r="A208" s="214" t="s">
        <v>229</v>
      </c>
      <c r="B208" s="66">
        <v>1110100310</v>
      </c>
      <c r="C208" s="212">
        <v>600</v>
      </c>
      <c r="D208" s="7">
        <v>60</v>
      </c>
      <c r="E208" s="7"/>
      <c r="F208" s="7">
        <v>60</v>
      </c>
    </row>
    <row r="209" spans="1:6" ht="49.5" customHeight="1">
      <c r="A209" s="45" t="s">
        <v>86</v>
      </c>
      <c r="B209" s="19">
        <v>1110180360</v>
      </c>
      <c r="C209" s="212">
        <v>100</v>
      </c>
      <c r="D209" s="7">
        <v>303.10000000000002</v>
      </c>
      <c r="E209" s="7"/>
      <c r="F209" s="7">
        <f>D209+E209</f>
        <v>303.10000000000002</v>
      </c>
    </row>
    <row r="210" spans="1:6" ht="41.25" customHeight="1">
      <c r="A210" s="45" t="s">
        <v>122</v>
      </c>
      <c r="B210" s="19">
        <v>1110180360</v>
      </c>
      <c r="C210" s="212">
        <v>200</v>
      </c>
      <c r="D210" s="7">
        <v>72.5</v>
      </c>
      <c r="E210" s="7"/>
      <c r="F210" s="7">
        <f>D210+E210</f>
        <v>72.5</v>
      </c>
    </row>
    <row r="211" spans="1:6" ht="30.75" customHeight="1">
      <c r="A211" s="166" t="s">
        <v>470</v>
      </c>
      <c r="B211" s="64">
        <v>1200000000</v>
      </c>
      <c r="C211" s="208"/>
      <c r="D211" s="216">
        <f t="shared" ref="D211:E212" si="67">D212</f>
        <v>120.1</v>
      </c>
      <c r="E211" s="216">
        <f t="shared" si="67"/>
        <v>0</v>
      </c>
      <c r="F211" s="216">
        <f>F212</f>
        <v>120.1</v>
      </c>
    </row>
    <row r="212" spans="1:6" ht="29.25" customHeight="1">
      <c r="A212" s="45" t="s">
        <v>471</v>
      </c>
      <c r="B212" s="66">
        <v>1210000000</v>
      </c>
      <c r="C212" s="212"/>
      <c r="D212" s="7">
        <f t="shared" si="67"/>
        <v>120.1</v>
      </c>
      <c r="E212" s="7">
        <f t="shared" si="67"/>
        <v>0</v>
      </c>
      <c r="F212" s="7">
        <f>F213</f>
        <v>120.1</v>
      </c>
    </row>
    <row r="213" spans="1:6" ht="18.75" customHeight="1">
      <c r="A213" s="61" t="s">
        <v>472</v>
      </c>
      <c r="B213" s="66">
        <v>1210100000</v>
      </c>
      <c r="C213" s="212"/>
      <c r="D213" s="7">
        <f t="shared" ref="D213:E213" si="68">D214+D215+D217+D216</f>
        <v>120.1</v>
      </c>
      <c r="E213" s="7">
        <f t="shared" si="68"/>
        <v>0</v>
      </c>
      <c r="F213" s="7">
        <f>F214+F215+F217+F216</f>
        <v>120.1</v>
      </c>
    </row>
    <row r="214" spans="1:6" ht="41.25" customHeight="1">
      <c r="A214" s="45" t="s">
        <v>201</v>
      </c>
      <c r="B214" s="66">
        <v>1210100500</v>
      </c>
      <c r="C214" s="212">
        <v>200</v>
      </c>
      <c r="D214" s="7">
        <v>10</v>
      </c>
      <c r="E214" s="7"/>
      <c r="F214" s="7">
        <f>D214+E214</f>
        <v>10</v>
      </c>
    </row>
    <row r="215" spans="1:6" ht="26.25" customHeight="1">
      <c r="A215" s="45" t="s">
        <v>123</v>
      </c>
      <c r="B215" s="19">
        <v>1210100510</v>
      </c>
      <c r="C215" s="212">
        <v>200</v>
      </c>
      <c r="D215" s="7">
        <v>60.1</v>
      </c>
      <c r="E215" s="7"/>
      <c r="F215" s="7">
        <f>D215+E215</f>
        <v>60.1</v>
      </c>
    </row>
    <row r="216" spans="1:6" ht="37.5" customHeight="1">
      <c r="A216" s="45" t="s">
        <v>228</v>
      </c>
      <c r="B216" s="19">
        <v>1210100510</v>
      </c>
      <c r="C216" s="212">
        <v>600</v>
      </c>
      <c r="D216" s="7">
        <v>40</v>
      </c>
      <c r="E216" s="7"/>
      <c r="F216" s="7">
        <v>40</v>
      </c>
    </row>
    <row r="217" spans="1:6" ht="39.75" customHeight="1">
      <c r="A217" s="45" t="s">
        <v>181</v>
      </c>
      <c r="B217" s="19">
        <v>1210100520</v>
      </c>
      <c r="C217" s="212">
        <v>200</v>
      </c>
      <c r="D217" s="7">
        <v>10</v>
      </c>
      <c r="E217" s="7"/>
      <c r="F217" s="7">
        <v>10</v>
      </c>
    </row>
    <row r="218" spans="1:6" ht="24.75" customHeight="1">
      <c r="A218" s="166" t="s">
        <v>473</v>
      </c>
      <c r="B218" s="64">
        <v>1400000000</v>
      </c>
      <c r="C218" s="208"/>
      <c r="D218" s="216">
        <f t="shared" ref="D218:F219" si="69">D219</f>
        <v>259.39999999999998</v>
      </c>
      <c r="E218" s="216">
        <f t="shared" si="69"/>
        <v>-171.8</v>
      </c>
      <c r="F218" s="216">
        <f t="shared" si="69"/>
        <v>87.600000000000009</v>
      </c>
    </row>
    <row r="219" spans="1:6" ht="41.25" customHeight="1">
      <c r="A219" s="45" t="s">
        <v>474</v>
      </c>
      <c r="B219" s="19">
        <v>1410000000</v>
      </c>
      <c r="C219" s="212"/>
      <c r="D219" s="7">
        <f t="shared" si="69"/>
        <v>259.39999999999998</v>
      </c>
      <c r="E219" s="7">
        <f t="shared" si="69"/>
        <v>-171.8</v>
      </c>
      <c r="F219" s="7">
        <f>F220</f>
        <v>87.600000000000009</v>
      </c>
    </row>
    <row r="220" spans="1:6" ht="16.5" customHeight="1">
      <c r="A220" s="45" t="s">
        <v>475</v>
      </c>
      <c r="B220" s="19">
        <v>1410100000</v>
      </c>
      <c r="C220" s="212"/>
      <c r="D220" s="7">
        <f t="shared" ref="D220:E220" si="70">D221+D222</f>
        <v>259.39999999999998</v>
      </c>
      <c r="E220" s="7">
        <f t="shared" si="70"/>
        <v>-171.8</v>
      </c>
      <c r="F220" s="7">
        <f>F221+F222</f>
        <v>87.600000000000009</v>
      </c>
    </row>
    <row r="221" spans="1:6" ht="28.5" customHeight="1">
      <c r="A221" s="45" t="s">
        <v>124</v>
      </c>
      <c r="B221" s="19">
        <v>1410100700</v>
      </c>
      <c r="C221" s="212">
        <v>200</v>
      </c>
      <c r="D221" s="7">
        <v>159.4</v>
      </c>
      <c r="E221" s="7">
        <v>-71.8</v>
      </c>
      <c r="F221" s="7">
        <f>D221+E221</f>
        <v>87.600000000000009</v>
      </c>
    </row>
    <row r="222" spans="1:6" ht="41.25" customHeight="1">
      <c r="A222" s="45" t="s">
        <v>476</v>
      </c>
      <c r="B222" s="19">
        <v>1410100710</v>
      </c>
      <c r="C222" s="212">
        <v>200</v>
      </c>
      <c r="D222" s="7">
        <v>100</v>
      </c>
      <c r="E222" s="7">
        <v>-100</v>
      </c>
      <c r="F222" s="7">
        <f>D222+E222</f>
        <v>0</v>
      </c>
    </row>
    <row r="223" spans="1:6" ht="30" customHeight="1">
      <c r="A223" s="166" t="s">
        <v>477</v>
      </c>
      <c r="B223" s="64">
        <v>1600000000</v>
      </c>
      <c r="C223" s="212"/>
      <c r="D223" s="216">
        <f t="shared" ref="D223:F225" si="71">D224</f>
        <v>341.8</v>
      </c>
      <c r="E223" s="216">
        <f t="shared" si="71"/>
        <v>0</v>
      </c>
      <c r="F223" s="216">
        <f>F224</f>
        <v>341.8</v>
      </c>
    </row>
    <row r="224" spans="1:6" ht="24.75" customHeight="1">
      <c r="A224" s="45" t="s">
        <v>478</v>
      </c>
      <c r="B224" s="19">
        <v>1620000000</v>
      </c>
      <c r="C224" s="212"/>
      <c r="D224" s="7">
        <f t="shared" si="71"/>
        <v>341.8</v>
      </c>
      <c r="E224" s="7">
        <f t="shared" si="71"/>
        <v>0</v>
      </c>
      <c r="F224" s="7">
        <f>F225</f>
        <v>341.8</v>
      </c>
    </row>
    <row r="225" spans="1:6" ht="27" customHeight="1">
      <c r="A225" s="45" t="s">
        <v>479</v>
      </c>
      <c r="B225" s="19">
        <v>1620100000</v>
      </c>
      <c r="C225" s="212"/>
      <c r="D225" s="7">
        <f>D226</f>
        <v>341.8</v>
      </c>
      <c r="E225" s="7">
        <f t="shared" si="71"/>
        <v>0</v>
      </c>
      <c r="F225" s="7">
        <f t="shared" si="71"/>
        <v>341.8</v>
      </c>
    </row>
    <row r="226" spans="1:6" ht="65.25" customHeight="1">
      <c r="A226" s="16" t="s">
        <v>292</v>
      </c>
      <c r="B226" s="19">
        <v>1620108160</v>
      </c>
      <c r="C226" s="212">
        <v>500</v>
      </c>
      <c r="D226" s="7">
        <v>341.8</v>
      </c>
      <c r="E226" s="7"/>
      <c r="F226" s="7">
        <f>D226+E226</f>
        <v>341.8</v>
      </c>
    </row>
    <row r="227" spans="1:6" ht="40.5" customHeight="1">
      <c r="A227" s="166" t="s">
        <v>480</v>
      </c>
      <c r="B227" s="64">
        <v>1700000000</v>
      </c>
      <c r="C227" s="208"/>
      <c r="D227" s="216">
        <f t="shared" ref="D227:F227" si="72">D228+D232</f>
        <v>11181.1</v>
      </c>
      <c r="E227" s="216">
        <f t="shared" si="72"/>
        <v>0</v>
      </c>
      <c r="F227" s="216">
        <f t="shared" si="72"/>
        <v>11181.1</v>
      </c>
    </row>
    <row r="228" spans="1:6" ht="36" customHeight="1">
      <c r="A228" s="45" t="s">
        <v>481</v>
      </c>
      <c r="B228" s="19">
        <v>1710000000</v>
      </c>
      <c r="C228" s="212"/>
      <c r="D228" s="7">
        <f t="shared" ref="D228:E228" si="73">D229</f>
        <v>3936.1</v>
      </c>
      <c r="E228" s="7">
        <f t="shared" si="73"/>
        <v>0</v>
      </c>
      <c r="F228" s="7">
        <f>F229</f>
        <v>3936.1</v>
      </c>
    </row>
    <row r="229" spans="1:6" ht="30" customHeight="1">
      <c r="A229" s="214" t="s">
        <v>482</v>
      </c>
      <c r="B229" s="19">
        <v>1710100000</v>
      </c>
      <c r="C229" s="212"/>
      <c r="D229" s="7">
        <f t="shared" ref="D229:E229" si="74">D230+D231</f>
        <v>3936.1</v>
      </c>
      <c r="E229" s="7">
        <f t="shared" si="74"/>
        <v>0</v>
      </c>
      <c r="F229" s="7">
        <f>F230+F231</f>
        <v>3936.1</v>
      </c>
    </row>
    <row r="230" spans="1:6" ht="54" customHeight="1">
      <c r="A230" s="16" t="s">
        <v>160</v>
      </c>
      <c r="B230" s="19">
        <v>1710120400</v>
      </c>
      <c r="C230" s="212">
        <v>200</v>
      </c>
      <c r="D230" s="7">
        <v>242.2</v>
      </c>
      <c r="E230" s="7"/>
      <c r="F230" s="7">
        <f>D230+E230</f>
        <v>242.2</v>
      </c>
    </row>
    <row r="231" spans="1:6" ht="42" customHeight="1">
      <c r="A231" s="16" t="s">
        <v>155</v>
      </c>
      <c r="B231" s="19">
        <v>1710108010</v>
      </c>
      <c r="C231" s="212">
        <v>500</v>
      </c>
      <c r="D231" s="7">
        <v>3693.9</v>
      </c>
      <c r="E231" s="7"/>
      <c r="F231" s="7">
        <f>D231+E231</f>
        <v>3693.9</v>
      </c>
    </row>
    <row r="232" spans="1:6" ht="42.75" customHeight="1">
      <c r="A232" s="16" t="s">
        <v>483</v>
      </c>
      <c r="B232" s="19">
        <v>1720000000</v>
      </c>
      <c r="C232" s="212"/>
      <c r="D232" s="7">
        <f t="shared" ref="D232:E232" si="75">D233</f>
        <v>7245</v>
      </c>
      <c r="E232" s="7">
        <f t="shared" si="75"/>
        <v>0</v>
      </c>
      <c r="F232" s="7">
        <f>F233</f>
        <v>7245</v>
      </c>
    </row>
    <row r="233" spans="1:6" ht="28.5" customHeight="1">
      <c r="A233" s="214" t="s">
        <v>484</v>
      </c>
      <c r="B233" s="19">
        <v>1720100000</v>
      </c>
      <c r="C233" s="212"/>
      <c r="D233" s="7">
        <f>D234+D235+D236+D237</f>
        <v>7245</v>
      </c>
      <c r="E233" s="7">
        <f t="shared" ref="E233:F233" si="76">E234+E235+E236+E237</f>
        <v>0</v>
      </c>
      <c r="F233" s="7">
        <f t="shared" si="76"/>
        <v>7245</v>
      </c>
    </row>
    <row r="234" spans="1:6" ht="54" customHeight="1">
      <c r="A234" s="16" t="s">
        <v>149</v>
      </c>
      <c r="B234" s="66">
        <v>1720120410</v>
      </c>
      <c r="C234" s="212">
        <v>200</v>
      </c>
      <c r="D234" s="7">
        <v>2157.8000000000002</v>
      </c>
      <c r="E234" s="7"/>
      <c r="F234" s="7">
        <f>D234+E234</f>
        <v>2157.8000000000002</v>
      </c>
    </row>
    <row r="235" spans="1:6" ht="51.75" customHeight="1">
      <c r="A235" s="16" t="s">
        <v>485</v>
      </c>
      <c r="B235" s="19">
        <v>1720108020</v>
      </c>
      <c r="C235" s="212">
        <v>500</v>
      </c>
      <c r="D235" s="7">
        <v>2056.6999999999998</v>
      </c>
      <c r="E235" s="7"/>
      <c r="F235" s="7">
        <f>D235+E235</f>
        <v>2056.6999999999998</v>
      </c>
    </row>
    <row r="236" spans="1:6" ht="53.25" customHeight="1">
      <c r="A236" s="16" t="s">
        <v>262</v>
      </c>
      <c r="B236" s="66" t="s">
        <v>263</v>
      </c>
      <c r="C236" s="212">
        <v>200</v>
      </c>
      <c r="D236" s="7">
        <v>30.5</v>
      </c>
      <c r="E236" s="7"/>
      <c r="F236" s="7">
        <f>D236+E236</f>
        <v>30.5</v>
      </c>
    </row>
    <row r="237" spans="1:6" ht="54" customHeight="1">
      <c r="A237" s="16" t="s">
        <v>261</v>
      </c>
      <c r="B237" s="66">
        <v>1720180510</v>
      </c>
      <c r="C237" s="212">
        <v>200</v>
      </c>
      <c r="D237" s="7">
        <v>3000</v>
      </c>
      <c r="E237" s="7"/>
      <c r="F237" s="7">
        <f>D237+E237</f>
        <v>3000</v>
      </c>
    </row>
    <row r="238" spans="1:6" ht="27.75" customHeight="1">
      <c r="A238" s="167" t="s">
        <v>486</v>
      </c>
      <c r="B238" s="64">
        <v>1900000000</v>
      </c>
      <c r="C238" s="208"/>
      <c r="D238" s="216">
        <f t="shared" ref="D238:E240" si="77">D239</f>
        <v>150</v>
      </c>
      <c r="E238" s="216">
        <f t="shared" si="77"/>
        <v>0</v>
      </c>
      <c r="F238" s="216">
        <f>F239</f>
        <v>150</v>
      </c>
    </row>
    <row r="239" spans="1:6" ht="17.25" customHeight="1">
      <c r="A239" s="45" t="s">
        <v>487</v>
      </c>
      <c r="B239" s="19">
        <v>1910000000</v>
      </c>
      <c r="C239" s="212"/>
      <c r="D239" s="7">
        <f t="shared" si="77"/>
        <v>150</v>
      </c>
      <c r="E239" s="7">
        <f t="shared" si="77"/>
        <v>0</v>
      </c>
      <c r="F239" s="7">
        <f>F240</f>
        <v>150</v>
      </c>
    </row>
    <row r="240" spans="1:6" ht="27" customHeight="1">
      <c r="A240" s="45" t="s">
        <v>488</v>
      </c>
      <c r="B240" s="19">
        <v>1910100000</v>
      </c>
      <c r="C240" s="212"/>
      <c r="D240" s="7">
        <f t="shared" si="77"/>
        <v>150</v>
      </c>
      <c r="E240" s="7">
        <f t="shared" si="77"/>
        <v>0</v>
      </c>
      <c r="F240" s="7">
        <f>F241</f>
        <v>150</v>
      </c>
    </row>
    <row r="241" spans="1:6" ht="27" customHeight="1">
      <c r="A241" s="45" t="s">
        <v>156</v>
      </c>
      <c r="B241" s="19">
        <v>1910100550</v>
      </c>
      <c r="C241" s="212">
        <v>200</v>
      </c>
      <c r="D241" s="7">
        <v>150</v>
      </c>
      <c r="E241" s="7"/>
      <c r="F241" s="7">
        <v>150</v>
      </c>
    </row>
    <row r="242" spans="1:6" ht="30.75" customHeight="1">
      <c r="A242" s="215" t="s">
        <v>489</v>
      </c>
      <c r="B242" s="64">
        <v>4000000000</v>
      </c>
      <c r="C242" s="212"/>
      <c r="D242" s="216">
        <f>D243+D247+D260+D281+D285</f>
        <v>33907.9</v>
      </c>
      <c r="E242" s="216">
        <f>E243+E247+E260+E281+E285</f>
        <v>-841.30000000000007</v>
      </c>
      <c r="F242" s="216">
        <f>F243+F247+F260+F281+F285</f>
        <v>33066.600000000006</v>
      </c>
    </row>
    <row r="243" spans="1:6" ht="27.75" customHeight="1">
      <c r="A243" s="215" t="s">
        <v>490</v>
      </c>
      <c r="B243" s="64">
        <v>4090000000</v>
      </c>
      <c r="C243" s="212"/>
      <c r="D243" s="216">
        <f>D244+D245+D246</f>
        <v>1171</v>
      </c>
      <c r="E243" s="282">
        <f t="shared" ref="E243:F243" si="78">E244+E245+E246</f>
        <v>-119.30000000000001</v>
      </c>
      <c r="F243" s="282">
        <f t="shared" si="78"/>
        <v>1051.7</v>
      </c>
    </row>
    <row r="244" spans="1:6" ht="52.5" customHeight="1">
      <c r="A244" s="214" t="s">
        <v>87</v>
      </c>
      <c r="B244" s="19">
        <v>4090000270</v>
      </c>
      <c r="C244" s="212">
        <v>100</v>
      </c>
      <c r="D244" s="7">
        <v>1014.6</v>
      </c>
      <c r="E244" s="7">
        <v>-119.4</v>
      </c>
      <c r="F244" s="7">
        <f>D244+E244</f>
        <v>895.2</v>
      </c>
    </row>
    <row r="245" spans="1:6" ht="29.25" customHeight="1">
      <c r="A245" s="214" t="s">
        <v>125</v>
      </c>
      <c r="B245" s="19">
        <v>4090000270</v>
      </c>
      <c r="C245" s="212">
        <v>200</v>
      </c>
      <c r="D245" s="7">
        <v>156.4</v>
      </c>
      <c r="E245" s="7"/>
      <c r="F245" s="7">
        <f>D245+E245</f>
        <v>156.4</v>
      </c>
    </row>
    <row r="246" spans="1:6" ht="29.25" customHeight="1">
      <c r="A246" s="281" t="s">
        <v>937</v>
      </c>
      <c r="B246" s="19">
        <v>4090000270</v>
      </c>
      <c r="C246" s="280">
        <v>800</v>
      </c>
      <c r="D246" s="7"/>
      <c r="E246" s="7">
        <v>0.1</v>
      </c>
      <c r="F246" s="7">
        <f>D246+E246</f>
        <v>0.1</v>
      </c>
    </row>
    <row r="247" spans="1:6" ht="27.75" customHeight="1">
      <c r="A247" s="168" t="s">
        <v>491</v>
      </c>
      <c r="B247" s="64">
        <v>4100000000</v>
      </c>
      <c r="C247" s="212"/>
      <c r="D247" s="216">
        <f>D248+D249+D250+D251+D255+D256+D252+D253+D254+D258+D259+D257</f>
        <v>22812.3</v>
      </c>
      <c r="E247" s="255">
        <f t="shared" ref="E247:F247" si="79">E248+E249+E250+E251+E255+E256+E252+E253+E254+E258+E259+E257</f>
        <v>-45.7</v>
      </c>
      <c r="F247" s="255">
        <f t="shared" si="79"/>
        <v>22766.6</v>
      </c>
    </row>
    <row r="248" spans="1:6" ht="54.75" customHeight="1">
      <c r="A248" s="54" t="s">
        <v>88</v>
      </c>
      <c r="B248" s="19">
        <v>4190000250</v>
      </c>
      <c r="C248" s="212">
        <v>100</v>
      </c>
      <c r="D248" s="7">
        <v>1417.8</v>
      </c>
      <c r="E248" s="7">
        <v>-5.9</v>
      </c>
      <c r="F248" s="7">
        <f>D248+E248</f>
        <v>1411.8999999999999</v>
      </c>
    </row>
    <row r="249" spans="1:6" ht="54" customHeight="1">
      <c r="A249" s="214" t="s">
        <v>89</v>
      </c>
      <c r="B249" s="19">
        <v>4190000280</v>
      </c>
      <c r="C249" s="212">
        <v>100</v>
      </c>
      <c r="D249" s="7">
        <v>12414.6</v>
      </c>
      <c r="E249" s="7"/>
      <c r="F249" s="7">
        <f t="shared" ref="F249:F259" si="80">D249+E249</f>
        <v>12414.6</v>
      </c>
    </row>
    <row r="250" spans="1:6" ht="30" customHeight="1">
      <c r="A250" s="214" t="s">
        <v>126</v>
      </c>
      <c r="B250" s="19">
        <v>4190000280</v>
      </c>
      <c r="C250" s="212">
        <v>200</v>
      </c>
      <c r="D250" s="7">
        <v>2117</v>
      </c>
      <c r="E250" s="7"/>
      <c r="F250" s="7">
        <f t="shared" si="80"/>
        <v>2117</v>
      </c>
    </row>
    <row r="251" spans="1:6" ht="27" customHeight="1">
      <c r="A251" s="281" t="s">
        <v>492</v>
      </c>
      <c r="B251" s="19">
        <v>4190000280</v>
      </c>
      <c r="C251" s="212">
        <v>800</v>
      </c>
      <c r="D251" s="7">
        <v>26.6</v>
      </c>
      <c r="E251" s="7">
        <v>-3.3</v>
      </c>
      <c r="F251" s="7">
        <f t="shared" si="80"/>
        <v>23.3</v>
      </c>
    </row>
    <row r="252" spans="1:6" ht="54.75" customHeight="1">
      <c r="A252" s="214" t="s">
        <v>100</v>
      </c>
      <c r="B252" s="210" t="s">
        <v>94</v>
      </c>
      <c r="C252" s="62" t="s">
        <v>7</v>
      </c>
      <c r="D252" s="7">
        <v>1277.5</v>
      </c>
      <c r="E252" s="7">
        <v>-71.5</v>
      </c>
      <c r="F252" s="7">
        <f t="shared" si="80"/>
        <v>1206</v>
      </c>
    </row>
    <row r="253" spans="1:6" ht="42.75" customHeight="1">
      <c r="A253" s="214" t="s">
        <v>127</v>
      </c>
      <c r="B253" s="210" t="s">
        <v>94</v>
      </c>
      <c r="C253" s="62" t="s">
        <v>37</v>
      </c>
      <c r="D253" s="7">
        <v>216.8</v>
      </c>
      <c r="E253" s="7"/>
      <c r="F253" s="7">
        <f t="shared" si="80"/>
        <v>216.8</v>
      </c>
    </row>
    <row r="254" spans="1:6" ht="28.5" customHeight="1">
      <c r="A254" s="214" t="s">
        <v>165</v>
      </c>
      <c r="B254" s="210" t="s">
        <v>94</v>
      </c>
      <c r="C254" s="62" t="s">
        <v>164</v>
      </c>
      <c r="D254" s="7">
        <v>3.5</v>
      </c>
      <c r="E254" s="7">
        <v>-0.2</v>
      </c>
      <c r="F254" s="7">
        <f t="shared" si="80"/>
        <v>3.3</v>
      </c>
    </row>
    <row r="255" spans="1:6" ht="53.25" customHeight="1">
      <c r="A255" s="214" t="s">
        <v>90</v>
      </c>
      <c r="B255" s="19">
        <v>4190000290</v>
      </c>
      <c r="C255" s="212">
        <v>100</v>
      </c>
      <c r="D255" s="7">
        <v>3757.3</v>
      </c>
      <c r="E255" s="7">
        <v>37.5</v>
      </c>
      <c r="F255" s="7">
        <f t="shared" si="80"/>
        <v>3794.8</v>
      </c>
    </row>
    <row r="256" spans="1:6" ht="42" customHeight="1">
      <c r="A256" s="214" t="s">
        <v>128</v>
      </c>
      <c r="B256" s="19">
        <v>4190000290</v>
      </c>
      <c r="C256" s="212">
        <v>200</v>
      </c>
      <c r="D256" s="7">
        <v>201.4</v>
      </c>
      <c r="E256" s="7"/>
      <c r="F256" s="7">
        <f t="shared" si="80"/>
        <v>201.4</v>
      </c>
    </row>
    <row r="257" spans="1:6" ht="33" customHeight="1">
      <c r="A257" s="214" t="s">
        <v>493</v>
      </c>
      <c r="B257" s="19">
        <v>4190000290</v>
      </c>
      <c r="C257" s="212">
        <v>300</v>
      </c>
      <c r="D257" s="7">
        <v>6</v>
      </c>
      <c r="E257" s="7"/>
      <c r="F257" s="7">
        <f>D257+E257</f>
        <v>6</v>
      </c>
    </row>
    <row r="258" spans="1:6" ht="54" customHeight="1">
      <c r="A258" s="214" t="s">
        <v>167</v>
      </c>
      <c r="B258" s="19">
        <v>4190000270</v>
      </c>
      <c r="C258" s="212">
        <v>100</v>
      </c>
      <c r="D258" s="7">
        <v>1263.8</v>
      </c>
      <c r="E258" s="7">
        <v>-2.2999999999999998</v>
      </c>
      <c r="F258" s="7">
        <f t="shared" si="80"/>
        <v>1261.5</v>
      </c>
    </row>
    <row r="259" spans="1:6" ht="39" customHeight="1">
      <c r="A259" s="214" t="s">
        <v>168</v>
      </c>
      <c r="B259" s="19">
        <v>4190000270</v>
      </c>
      <c r="C259" s="212">
        <v>200</v>
      </c>
      <c r="D259" s="7">
        <v>110</v>
      </c>
      <c r="E259" s="7"/>
      <c r="F259" s="7">
        <f t="shared" si="80"/>
        <v>110</v>
      </c>
    </row>
    <row r="260" spans="1:6" ht="18" customHeight="1">
      <c r="A260" s="168" t="s">
        <v>494</v>
      </c>
      <c r="B260" s="64">
        <v>4290000000</v>
      </c>
      <c r="C260" s="212"/>
      <c r="D260" s="216">
        <f>D261+D262+D263+D264+D265+D268+D269+D270+D273+D277+D278+D266+D276+D271+D272+D279+D274+D267+D275+D280</f>
        <v>9676.3000000000011</v>
      </c>
      <c r="E260" s="255">
        <f t="shared" ref="E260:F260" si="81">E261+E262+E263+E264+E265+E268+E269+E270+E273+E277+E278+E266+E276+E271+E272+E279+E274+E267+E275+E280</f>
        <v>-676.30000000000007</v>
      </c>
      <c r="F260" s="255">
        <f t="shared" si="81"/>
        <v>9000.0000000000018</v>
      </c>
    </row>
    <row r="261" spans="1:6" ht="29.25" customHeight="1">
      <c r="A261" s="214" t="s">
        <v>91</v>
      </c>
      <c r="B261" s="19">
        <v>4290020090</v>
      </c>
      <c r="C261" s="212">
        <v>800</v>
      </c>
      <c r="D261" s="7">
        <v>134.69999999999999</v>
      </c>
      <c r="E261" s="7"/>
      <c r="F261" s="7">
        <f>D261+E261</f>
        <v>134.69999999999999</v>
      </c>
    </row>
    <row r="262" spans="1:6" ht="39.75" customHeight="1">
      <c r="A262" s="214" t="s">
        <v>495</v>
      </c>
      <c r="B262" s="19">
        <v>4290020100</v>
      </c>
      <c r="C262" s="212">
        <v>200</v>
      </c>
      <c r="D262" s="7">
        <v>309</v>
      </c>
      <c r="E262" s="7">
        <v>-43</v>
      </c>
      <c r="F262" s="7">
        <f t="shared" ref="F262:F278" si="82">D262+E262</f>
        <v>266</v>
      </c>
    </row>
    <row r="263" spans="1:6" ht="25.5" customHeight="1">
      <c r="A263" s="214" t="s">
        <v>142</v>
      </c>
      <c r="B263" s="19">
        <v>4290020120</v>
      </c>
      <c r="C263" s="212">
        <v>800</v>
      </c>
      <c r="D263" s="7">
        <v>28.6</v>
      </c>
      <c r="E263" s="7"/>
      <c r="F263" s="7">
        <f t="shared" si="82"/>
        <v>28.6</v>
      </c>
    </row>
    <row r="264" spans="1:6" ht="40.5" customHeight="1">
      <c r="A264" s="214" t="s">
        <v>129</v>
      </c>
      <c r="B264" s="19">
        <v>4290020140</v>
      </c>
      <c r="C264" s="212">
        <v>200</v>
      </c>
      <c r="D264" s="7">
        <v>236.5</v>
      </c>
      <c r="E264" s="7">
        <v>-10</v>
      </c>
      <c r="F264" s="7">
        <f t="shared" si="82"/>
        <v>226.5</v>
      </c>
    </row>
    <row r="265" spans="1:6" ht="44.25" customHeight="1">
      <c r="A265" s="214" t="s">
        <v>130</v>
      </c>
      <c r="B265" s="19">
        <v>4290020150</v>
      </c>
      <c r="C265" s="212">
        <v>200</v>
      </c>
      <c r="D265" s="7">
        <v>39.5</v>
      </c>
      <c r="E265" s="7">
        <v>-39.5</v>
      </c>
      <c r="F265" s="7">
        <f t="shared" si="82"/>
        <v>0</v>
      </c>
    </row>
    <row r="266" spans="1:6" ht="51.75" customHeight="1">
      <c r="A266" s="214" t="s">
        <v>157</v>
      </c>
      <c r="B266" s="19">
        <v>4290008100</v>
      </c>
      <c r="C266" s="212">
        <v>500</v>
      </c>
      <c r="D266" s="7">
        <v>458</v>
      </c>
      <c r="E266" s="7"/>
      <c r="F266" s="7">
        <f t="shared" si="82"/>
        <v>458</v>
      </c>
    </row>
    <row r="267" spans="1:6" ht="42" customHeight="1">
      <c r="A267" s="143" t="s">
        <v>291</v>
      </c>
      <c r="B267" s="19">
        <v>4290008150</v>
      </c>
      <c r="C267" s="212">
        <v>500</v>
      </c>
      <c r="D267" s="7">
        <v>1464</v>
      </c>
      <c r="E267" s="7">
        <v>-664</v>
      </c>
      <c r="F267" s="7">
        <f>D267+E267</f>
        <v>800</v>
      </c>
    </row>
    <row r="268" spans="1:6" ht="66.75" customHeight="1">
      <c r="A268" s="214" t="s">
        <v>11</v>
      </c>
      <c r="B268" s="19">
        <v>4290000300</v>
      </c>
      <c r="C268" s="212">
        <v>100</v>
      </c>
      <c r="D268" s="7">
        <v>3098</v>
      </c>
      <c r="E268" s="7">
        <v>4.0999999999999996</v>
      </c>
      <c r="F268" s="7">
        <f t="shared" si="82"/>
        <v>3102.1</v>
      </c>
    </row>
    <row r="269" spans="1:6" ht="39.75" customHeight="1">
      <c r="A269" s="214" t="s">
        <v>131</v>
      </c>
      <c r="B269" s="19">
        <v>4290000300</v>
      </c>
      <c r="C269" s="212">
        <v>200</v>
      </c>
      <c r="D269" s="7">
        <v>1510.3</v>
      </c>
      <c r="E269" s="7">
        <v>-4.2</v>
      </c>
      <c r="F269" s="7">
        <f t="shared" si="82"/>
        <v>1506.1</v>
      </c>
    </row>
    <row r="270" spans="1:6" ht="39.75" customHeight="1">
      <c r="A270" s="214" t="s">
        <v>12</v>
      </c>
      <c r="B270" s="19">
        <v>4290000300</v>
      </c>
      <c r="C270" s="212">
        <v>800</v>
      </c>
      <c r="D270" s="7">
        <v>32.799999999999997</v>
      </c>
      <c r="E270" s="7"/>
      <c r="F270" s="7">
        <f t="shared" si="82"/>
        <v>32.799999999999997</v>
      </c>
    </row>
    <row r="271" spans="1:6" ht="57" customHeight="1">
      <c r="A271" s="214" t="s">
        <v>173</v>
      </c>
      <c r="B271" s="210" t="s">
        <v>496</v>
      </c>
      <c r="C271" s="212">
        <v>100</v>
      </c>
      <c r="D271" s="7">
        <v>160.19999999999999</v>
      </c>
      <c r="E271" s="50">
        <v>-0.1</v>
      </c>
      <c r="F271" s="7">
        <f>D271+E271</f>
        <v>160.1</v>
      </c>
    </row>
    <row r="272" spans="1:6" ht="54.75" customHeight="1">
      <c r="A272" s="214" t="s">
        <v>173</v>
      </c>
      <c r="B272" s="210" t="s">
        <v>497</v>
      </c>
      <c r="C272" s="212">
        <v>100</v>
      </c>
      <c r="D272" s="7">
        <v>120.6</v>
      </c>
      <c r="E272" s="50">
        <v>0.1</v>
      </c>
      <c r="F272" s="7">
        <f>D272+E272</f>
        <v>120.69999999999999</v>
      </c>
    </row>
    <row r="273" spans="1:6" ht="56.25" customHeight="1">
      <c r="A273" s="54" t="s">
        <v>132</v>
      </c>
      <c r="B273" s="19">
        <v>4290020160</v>
      </c>
      <c r="C273" s="212">
        <v>200</v>
      </c>
      <c r="D273" s="7">
        <v>201.5</v>
      </c>
      <c r="E273" s="7">
        <v>146.69999999999999</v>
      </c>
      <c r="F273" s="7">
        <f t="shared" si="82"/>
        <v>348.2</v>
      </c>
    </row>
    <row r="274" spans="1:6" ht="56.25" customHeight="1">
      <c r="A274" s="54" t="s">
        <v>498</v>
      </c>
      <c r="B274" s="19">
        <v>4290020160</v>
      </c>
      <c r="C274" s="212">
        <v>600</v>
      </c>
      <c r="D274" s="7">
        <v>6.5</v>
      </c>
      <c r="E274" s="7"/>
      <c r="F274" s="7">
        <f t="shared" si="82"/>
        <v>6.5</v>
      </c>
    </row>
    <row r="275" spans="1:6" ht="57.75" customHeight="1">
      <c r="A275" s="251" t="s">
        <v>823</v>
      </c>
      <c r="B275" s="252">
        <v>4290020361</v>
      </c>
      <c r="C275" s="253">
        <v>200</v>
      </c>
      <c r="D275" s="169">
        <v>40</v>
      </c>
      <c r="E275" s="169">
        <v>-40</v>
      </c>
      <c r="F275" s="169">
        <f t="shared" si="82"/>
        <v>0</v>
      </c>
    </row>
    <row r="276" spans="1:6" ht="29.25" customHeight="1">
      <c r="A276" s="71" t="s">
        <v>499</v>
      </c>
      <c r="B276" s="72">
        <v>4290021000</v>
      </c>
      <c r="C276" s="114">
        <v>200</v>
      </c>
      <c r="D276" s="7">
        <v>420</v>
      </c>
      <c r="E276" s="7"/>
      <c r="F276" s="7">
        <f t="shared" si="82"/>
        <v>420</v>
      </c>
    </row>
    <row r="277" spans="1:6" ht="27" customHeight="1">
      <c r="A277" s="54" t="s">
        <v>92</v>
      </c>
      <c r="B277" s="19">
        <v>4290007010</v>
      </c>
      <c r="C277" s="212">
        <v>300</v>
      </c>
      <c r="D277" s="7">
        <v>1213.5</v>
      </c>
      <c r="E277" s="7">
        <v>-26.4</v>
      </c>
      <c r="F277" s="7">
        <f t="shared" si="82"/>
        <v>1187.0999999999999</v>
      </c>
    </row>
    <row r="278" spans="1:6" ht="57" customHeight="1">
      <c r="A278" s="54" t="s">
        <v>145</v>
      </c>
      <c r="B278" s="19">
        <v>4290007030</v>
      </c>
      <c r="C278" s="212">
        <v>300</v>
      </c>
      <c r="D278" s="7">
        <v>2</v>
      </c>
      <c r="E278" s="7"/>
      <c r="F278" s="7">
        <f t="shared" si="82"/>
        <v>2</v>
      </c>
    </row>
    <row r="279" spans="1:6" ht="31.5" customHeight="1">
      <c r="A279" s="54" t="s">
        <v>266</v>
      </c>
      <c r="B279" s="19">
        <v>4290020560</v>
      </c>
      <c r="C279" s="212">
        <v>200</v>
      </c>
      <c r="D279" s="7">
        <v>200</v>
      </c>
      <c r="E279" s="7"/>
      <c r="F279" s="7">
        <f>D279+E279</f>
        <v>200</v>
      </c>
    </row>
    <row r="280" spans="1:6" ht="42.75" customHeight="1">
      <c r="A280" s="54" t="s">
        <v>821</v>
      </c>
      <c r="B280" s="19">
        <v>4290020570</v>
      </c>
      <c r="C280" s="242">
        <v>200</v>
      </c>
      <c r="D280" s="7">
        <v>0.6</v>
      </c>
      <c r="E280" s="7"/>
      <c r="F280" s="7">
        <f>D280+E280</f>
        <v>0.6</v>
      </c>
    </row>
    <row r="281" spans="1:6" ht="30" customHeight="1">
      <c r="A281" s="168" t="s">
        <v>500</v>
      </c>
      <c r="B281" s="64">
        <v>4300000000</v>
      </c>
      <c r="C281" s="212"/>
      <c r="D281" s="216">
        <f t="shared" ref="D281:F281" si="83">D282</f>
        <v>234.9</v>
      </c>
      <c r="E281" s="216">
        <f t="shared" si="83"/>
        <v>0</v>
      </c>
      <c r="F281" s="216">
        <f t="shared" si="83"/>
        <v>234.9</v>
      </c>
    </row>
    <row r="282" spans="1:6" ht="21" customHeight="1">
      <c r="A282" s="54" t="s">
        <v>494</v>
      </c>
      <c r="B282" s="19">
        <v>4390000000</v>
      </c>
      <c r="C282" s="212"/>
      <c r="D282" s="7">
        <f>D283+D284</f>
        <v>234.9</v>
      </c>
      <c r="E282" s="7">
        <f t="shared" ref="E282:F282" si="84">E283+E284</f>
        <v>0</v>
      </c>
      <c r="F282" s="7">
        <f t="shared" si="84"/>
        <v>234.9</v>
      </c>
    </row>
    <row r="283" spans="1:6" ht="40.5" customHeight="1">
      <c r="A283" s="214" t="s">
        <v>133</v>
      </c>
      <c r="B283" s="19">
        <v>4390080350</v>
      </c>
      <c r="C283" s="212">
        <v>200</v>
      </c>
      <c r="D283" s="7">
        <v>6.8</v>
      </c>
      <c r="E283" s="7"/>
      <c r="F283" s="7">
        <v>6.8</v>
      </c>
    </row>
    <row r="284" spans="1:6" ht="83.25" customHeight="1">
      <c r="A284" s="164" t="s">
        <v>501</v>
      </c>
      <c r="B284" s="170">
        <v>4390082400</v>
      </c>
      <c r="C284" s="212">
        <v>200</v>
      </c>
      <c r="D284" s="7">
        <v>228.1</v>
      </c>
      <c r="E284" s="7"/>
      <c r="F284" s="7">
        <v>228.1</v>
      </c>
    </row>
    <row r="285" spans="1:6" ht="41.25" customHeight="1">
      <c r="A285" s="171" t="s">
        <v>502</v>
      </c>
      <c r="B285" s="64">
        <v>4400000000</v>
      </c>
      <c r="C285" s="46"/>
      <c r="D285" s="216">
        <f t="shared" ref="D285:E286" si="85">D286</f>
        <v>13.4</v>
      </c>
      <c r="E285" s="216">
        <f t="shared" si="85"/>
        <v>0</v>
      </c>
      <c r="F285" s="216">
        <f>F286</f>
        <v>13.4</v>
      </c>
    </row>
    <row r="286" spans="1:6" ht="17.25" customHeight="1">
      <c r="A286" s="165" t="s">
        <v>494</v>
      </c>
      <c r="B286" s="19">
        <v>4490000000</v>
      </c>
      <c r="C286" s="46"/>
      <c r="D286" s="7">
        <f t="shared" si="85"/>
        <v>13.4</v>
      </c>
      <c r="E286" s="7">
        <f t="shared" si="85"/>
        <v>0</v>
      </c>
      <c r="F286" s="7">
        <f>F287</f>
        <v>13.4</v>
      </c>
    </row>
    <row r="287" spans="1:6" ht="54" customHeight="1">
      <c r="A287" s="45" t="s">
        <v>191</v>
      </c>
      <c r="B287" s="19">
        <v>4490051200</v>
      </c>
      <c r="C287" s="46">
        <v>200</v>
      </c>
      <c r="D287" s="7">
        <v>13.4</v>
      </c>
      <c r="E287" s="7"/>
      <c r="F287" s="7">
        <v>13.4</v>
      </c>
    </row>
    <row r="288" spans="1:6" ht="18.75" customHeight="1">
      <c r="A288" s="215" t="s">
        <v>9</v>
      </c>
      <c r="B288" s="172"/>
      <c r="C288" s="212"/>
      <c r="D288" s="216">
        <f>D19+D106+D142+D146+D154+D185+D189+D204+D211+D218+D223+D227+D238+D196+D242</f>
        <v>209615.09999999995</v>
      </c>
      <c r="E288" s="216">
        <f>E19+E106+E142+E146+E154+E185+E189+E204+E211+E218+E223+E227+E238+E196+E242</f>
        <v>2971.2</v>
      </c>
      <c r="F288" s="216">
        <f>F19+F106+F142+F146+F154+F185+F189+F204+F211+F218+F223+F227+F238+F196+F242</f>
        <v>212586.30000000002</v>
      </c>
    </row>
    <row r="289" ht="19.5" customHeight="1"/>
  </sheetData>
  <mergeCells count="27">
    <mergeCell ref="A13:F13"/>
    <mergeCell ref="A1:F1"/>
    <mergeCell ref="A2:F2"/>
    <mergeCell ref="B3:F3"/>
    <mergeCell ref="B4:F4"/>
    <mergeCell ref="A5:F5"/>
    <mergeCell ref="A6:F6"/>
    <mergeCell ref="A7:F7"/>
    <mergeCell ref="B8:F8"/>
    <mergeCell ref="B9:F9"/>
    <mergeCell ref="A10:F10"/>
    <mergeCell ref="A12:F12"/>
    <mergeCell ref="F40:F41"/>
    <mergeCell ref="A14:F14"/>
    <mergeCell ref="A15:F15"/>
    <mergeCell ref="A16:F16"/>
    <mergeCell ref="A17:A18"/>
    <mergeCell ref="B17:B18"/>
    <mergeCell ref="C17:C18"/>
    <mergeCell ref="D17:D18"/>
    <mergeCell ref="E17:E18"/>
    <mergeCell ref="F17:F18"/>
    <mergeCell ref="A40:A41"/>
    <mergeCell ref="B40:B41"/>
    <mergeCell ref="C40:C41"/>
    <mergeCell ref="D40:D41"/>
    <mergeCell ref="E40:E41"/>
  </mergeCells>
  <pageMargins left="0.70866141732283472" right="0.31496062992125984" top="0.74803149606299213" bottom="0.74803149606299213" header="0.31496062992125984" footer="0.31496062992125984"/>
  <pageSetup paperSize="9" scale="67" orientation="portrait" r:id="rId1"/>
  <rowBreaks count="9" manualBreakCount="9">
    <brk id="39" max="16383" man="1"/>
    <brk id="67" max="16383" man="1"/>
    <brk id="83" max="16383" man="1"/>
    <brk id="113" max="16383" man="1"/>
    <brk id="136" max="16383" man="1"/>
    <brk id="166" max="16383" man="1"/>
    <brk id="200" max="16383" man="1"/>
    <brk id="232" max="16383" man="1"/>
    <brk id="26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view="pageBreakPreview" topLeftCell="A36" zoomScaleSheetLayoutView="100" workbookViewId="0">
      <selection activeCell="E55" sqref="E16:E55"/>
    </sheetView>
  </sheetViews>
  <sheetFormatPr defaultRowHeight="15"/>
  <cols>
    <col min="1" max="1" width="8.5703125" style="189" customWidth="1"/>
    <col min="2" max="2" width="69.140625" style="189" customWidth="1"/>
    <col min="3" max="3" width="10" style="189" customWidth="1"/>
    <col min="4" max="4" width="8.85546875" style="189" customWidth="1"/>
    <col min="5" max="5" width="11.140625" style="189" customWidth="1"/>
    <col min="6" max="16384" width="9.140625" style="189"/>
  </cols>
  <sheetData>
    <row r="1" spans="1:5" ht="15.75">
      <c r="B1" s="298" t="s">
        <v>556</v>
      </c>
      <c r="C1" s="298"/>
      <c r="D1" s="298"/>
      <c r="E1" s="298"/>
    </row>
    <row r="2" spans="1:5" ht="15.75">
      <c r="B2" s="298" t="s">
        <v>0</v>
      </c>
      <c r="C2" s="298"/>
      <c r="D2" s="298"/>
      <c r="E2" s="298"/>
    </row>
    <row r="3" spans="1:5" ht="15.75">
      <c r="B3" s="298" t="s">
        <v>1</v>
      </c>
      <c r="C3" s="298"/>
      <c r="D3" s="298"/>
      <c r="E3" s="298"/>
    </row>
    <row r="4" spans="1:5" ht="15.75">
      <c r="B4" s="298" t="s">
        <v>2</v>
      </c>
      <c r="C4" s="298"/>
      <c r="D4" s="298"/>
      <c r="E4" s="298"/>
    </row>
    <row r="5" spans="1:5" ht="15.75">
      <c r="B5" s="298" t="s">
        <v>936</v>
      </c>
      <c r="C5" s="298"/>
      <c r="D5" s="298"/>
      <c r="E5" s="298"/>
    </row>
    <row r="6" spans="1:5" ht="15.75">
      <c r="B6" s="298" t="s">
        <v>504</v>
      </c>
      <c r="C6" s="298"/>
      <c r="D6" s="298"/>
      <c r="E6" s="298"/>
    </row>
    <row r="7" spans="1:5" ht="15.75">
      <c r="B7" s="298" t="s">
        <v>0</v>
      </c>
      <c r="C7" s="298"/>
      <c r="D7" s="298"/>
      <c r="E7" s="298"/>
    </row>
    <row r="8" spans="1:5" ht="15.75">
      <c r="B8" s="298" t="s">
        <v>1</v>
      </c>
      <c r="C8" s="298"/>
      <c r="D8" s="298"/>
      <c r="E8" s="298"/>
    </row>
    <row r="9" spans="1:5" ht="15.75">
      <c r="B9" s="298" t="s">
        <v>2</v>
      </c>
      <c r="C9" s="298"/>
      <c r="D9" s="298"/>
      <c r="E9" s="298"/>
    </row>
    <row r="10" spans="1:5" ht="18.75">
      <c r="A10" s="190"/>
      <c r="B10" s="298" t="s">
        <v>222</v>
      </c>
      <c r="C10" s="298"/>
      <c r="D10" s="298"/>
      <c r="E10" s="298"/>
    </row>
    <row r="11" spans="1:5" ht="9" customHeight="1">
      <c r="A11" s="190"/>
      <c r="B11" s="191"/>
      <c r="C11" s="191"/>
      <c r="D11" s="191"/>
    </row>
    <row r="12" spans="1:5">
      <c r="A12" s="300" t="s">
        <v>505</v>
      </c>
      <c r="B12" s="368"/>
      <c r="C12" s="192"/>
      <c r="D12" s="192"/>
    </row>
    <row r="13" spans="1:5" ht="31.5" customHeight="1">
      <c r="A13" s="300" t="s">
        <v>506</v>
      </c>
      <c r="B13" s="368"/>
      <c r="C13" s="192"/>
      <c r="D13" s="192"/>
    </row>
    <row r="14" spans="1:5" ht="17.25" customHeight="1">
      <c r="A14" s="363" t="s">
        <v>3</v>
      </c>
      <c r="B14" s="363"/>
      <c r="C14" s="363"/>
      <c r="D14" s="363"/>
      <c r="E14" s="363"/>
    </row>
    <row r="15" spans="1:5" ht="54" customHeight="1">
      <c r="A15" s="193"/>
      <c r="B15" s="19" t="s">
        <v>507</v>
      </c>
      <c r="C15" s="64" t="s">
        <v>302</v>
      </c>
      <c r="D15" s="64" t="s">
        <v>230</v>
      </c>
      <c r="E15" s="64" t="s">
        <v>244</v>
      </c>
    </row>
    <row r="16" spans="1:5">
      <c r="A16" s="194" t="s">
        <v>508</v>
      </c>
      <c r="B16" s="63" t="s">
        <v>509</v>
      </c>
      <c r="C16" s="53">
        <f t="shared" ref="C16:D16" si="0">C17+C18+C20+C21+C22+C23+C24</f>
        <v>25162.7</v>
      </c>
      <c r="D16" s="53">
        <f t="shared" si="0"/>
        <v>-1126.2</v>
      </c>
      <c r="E16" s="53">
        <f>E17+E18+E20+E21+E22+E23+E24</f>
        <v>24036.5</v>
      </c>
    </row>
    <row r="17" spans="1:5" s="196" customFormat="1" ht="27.75" customHeight="1">
      <c r="A17" s="195" t="s">
        <v>41</v>
      </c>
      <c r="B17" s="20" t="s">
        <v>510</v>
      </c>
      <c r="C17" s="55">
        <v>1417.8</v>
      </c>
      <c r="D17" s="55">
        <v>-5.9</v>
      </c>
      <c r="E17" s="55">
        <f>C17+D17</f>
        <v>1411.8999999999999</v>
      </c>
    </row>
    <row r="18" spans="1:5" ht="29.25" customHeight="1">
      <c r="A18" s="364" t="s">
        <v>13</v>
      </c>
      <c r="B18" s="362" t="s">
        <v>511</v>
      </c>
      <c r="C18" s="55">
        <v>1171</v>
      </c>
      <c r="D18" s="55">
        <v>-119.3</v>
      </c>
      <c r="E18" s="55">
        <f t="shared" ref="E18:E24" si="1">C18+D18</f>
        <v>1051.7</v>
      </c>
    </row>
    <row r="19" spans="1:5" ht="15" hidden="1" customHeight="1">
      <c r="A19" s="364"/>
      <c r="B19" s="362"/>
      <c r="C19" s="55"/>
      <c r="D19" s="55"/>
      <c r="E19" s="55">
        <f t="shared" si="1"/>
        <v>0</v>
      </c>
    </row>
    <row r="20" spans="1:5" ht="41.25" customHeight="1">
      <c r="A20" s="197" t="s">
        <v>14</v>
      </c>
      <c r="B20" s="198" t="s">
        <v>512</v>
      </c>
      <c r="C20" s="199">
        <v>14933.8</v>
      </c>
      <c r="D20" s="199">
        <v>-3.3</v>
      </c>
      <c r="E20" s="55">
        <f t="shared" si="1"/>
        <v>14930.5</v>
      </c>
    </row>
    <row r="21" spans="1:5">
      <c r="A21" s="195" t="s">
        <v>40</v>
      </c>
      <c r="B21" s="20" t="s">
        <v>513</v>
      </c>
      <c r="C21" s="55">
        <v>13.4</v>
      </c>
      <c r="D21" s="55"/>
      <c r="E21" s="55">
        <f t="shared" si="1"/>
        <v>13.4</v>
      </c>
    </row>
    <row r="22" spans="1:5" ht="29.25" customHeight="1">
      <c r="A22" s="195" t="s">
        <v>15</v>
      </c>
      <c r="B22" s="20" t="s">
        <v>514</v>
      </c>
      <c r="C22" s="55">
        <v>3964.7</v>
      </c>
      <c r="D22" s="55">
        <v>37.5</v>
      </c>
      <c r="E22" s="55">
        <f t="shared" si="1"/>
        <v>4002.2</v>
      </c>
    </row>
    <row r="23" spans="1:5">
      <c r="A23" s="195" t="s">
        <v>16</v>
      </c>
      <c r="B23" s="20" t="s">
        <v>515</v>
      </c>
      <c r="C23" s="55">
        <v>134.69999999999999</v>
      </c>
      <c r="D23" s="55"/>
      <c r="E23" s="55">
        <f t="shared" si="1"/>
        <v>134.69999999999999</v>
      </c>
    </row>
    <row r="24" spans="1:5">
      <c r="A24" s="195" t="s">
        <v>17</v>
      </c>
      <c r="B24" s="20" t="s">
        <v>516</v>
      </c>
      <c r="C24" s="55">
        <v>3527.3</v>
      </c>
      <c r="D24" s="55">
        <v>-1035.2</v>
      </c>
      <c r="E24" s="55">
        <f t="shared" si="1"/>
        <v>2492.1000000000004</v>
      </c>
    </row>
    <row r="25" spans="1:5" ht="16.5" customHeight="1">
      <c r="A25" s="365" t="s">
        <v>517</v>
      </c>
      <c r="B25" s="366" t="s">
        <v>518</v>
      </c>
      <c r="C25" s="367">
        <f t="shared" ref="C25:E25" si="2">C27</f>
        <v>5440.9</v>
      </c>
      <c r="D25" s="367">
        <f t="shared" si="2"/>
        <v>-40.299999999999997</v>
      </c>
      <c r="E25" s="367">
        <f t="shared" si="2"/>
        <v>5400.5999999999995</v>
      </c>
    </row>
    <row r="26" spans="1:5" ht="15" hidden="1" customHeight="1">
      <c r="A26" s="365"/>
      <c r="B26" s="366"/>
      <c r="C26" s="367"/>
      <c r="D26" s="367"/>
      <c r="E26" s="367"/>
    </row>
    <row r="27" spans="1:5" ht="26.25" customHeight="1">
      <c r="A27" s="195" t="s">
        <v>18</v>
      </c>
      <c r="B27" s="362" t="s">
        <v>519</v>
      </c>
      <c r="C27" s="55">
        <v>5440.9</v>
      </c>
      <c r="D27" s="55">
        <v>-40.299999999999997</v>
      </c>
      <c r="E27" s="55">
        <f>C27+D27</f>
        <v>5400.5999999999995</v>
      </c>
    </row>
    <row r="28" spans="1:5" ht="15" hidden="1" customHeight="1">
      <c r="A28" s="195"/>
      <c r="B28" s="362"/>
      <c r="C28" s="55"/>
      <c r="D28" s="55"/>
      <c r="E28" s="55"/>
    </row>
    <row r="29" spans="1:5" ht="14.25" customHeight="1">
      <c r="A29" s="194" t="s">
        <v>520</v>
      </c>
      <c r="B29" s="63" t="s">
        <v>521</v>
      </c>
      <c r="C29" s="53">
        <f t="shared" ref="C29:E29" si="3">C30+C31+C32</f>
        <v>13369</v>
      </c>
      <c r="D29" s="53">
        <f t="shared" si="3"/>
        <v>-209</v>
      </c>
      <c r="E29" s="53">
        <f t="shared" si="3"/>
        <v>13160</v>
      </c>
    </row>
    <row r="30" spans="1:5">
      <c r="A30" s="195" t="s">
        <v>19</v>
      </c>
      <c r="B30" s="20" t="s">
        <v>522</v>
      </c>
      <c r="C30" s="55">
        <v>228.1</v>
      </c>
      <c r="D30" s="55"/>
      <c r="E30" s="55">
        <f>C30+D30</f>
        <v>228.1</v>
      </c>
    </row>
    <row r="31" spans="1:5">
      <c r="A31" s="195" t="s">
        <v>20</v>
      </c>
      <c r="B31" s="20" t="s">
        <v>523</v>
      </c>
      <c r="C31" s="55">
        <v>12122.9</v>
      </c>
      <c r="D31" s="55"/>
      <c r="E31" s="55">
        <f t="shared" ref="E31:E32" si="4">C31+D31</f>
        <v>12122.9</v>
      </c>
    </row>
    <row r="32" spans="1:5">
      <c r="A32" s="195" t="s">
        <v>21</v>
      </c>
      <c r="B32" s="20" t="s">
        <v>524</v>
      </c>
      <c r="C32" s="55">
        <v>1018</v>
      </c>
      <c r="D32" s="55">
        <v>-209</v>
      </c>
      <c r="E32" s="55">
        <f t="shared" si="4"/>
        <v>809</v>
      </c>
    </row>
    <row r="33" spans="1:5">
      <c r="A33" s="194" t="s">
        <v>525</v>
      </c>
      <c r="B33" s="63" t="s">
        <v>526</v>
      </c>
      <c r="C33" s="53">
        <f t="shared" ref="C33:E33" si="5">C34+C35+C36</f>
        <v>10842.1</v>
      </c>
      <c r="D33" s="53">
        <f t="shared" si="5"/>
        <v>4616.1000000000004</v>
      </c>
      <c r="E33" s="53">
        <f t="shared" si="5"/>
        <v>15458.2</v>
      </c>
    </row>
    <row r="34" spans="1:5">
      <c r="A34" s="195" t="s">
        <v>151</v>
      </c>
      <c r="B34" s="20" t="s">
        <v>527</v>
      </c>
      <c r="C34" s="55">
        <v>1064.0999999999999</v>
      </c>
      <c r="D34" s="55">
        <v>16.100000000000001</v>
      </c>
      <c r="E34" s="55">
        <f>C34+D34</f>
        <v>1080.1999999999998</v>
      </c>
    </row>
    <row r="35" spans="1:5">
      <c r="A35" s="195" t="s">
        <v>150</v>
      </c>
      <c r="B35" s="20" t="s">
        <v>528</v>
      </c>
      <c r="C35" s="55">
        <v>8045</v>
      </c>
      <c r="D35" s="55">
        <v>4600</v>
      </c>
      <c r="E35" s="55">
        <f t="shared" ref="E35:E36" si="6">C35+D35</f>
        <v>12645</v>
      </c>
    </row>
    <row r="36" spans="1:5">
      <c r="A36" s="195" t="s">
        <v>152</v>
      </c>
      <c r="B36" s="20" t="s">
        <v>529</v>
      </c>
      <c r="C36" s="55">
        <v>1733</v>
      </c>
      <c r="D36" s="55"/>
      <c r="E36" s="55">
        <f t="shared" si="6"/>
        <v>1733</v>
      </c>
    </row>
    <row r="37" spans="1:5">
      <c r="A37" s="194" t="s">
        <v>530</v>
      </c>
      <c r="B37" s="51" t="s">
        <v>531</v>
      </c>
      <c r="C37" s="53">
        <f t="shared" ref="C37:E37" si="7">C38+C39+C41+C42+C40</f>
        <v>131950.70000000001</v>
      </c>
      <c r="D37" s="53">
        <f t="shared" si="7"/>
        <v>-164.5</v>
      </c>
      <c r="E37" s="53">
        <f t="shared" si="7"/>
        <v>131786.19999999998</v>
      </c>
    </row>
    <row r="38" spans="1:5">
      <c r="A38" s="195" t="s">
        <v>22</v>
      </c>
      <c r="B38" s="57" t="s">
        <v>532</v>
      </c>
      <c r="C38" s="55">
        <v>16652.400000000001</v>
      </c>
      <c r="D38" s="55">
        <v>-79.400000000000006</v>
      </c>
      <c r="E38" s="55">
        <f>C38+D38</f>
        <v>16573</v>
      </c>
    </row>
    <row r="39" spans="1:5">
      <c r="A39" s="195" t="s">
        <v>23</v>
      </c>
      <c r="B39" s="57" t="s">
        <v>533</v>
      </c>
      <c r="C39" s="55">
        <v>97947.6</v>
      </c>
      <c r="D39" s="55">
        <v>-81.599999999999994</v>
      </c>
      <c r="E39" s="55">
        <f t="shared" ref="E39:E42" si="8">C39+D39</f>
        <v>97866</v>
      </c>
    </row>
    <row r="40" spans="1:5">
      <c r="A40" s="195" t="s">
        <v>162</v>
      </c>
      <c r="B40" s="57" t="s">
        <v>534</v>
      </c>
      <c r="C40" s="55">
        <v>6194.7</v>
      </c>
      <c r="D40" s="55">
        <v>0.1</v>
      </c>
      <c r="E40" s="55">
        <f t="shared" si="8"/>
        <v>6194.8</v>
      </c>
    </row>
    <row r="41" spans="1:5">
      <c r="A41" s="195" t="s">
        <v>24</v>
      </c>
      <c r="B41" s="57" t="s">
        <v>535</v>
      </c>
      <c r="C41" s="55">
        <v>897.7</v>
      </c>
      <c r="D41" s="55"/>
      <c r="E41" s="55">
        <f t="shared" si="8"/>
        <v>897.7</v>
      </c>
    </row>
    <row r="42" spans="1:5">
      <c r="A42" s="195" t="s">
        <v>25</v>
      </c>
      <c r="B42" s="57" t="s">
        <v>536</v>
      </c>
      <c r="C42" s="55">
        <v>10258.299999999999</v>
      </c>
      <c r="D42" s="55">
        <v>-3.6</v>
      </c>
      <c r="E42" s="55">
        <f t="shared" si="8"/>
        <v>10254.699999999999</v>
      </c>
    </row>
    <row r="43" spans="1:5">
      <c r="A43" s="194" t="s">
        <v>537</v>
      </c>
      <c r="B43" s="51" t="s">
        <v>538</v>
      </c>
      <c r="C43" s="53">
        <f t="shared" ref="C43:E43" si="9">C44+C45</f>
        <v>18249.399999999998</v>
      </c>
      <c r="D43" s="53">
        <f t="shared" si="9"/>
        <v>-78.5</v>
      </c>
      <c r="E43" s="53">
        <f t="shared" si="9"/>
        <v>18170.899999999998</v>
      </c>
    </row>
    <row r="44" spans="1:5">
      <c r="A44" s="195" t="s">
        <v>26</v>
      </c>
      <c r="B44" s="57" t="s">
        <v>539</v>
      </c>
      <c r="C44" s="55">
        <v>16751.599999999999</v>
      </c>
      <c r="D44" s="55">
        <v>-6.8</v>
      </c>
      <c r="E44" s="55">
        <f>C44+D44</f>
        <v>16744.8</v>
      </c>
    </row>
    <row r="45" spans="1:5">
      <c r="A45" s="195" t="s">
        <v>103</v>
      </c>
      <c r="B45" s="57" t="s">
        <v>540</v>
      </c>
      <c r="C45" s="55">
        <v>1497.8</v>
      </c>
      <c r="D45" s="55">
        <v>-71.7</v>
      </c>
      <c r="E45" s="55">
        <f>C45+D45</f>
        <v>1426.1</v>
      </c>
    </row>
    <row r="46" spans="1:5">
      <c r="A46" s="194" t="s">
        <v>541</v>
      </c>
      <c r="B46" s="51" t="s">
        <v>542</v>
      </c>
      <c r="C46" s="200">
        <f t="shared" ref="C46:D46" si="10">C47</f>
        <v>0</v>
      </c>
      <c r="D46" s="200">
        <f t="shared" si="10"/>
        <v>0</v>
      </c>
      <c r="E46" s="200">
        <f>E47</f>
        <v>0</v>
      </c>
    </row>
    <row r="47" spans="1:5">
      <c r="A47" s="195" t="s">
        <v>543</v>
      </c>
      <c r="B47" s="57" t="s">
        <v>544</v>
      </c>
      <c r="C47" s="55">
        <v>0</v>
      </c>
      <c r="D47" s="55"/>
      <c r="E47" s="55">
        <f>C47+D47</f>
        <v>0</v>
      </c>
    </row>
    <row r="48" spans="1:5">
      <c r="A48" s="194" t="s">
        <v>545</v>
      </c>
      <c r="B48" s="51" t="s">
        <v>546</v>
      </c>
      <c r="C48" s="53">
        <f t="shared" ref="C48:E48" si="11">C49+C51+C50</f>
        <v>3952.5</v>
      </c>
      <c r="D48" s="53">
        <f t="shared" si="11"/>
        <v>-26.4</v>
      </c>
      <c r="E48" s="53">
        <f t="shared" si="11"/>
        <v>3926.1000000000004</v>
      </c>
    </row>
    <row r="49" spans="1:5">
      <c r="A49" s="195" t="s">
        <v>27</v>
      </c>
      <c r="B49" s="57" t="s">
        <v>547</v>
      </c>
      <c r="C49" s="55">
        <v>1213.5</v>
      </c>
      <c r="D49" s="55">
        <v>-26.4</v>
      </c>
      <c r="E49" s="55">
        <f>C49+D49</f>
        <v>1187.0999999999999</v>
      </c>
    </row>
    <row r="50" spans="1:5">
      <c r="A50" s="195" t="s">
        <v>143</v>
      </c>
      <c r="B50" s="57" t="s">
        <v>548</v>
      </c>
      <c r="C50" s="55">
        <v>1353.3</v>
      </c>
      <c r="D50" s="55"/>
      <c r="E50" s="55">
        <f t="shared" ref="E50:E54" si="12">C50+D50</f>
        <v>1353.3</v>
      </c>
    </row>
    <row r="51" spans="1:5">
      <c r="A51" s="195" t="s">
        <v>28</v>
      </c>
      <c r="B51" s="57" t="s">
        <v>549</v>
      </c>
      <c r="C51" s="55">
        <v>1385.7</v>
      </c>
      <c r="D51" s="55"/>
      <c r="E51" s="55">
        <f t="shared" si="12"/>
        <v>1385.7</v>
      </c>
    </row>
    <row r="52" spans="1:5">
      <c r="A52" s="194" t="s">
        <v>550</v>
      </c>
      <c r="B52" s="51" t="s">
        <v>551</v>
      </c>
      <c r="C52" s="200">
        <f>C54+C53</f>
        <v>647.79999999999995</v>
      </c>
      <c r="D52" s="200">
        <f t="shared" ref="D52:E52" si="13">D54+D53</f>
        <v>0</v>
      </c>
      <c r="E52" s="200">
        <f t="shared" si="13"/>
        <v>647.79999999999995</v>
      </c>
    </row>
    <row r="53" spans="1:5">
      <c r="A53" s="195" t="s">
        <v>286</v>
      </c>
      <c r="B53" s="57" t="s">
        <v>552</v>
      </c>
      <c r="C53" s="55">
        <v>400</v>
      </c>
      <c r="D53" s="55"/>
      <c r="E53" s="55">
        <f>C53+D53</f>
        <v>400</v>
      </c>
    </row>
    <row r="54" spans="1:5">
      <c r="A54" s="195" t="s">
        <v>29</v>
      </c>
      <c r="B54" s="57" t="s">
        <v>553</v>
      </c>
      <c r="C54" s="55">
        <v>247.8</v>
      </c>
      <c r="D54" s="55"/>
      <c r="E54" s="55">
        <f t="shared" si="12"/>
        <v>247.8</v>
      </c>
    </row>
    <row r="55" spans="1:5" ht="21.75" customHeight="1">
      <c r="A55" s="194"/>
      <c r="B55" s="51" t="s">
        <v>554</v>
      </c>
      <c r="C55" s="53">
        <f t="shared" ref="C55:D55" si="14">C16+C25+C29+C37+C43+C48+C52+C33+C46</f>
        <v>209615.1</v>
      </c>
      <c r="D55" s="53">
        <f t="shared" si="14"/>
        <v>2971.2000000000003</v>
      </c>
      <c r="E55" s="53">
        <f>E16+E25+E29+E37+E43+E48+E52+E33+E46</f>
        <v>212586.3</v>
      </c>
    </row>
    <row r="57" spans="1:5">
      <c r="B57" s="192"/>
      <c r="C57" s="192"/>
      <c r="D57" s="192"/>
    </row>
    <row r="58" spans="1:5" ht="51.75" customHeight="1">
      <c r="B58" s="201"/>
      <c r="C58" s="201"/>
      <c r="D58" s="201"/>
    </row>
  </sheetData>
  <mergeCells count="21">
    <mergeCell ref="A13:B13"/>
    <mergeCell ref="B1:E1"/>
    <mergeCell ref="B2:E2"/>
    <mergeCell ref="B3:E3"/>
    <mergeCell ref="B4:E4"/>
    <mergeCell ref="B5:E5"/>
    <mergeCell ref="B6:E6"/>
    <mergeCell ref="B7:E7"/>
    <mergeCell ref="B8:E8"/>
    <mergeCell ref="B9:E9"/>
    <mergeCell ref="B10:E10"/>
    <mergeCell ref="A12:B12"/>
    <mergeCell ref="B27:B28"/>
    <mergeCell ref="A14:E14"/>
    <mergeCell ref="A18:A19"/>
    <mergeCell ref="B18:B19"/>
    <mergeCell ref="A25:A26"/>
    <mergeCell ref="B25:B26"/>
    <mergeCell ref="C25:C26"/>
    <mergeCell ref="D25:D26"/>
    <mergeCell ref="E25:E26"/>
  </mergeCells>
  <pageMargins left="0.7" right="0.7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05"/>
  <sheetViews>
    <sheetView tabSelected="1" view="pageBreakPreview" topLeftCell="A46" zoomScale="93" zoomScaleSheetLayoutView="93" workbookViewId="0">
      <selection activeCell="D59" sqref="A59:D59"/>
    </sheetView>
  </sheetViews>
  <sheetFormatPr defaultRowHeight="15"/>
  <cols>
    <col min="1" max="1" width="77.14062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10.7109375" customWidth="1"/>
    <col min="7" max="7" width="11" customWidth="1"/>
    <col min="8" max="8" width="10.28515625" customWidth="1"/>
    <col min="9" max="9" width="0.140625" hidden="1" customWidth="1"/>
  </cols>
  <sheetData>
    <row r="1" spans="1:9" ht="15.75" customHeight="1">
      <c r="D1" s="332" t="s">
        <v>935</v>
      </c>
      <c r="E1" s="332"/>
      <c r="F1" s="332"/>
      <c r="G1" s="332"/>
      <c r="H1" s="332"/>
      <c r="I1" s="332"/>
    </row>
    <row r="2" spans="1:9" ht="15.75" customHeight="1">
      <c r="D2" s="332" t="s">
        <v>0</v>
      </c>
      <c r="E2" s="332"/>
      <c r="F2" s="332"/>
      <c r="G2" s="332"/>
      <c r="H2" s="332"/>
      <c r="I2" s="332"/>
    </row>
    <row r="3" spans="1:9" ht="15.75" customHeight="1">
      <c r="D3" s="332" t="s">
        <v>1</v>
      </c>
      <c r="E3" s="332"/>
      <c r="F3" s="332"/>
      <c r="G3" s="332"/>
      <c r="H3" s="332"/>
      <c r="I3" s="332"/>
    </row>
    <row r="4" spans="1:9" ht="15.75" customHeight="1">
      <c r="D4" s="332" t="s">
        <v>2</v>
      </c>
      <c r="E4" s="332"/>
      <c r="F4" s="332"/>
      <c r="G4" s="332"/>
      <c r="H4" s="332"/>
      <c r="I4" s="332"/>
    </row>
    <row r="5" spans="1:9" ht="15.75">
      <c r="C5" s="332" t="s">
        <v>936</v>
      </c>
      <c r="D5" s="332"/>
      <c r="E5" s="332"/>
      <c r="F5" s="332"/>
      <c r="G5" s="332"/>
      <c r="H5" s="332"/>
      <c r="I5" s="332"/>
    </row>
    <row r="6" spans="1:9" ht="15.75" customHeight="1">
      <c r="D6" s="332" t="s">
        <v>146</v>
      </c>
      <c r="E6" s="332"/>
      <c r="F6" s="332"/>
      <c r="G6" s="332"/>
      <c r="H6" s="332"/>
      <c r="I6" s="332"/>
    </row>
    <row r="7" spans="1:9" ht="15.75" customHeight="1">
      <c r="D7" s="332" t="s">
        <v>0</v>
      </c>
      <c r="E7" s="332"/>
      <c r="F7" s="332"/>
      <c r="G7" s="332"/>
      <c r="H7" s="332"/>
      <c r="I7" s="332"/>
    </row>
    <row r="8" spans="1:9" ht="15.75" customHeight="1">
      <c r="D8" s="332" t="s">
        <v>1</v>
      </c>
      <c r="E8" s="332"/>
      <c r="F8" s="332"/>
      <c r="G8" s="332"/>
      <c r="H8" s="332"/>
      <c r="I8" s="332"/>
    </row>
    <row r="9" spans="1:9" ht="18.75" customHeight="1">
      <c r="A9" s="2"/>
      <c r="D9" s="332" t="s">
        <v>2</v>
      </c>
      <c r="E9" s="332"/>
      <c r="F9" s="332"/>
      <c r="G9" s="332"/>
      <c r="H9" s="332"/>
      <c r="I9" s="332"/>
    </row>
    <row r="10" spans="1:9" ht="18.75" customHeight="1">
      <c r="A10" s="2"/>
      <c r="C10" s="332" t="s">
        <v>222</v>
      </c>
      <c r="D10" s="332"/>
      <c r="E10" s="332"/>
      <c r="F10" s="332"/>
      <c r="G10" s="332"/>
      <c r="H10" s="332"/>
      <c r="I10" s="332"/>
    </row>
    <row r="11" spans="1:9" ht="18.75">
      <c r="A11" s="2"/>
    </row>
    <row r="12" spans="1:9">
      <c r="A12" s="331" t="s">
        <v>36</v>
      </c>
      <c r="B12" s="374"/>
      <c r="C12" s="374"/>
      <c r="D12" s="374"/>
      <c r="E12" s="374"/>
      <c r="F12" s="374"/>
      <c r="G12" s="374"/>
      <c r="H12" s="374"/>
    </row>
    <row r="13" spans="1:9">
      <c r="A13" s="331" t="s">
        <v>182</v>
      </c>
      <c r="B13" s="374"/>
      <c r="C13" s="374"/>
      <c r="D13" s="374"/>
      <c r="E13" s="374"/>
      <c r="F13" s="374"/>
      <c r="G13" s="374"/>
      <c r="H13" s="374"/>
    </row>
    <row r="14" spans="1:9" ht="15.75">
      <c r="A14" s="3"/>
    </row>
    <row r="15" spans="1:9" ht="23.25" customHeight="1">
      <c r="A15" s="1"/>
      <c r="E15" s="375" t="s">
        <v>3</v>
      </c>
      <c r="F15" s="375"/>
      <c r="G15" s="375"/>
      <c r="H15" s="375"/>
      <c r="I15" s="375"/>
    </row>
    <row r="16" spans="1:9" ht="63.75" customHeight="1">
      <c r="A16" s="372"/>
      <c r="B16" s="372" t="s">
        <v>38</v>
      </c>
      <c r="C16" s="372" t="s">
        <v>30</v>
      </c>
      <c r="D16" s="373" t="s">
        <v>8</v>
      </c>
      <c r="E16" s="373" t="s">
        <v>31</v>
      </c>
      <c r="F16" s="373" t="s">
        <v>179</v>
      </c>
      <c r="G16" s="369" t="s">
        <v>230</v>
      </c>
      <c r="H16" s="369" t="s">
        <v>244</v>
      </c>
      <c r="I16" s="376"/>
    </row>
    <row r="17" spans="1:9" ht="33" customHeight="1">
      <c r="A17" s="372"/>
      <c r="B17" s="372"/>
      <c r="C17" s="372"/>
      <c r="D17" s="373"/>
      <c r="E17" s="373"/>
      <c r="F17" s="373"/>
      <c r="G17" s="370"/>
      <c r="H17" s="370"/>
      <c r="I17" s="376"/>
    </row>
    <row r="18" spans="1:9" ht="33" customHeight="1">
      <c r="A18" s="372"/>
      <c r="B18" s="372"/>
      <c r="C18" s="372"/>
      <c r="D18" s="373"/>
      <c r="E18" s="373"/>
      <c r="F18" s="373"/>
      <c r="G18" s="371"/>
      <c r="H18" s="371"/>
      <c r="I18" s="376"/>
    </row>
    <row r="19" spans="1:9" ht="15.75">
      <c r="A19" s="5" t="s">
        <v>32</v>
      </c>
      <c r="B19" s="8" t="s">
        <v>34</v>
      </c>
      <c r="C19" s="6"/>
      <c r="D19" s="12"/>
      <c r="E19" s="12"/>
      <c r="F19" s="87">
        <f>F20+F21+F22+F23+F24+F25+F26+F27+F28+F29+F30+F31+F32+F33+F34+F35+F36+F37+F39+F40+F41+F42+F43+F44+F46+F47+F49+F50+F51+F52+F53+F45+F54+F48+F38+F55</f>
        <v>33343.599999999999</v>
      </c>
      <c r="G19" s="148">
        <f>G20+G21+G22+G23+G24+G25+G26+G27+G28+G29+G30+G31+G32+G33+G34+G35+G36+G37+G39+G40+G41+G42+G43+G44+G46+G47+G49+G50+G51+G52+G53+G45+G54+G48+G38+G55</f>
        <v>-317.60000000000002</v>
      </c>
      <c r="H19" s="148">
        <f t="shared" ref="H19" si="0">H20+H21+H22+H23+H24+H25+H26+H27+H28+H29+H30+H31+H32+H33+H34+H35+H36+H37+H39+H40+H41+H42+H43+H44+H46+H47+H49+H50+H51+H52+H53+H45+H54+H48+H38+H55</f>
        <v>33025.999999999993</v>
      </c>
      <c r="I19" s="28" t="e">
        <f>I20+I21+I22+#REF!+I23+I24+I25+#REF!+I27+I28+I29+I30+I31+I33+#REF!+I34+I35+I36+I37+#REF!+I40+#REF!+I41+I42+I43+#REF!+#REF!+#REF!+I47+#REF!+I49+#REF!+#REF!+#REF!+#REF!+#REF!+#REF!+I50+#REF!+#REF!+#REF!+#REF!+#REF!+I53+#REF!+#REF!</f>
        <v>#REF!</v>
      </c>
    </row>
    <row r="20" spans="1:9" ht="57.75" customHeight="1">
      <c r="A20" s="4" t="s">
        <v>88</v>
      </c>
      <c r="B20" s="22" t="s">
        <v>34</v>
      </c>
      <c r="C20" s="9" t="s">
        <v>41</v>
      </c>
      <c r="D20" s="24">
        <v>4190000250</v>
      </c>
      <c r="E20" s="30">
        <v>100</v>
      </c>
      <c r="F20" s="89">
        <v>1417.8</v>
      </c>
      <c r="G20" s="89">
        <v>-5.9</v>
      </c>
      <c r="H20" s="27">
        <f>F20+G20</f>
        <v>1411.8999999999999</v>
      </c>
      <c r="I20" s="29"/>
    </row>
    <row r="21" spans="1:9" ht="53.25" customHeight="1">
      <c r="A21" s="26" t="s">
        <v>89</v>
      </c>
      <c r="B21" s="22" t="s">
        <v>34</v>
      </c>
      <c r="C21" s="22" t="s">
        <v>14</v>
      </c>
      <c r="D21" s="24">
        <v>4190000280</v>
      </c>
      <c r="E21" s="25">
        <v>100</v>
      </c>
      <c r="F21" s="89">
        <v>12414.6</v>
      </c>
      <c r="G21" s="89"/>
      <c r="H21" s="89">
        <f t="shared" ref="H21:H52" si="1">F21+G21</f>
        <v>12414.6</v>
      </c>
      <c r="I21" s="29"/>
    </row>
    <row r="22" spans="1:9" ht="31.5" customHeight="1">
      <c r="A22" s="26" t="s">
        <v>126</v>
      </c>
      <c r="B22" s="22" t="s">
        <v>34</v>
      </c>
      <c r="C22" s="22" t="s">
        <v>14</v>
      </c>
      <c r="D22" s="24">
        <v>4190000280</v>
      </c>
      <c r="E22" s="25">
        <v>200</v>
      </c>
      <c r="F22" s="89">
        <v>2117</v>
      </c>
      <c r="G22" s="89"/>
      <c r="H22" s="89">
        <f t="shared" si="1"/>
        <v>2117</v>
      </c>
      <c r="I22" s="29"/>
    </row>
    <row r="23" spans="1:9" ht="42.75" customHeight="1">
      <c r="A23" s="26" t="s">
        <v>10</v>
      </c>
      <c r="B23" s="22" t="s">
        <v>34</v>
      </c>
      <c r="C23" s="22" t="s">
        <v>14</v>
      </c>
      <c r="D23" s="24">
        <v>4190000280</v>
      </c>
      <c r="E23" s="25">
        <v>800</v>
      </c>
      <c r="F23" s="89">
        <v>26.6</v>
      </c>
      <c r="G23" s="89">
        <v>-3.3</v>
      </c>
      <c r="H23" s="89">
        <f t="shared" si="1"/>
        <v>23.3</v>
      </c>
      <c r="I23" s="29"/>
    </row>
    <row r="24" spans="1:9" ht="52.5" customHeight="1">
      <c r="A24" s="23" t="s">
        <v>86</v>
      </c>
      <c r="B24" s="22" t="s">
        <v>34</v>
      </c>
      <c r="C24" s="22" t="s">
        <v>14</v>
      </c>
      <c r="D24" s="24">
        <v>1110180360</v>
      </c>
      <c r="E24" s="25">
        <v>100</v>
      </c>
      <c r="F24" s="89">
        <v>303.10000000000002</v>
      </c>
      <c r="G24" s="89"/>
      <c r="H24" s="89">
        <f t="shared" si="1"/>
        <v>303.10000000000002</v>
      </c>
      <c r="I24" s="29"/>
    </row>
    <row r="25" spans="1:9" ht="43.5" customHeight="1">
      <c r="A25" s="36" t="s">
        <v>122</v>
      </c>
      <c r="B25" s="22" t="s">
        <v>34</v>
      </c>
      <c r="C25" s="22" t="s">
        <v>14</v>
      </c>
      <c r="D25" s="24">
        <v>1110180360</v>
      </c>
      <c r="E25" s="25">
        <v>200</v>
      </c>
      <c r="F25" s="89">
        <v>72.5</v>
      </c>
      <c r="G25" s="89"/>
      <c r="H25" s="89">
        <f t="shared" si="1"/>
        <v>72.5</v>
      </c>
      <c r="I25" s="29"/>
    </row>
    <row r="26" spans="1:9" ht="40.5" customHeight="1">
      <c r="A26" s="37" t="s">
        <v>191</v>
      </c>
      <c r="B26" s="31" t="s">
        <v>34</v>
      </c>
      <c r="C26" s="31" t="s">
        <v>40</v>
      </c>
      <c r="D26" s="32">
        <v>4490051200</v>
      </c>
      <c r="E26" s="10">
        <v>200</v>
      </c>
      <c r="F26" s="89">
        <v>13.4</v>
      </c>
      <c r="G26" s="89"/>
      <c r="H26" s="89">
        <f t="shared" si="1"/>
        <v>13.4</v>
      </c>
      <c r="I26" s="33"/>
    </row>
    <row r="27" spans="1:9" ht="45" customHeight="1">
      <c r="A27" s="23" t="s">
        <v>174</v>
      </c>
      <c r="B27" s="22" t="s">
        <v>34</v>
      </c>
      <c r="C27" s="22" t="s">
        <v>17</v>
      </c>
      <c r="D27" s="38" t="s">
        <v>195</v>
      </c>
      <c r="E27" s="10">
        <v>200</v>
      </c>
      <c r="F27" s="89">
        <v>400</v>
      </c>
      <c r="G27" s="89"/>
      <c r="H27" s="89">
        <f t="shared" si="1"/>
        <v>400</v>
      </c>
      <c r="I27" s="15"/>
    </row>
    <row r="28" spans="1:9" ht="41.25" customHeight="1">
      <c r="A28" s="40" t="s">
        <v>199</v>
      </c>
      <c r="B28" s="22" t="s">
        <v>34</v>
      </c>
      <c r="C28" s="22" t="s">
        <v>17</v>
      </c>
      <c r="D28" s="38" t="s">
        <v>197</v>
      </c>
      <c r="E28" s="25">
        <v>200</v>
      </c>
      <c r="F28" s="89">
        <v>680</v>
      </c>
      <c r="G28" s="89">
        <v>-80</v>
      </c>
      <c r="H28" s="89">
        <f t="shared" si="1"/>
        <v>600</v>
      </c>
      <c r="I28" s="29"/>
    </row>
    <row r="29" spans="1:9" ht="40.5" customHeight="1">
      <c r="A29" s="39" t="s">
        <v>120</v>
      </c>
      <c r="B29" s="22" t="s">
        <v>34</v>
      </c>
      <c r="C29" s="22" t="s">
        <v>17</v>
      </c>
      <c r="D29" s="38" t="s">
        <v>198</v>
      </c>
      <c r="E29" s="25">
        <v>200</v>
      </c>
      <c r="F29" s="89">
        <v>270</v>
      </c>
      <c r="G29" s="89">
        <v>-67</v>
      </c>
      <c r="H29" s="89">
        <f t="shared" si="1"/>
        <v>203</v>
      </c>
      <c r="I29" s="29"/>
    </row>
    <row r="30" spans="1:9" ht="28.5" customHeight="1">
      <c r="A30" s="249" t="s">
        <v>124</v>
      </c>
      <c r="B30" s="248" t="s">
        <v>34</v>
      </c>
      <c r="C30" s="248" t="s">
        <v>17</v>
      </c>
      <c r="D30" s="19">
        <v>1410100700</v>
      </c>
      <c r="E30" s="250">
        <v>200</v>
      </c>
      <c r="F30" s="7">
        <v>65.3</v>
      </c>
      <c r="G30" s="7">
        <v>-65.3</v>
      </c>
      <c r="H30" s="7">
        <f t="shared" si="1"/>
        <v>0</v>
      </c>
      <c r="I30" s="29"/>
    </row>
    <row r="31" spans="1:9" ht="40.5" customHeight="1">
      <c r="A31" s="23" t="s">
        <v>134</v>
      </c>
      <c r="B31" s="22" t="s">
        <v>34</v>
      </c>
      <c r="C31" s="22" t="s">
        <v>17</v>
      </c>
      <c r="D31" s="24">
        <v>1410100710</v>
      </c>
      <c r="E31" s="25">
        <v>200</v>
      </c>
      <c r="F31" s="89">
        <v>100</v>
      </c>
      <c r="G31" s="89">
        <v>-100</v>
      </c>
      <c r="H31" s="89">
        <f t="shared" si="1"/>
        <v>0</v>
      </c>
      <c r="I31" s="29"/>
    </row>
    <row r="32" spans="1:9" ht="40.5" customHeight="1">
      <c r="A32" s="119" t="s">
        <v>135</v>
      </c>
      <c r="B32" s="22" t="s">
        <v>34</v>
      </c>
      <c r="C32" s="22" t="s">
        <v>17</v>
      </c>
      <c r="D32" s="24">
        <v>4290020100</v>
      </c>
      <c r="E32" s="25">
        <v>200</v>
      </c>
      <c r="F32" s="89">
        <v>309</v>
      </c>
      <c r="G32" s="89">
        <v>-43</v>
      </c>
      <c r="H32" s="89">
        <f t="shared" si="1"/>
        <v>266</v>
      </c>
      <c r="I32" s="139"/>
    </row>
    <row r="33" spans="1:9" ht="25.5" customHeight="1">
      <c r="A33" s="26" t="s">
        <v>142</v>
      </c>
      <c r="B33" s="22" t="s">
        <v>34</v>
      </c>
      <c r="C33" s="22" t="s">
        <v>17</v>
      </c>
      <c r="D33" s="24">
        <v>4290020120</v>
      </c>
      <c r="E33" s="25">
        <v>800</v>
      </c>
      <c r="F33" s="89">
        <v>28.6</v>
      </c>
      <c r="G33" s="89"/>
      <c r="H33" s="89">
        <f t="shared" si="1"/>
        <v>28.6</v>
      </c>
      <c r="I33" s="29"/>
    </row>
    <row r="34" spans="1:9" ht="27" customHeight="1">
      <c r="A34" s="26" t="s">
        <v>129</v>
      </c>
      <c r="B34" s="22" t="s">
        <v>34</v>
      </c>
      <c r="C34" s="22" t="s">
        <v>17</v>
      </c>
      <c r="D34" s="24">
        <v>4290020140</v>
      </c>
      <c r="E34" s="25">
        <v>200</v>
      </c>
      <c r="F34" s="89">
        <v>40</v>
      </c>
      <c r="G34" s="89">
        <v>-10</v>
      </c>
      <c r="H34" s="89">
        <f t="shared" si="1"/>
        <v>30</v>
      </c>
      <c r="I34" s="29"/>
    </row>
    <row r="35" spans="1:9" ht="42" customHeight="1">
      <c r="A35" s="4" t="s">
        <v>145</v>
      </c>
      <c r="B35" s="22" t="s">
        <v>34</v>
      </c>
      <c r="C35" s="22" t="s">
        <v>17</v>
      </c>
      <c r="D35" s="24">
        <v>4290007030</v>
      </c>
      <c r="E35" s="25">
        <v>300</v>
      </c>
      <c r="F35" s="89">
        <v>2</v>
      </c>
      <c r="G35" s="89"/>
      <c r="H35" s="89">
        <f t="shared" si="1"/>
        <v>2</v>
      </c>
      <c r="I35" s="29"/>
    </row>
    <row r="36" spans="1:9" ht="40.5" customHeight="1">
      <c r="A36" s="26" t="s">
        <v>133</v>
      </c>
      <c r="B36" s="22" t="s">
        <v>34</v>
      </c>
      <c r="C36" s="22" t="s">
        <v>17</v>
      </c>
      <c r="D36" s="24">
        <v>4390080350</v>
      </c>
      <c r="E36" s="25">
        <v>200</v>
      </c>
      <c r="F36" s="89">
        <v>6.8</v>
      </c>
      <c r="G36" s="89"/>
      <c r="H36" s="89">
        <f t="shared" si="1"/>
        <v>6.8</v>
      </c>
      <c r="I36" s="29"/>
    </row>
    <row r="37" spans="1:9" ht="28.5" customHeight="1">
      <c r="A37" s="54" t="s">
        <v>266</v>
      </c>
      <c r="B37" s="106" t="s">
        <v>34</v>
      </c>
      <c r="C37" s="106" t="s">
        <v>17</v>
      </c>
      <c r="D37" s="19">
        <v>4290020560</v>
      </c>
      <c r="E37" s="110">
        <v>200</v>
      </c>
      <c r="F37" s="7">
        <v>200</v>
      </c>
      <c r="G37" s="7"/>
      <c r="H37" s="7">
        <f>F37+G37</f>
        <v>200</v>
      </c>
      <c r="I37" s="29"/>
    </row>
    <row r="38" spans="1:9" ht="42" customHeight="1">
      <c r="A38" s="54" t="s">
        <v>821</v>
      </c>
      <c r="B38" s="243" t="s">
        <v>34</v>
      </c>
      <c r="C38" s="243" t="s">
        <v>17</v>
      </c>
      <c r="D38" s="19">
        <v>4290020570</v>
      </c>
      <c r="E38" s="244">
        <v>200</v>
      </c>
      <c r="F38" s="7">
        <v>0.6</v>
      </c>
      <c r="G38" s="7"/>
      <c r="H38" s="7">
        <f>F38+G38</f>
        <v>0.6</v>
      </c>
      <c r="I38" s="245"/>
    </row>
    <row r="39" spans="1:9" ht="29.25" customHeight="1">
      <c r="A39" s="26" t="s">
        <v>130</v>
      </c>
      <c r="B39" s="22" t="s">
        <v>34</v>
      </c>
      <c r="C39" s="22" t="s">
        <v>18</v>
      </c>
      <c r="D39" s="24">
        <v>4290020150</v>
      </c>
      <c r="E39" s="25">
        <v>200</v>
      </c>
      <c r="F39" s="89">
        <v>39.5</v>
      </c>
      <c r="G39" s="89">
        <v>-39.5</v>
      </c>
      <c r="H39" s="89">
        <f t="shared" si="1"/>
        <v>0</v>
      </c>
      <c r="I39" s="111"/>
    </row>
    <row r="40" spans="1:9" ht="71.25" customHeight="1">
      <c r="A40" s="21" t="s">
        <v>190</v>
      </c>
      <c r="B40" s="22" t="s">
        <v>34</v>
      </c>
      <c r="C40" s="22" t="s">
        <v>19</v>
      </c>
      <c r="D40" s="24">
        <v>4390082400</v>
      </c>
      <c r="E40" s="25">
        <v>200</v>
      </c>
      <c r="F40" s="89">
        <v>228.1</v>
      </c>
      <c r="G40" s="89"/>
      <c r="H40" s="89">
        <f t="shared" si="1"/>
        <v>228.1</v>
      </c>
      <c r="I40" s="29"/>
    </row>
    <row r="41" spans="1:9" ht="46.5" customHeight="1">
      <c r="A41" s="13" t="s">
        <v>160</v>
      </c>
      <c r="B41" s="22" t="s">
        <v>34</v>
      </c>
      <c r="C41" s="22" t="s">
        <v>20</v>
      </c>
      <c r="D41" s="24">
        <v>1710120400</v>
      </c>
      <c r="E41" s="25">
        <v>200</v>
      </c>
      <c r="F41" s="89">
        <v>242.2</v>
      </c>
      <c r="G41" s="89"/>
      <c r="H41" s="89">
        <f t="shared" si="1"/>
        <v>242.2</v>
      </c>
      <c r="I41" s="29"/>
    </row>
    <row r="42" spans="1:9" ht="59.25" customHeight="1">
      <c r="A42" s="13" t="s">
        <v>149</v>
      </c>
      <c r="B42" s="22" t="s">
        <v>34</v>
      </c>
      <c r="C42" s="22" t="s">
        <v>20</v>
      </c>
      <c r="D42" s="24">
        <v>1720120410</v>
      </c>
      <c r="E42" s="25">
        <v>200</v>
      </c>
      <c r="F42" s="89">
        <v>2157.8000000000002</v>
      </c>
      <c r="G42" s="7"/>
      <c r="H42" s="7">
        <f>F42+G42</f>
        <v>2157.8000000000002</v>
      </c>
      <c r="I42" s="29"/>
    </row>
    <row r="43" spans="1:9" ht="56.25" customHeight="1">
      <c r="A43" s="13" t="s">
        <v>262</v>
      </c>
      <c r="B43" s="101" t="s">
        <v>34</v>
      </c>
      <c r="C43" s="101" t="s">
        <v>20</v>
      </c>
      <c r="D43" s="105" t="s">
        <v>263</v>
      </c>
      <c r="E43" s="102">
        <v>200</v>
      </c>
      <c r="F43" s="7">
        <v>30.5</v>
      </c>
      <c r="G43" s="7"/>
      <c r="H43" s="7">
        <f>F43+G43</f>
        <v>30.5</v>
      </c>
      <c r="I43" s="29"/>
    </row>
    <row r="44" spans="1:9" ht="53.25" customHeight="1">
      <c r="A44" s="13" t="s">
        <v>261</v>
      </c>
      <c r="B44" s="101" t="s">
        <v>34</v>
      </c>
      <c r="C44" s="101" t="s">
        <v>20</v>
      </c>
      <c r="D44" s="66">
        <v>1720180510</v>
      </c>
      <c r="E44" s="102">
        <v>200</v>
      </c>
      <c r="F44" s="7">
        <v>3000</v>
      </c>
      <c r="G44" s="7"/>
      <c r="H44" s="7">
        <f>F44+G44</f>
        <v>3000</v>
      </c>
      <c r="I44" s="103"/>
    </row>
    <row r="45" spans="1:9" ht="53.25" customHeight="1">
      <c r="A45" s="122" t="s">
        <v>221</v>
      </c>
      <c r="B45" s="123" t="s">
        <v>34</v>
      </c>
      <c r="C45" s="123" t="s">
        <v>20</v>
      </c>
      <c r="D45" s="123" t="s">
        <v>192</v>
      </c>
      <c r="E45" s="124">
        <v>200</v>
      </c>
      <c r="F45" s="125">
        <v>600</v>
      </c>
      <c r="G45" s="125"/>
      <c r="H45" s="125">
        <f t="shared" ref="H45" si="2">F45+G45</f>
        <v>600</v>
      </c>
      <c r="I45" s="103"/>
    </row>
    <row r="46" spans="1:9" ht="32.25" customHeight="1">
      <c r="A46" s="39" t="s">
        <v>175</v>
      </c>
      <c r="B46" s="22" t="s">
        <v>34</v>
      </c>
      <c r="C46" s="22" t="s">
        <v>21</v>
      </c>
      <c r="D46" s="83" t="s">
        <v>200</v>
      </c>
      <c r="E46" s="25">
        <v>200</v>
      </c>
      <c r="F46" s="89">
        <v>370</v>
      </c>
      <c r="G46" s="89"/>
      <c r="H46" s="89">
        <f t="shared" si="1"/>
        <v>370</v>
      </c>
      <c r="I46" s="15"/>
    </row>
    <row r="47" spans="1:9" ht="54" customHeight="1">
      <c r="A47" s="4" t="s">
        <v>132</v>
      </c>
      <c r="B47" s="22" t="s">
        <v>34</v>
      </c>
      <c r="C47" s="22" t="s">
        <v>21</v>
      </c>
      <c r="D47" s="24">
        <v>4290020160</v>
      </c>
      <c r="E47" s="25">
        <v>200</v>
      </c>
      <c r="F47" s="89">
        <v>201.5</v>
      </c>
      <c r="G47" s="89">
        <v>146.69999999999999</v>
      </c>
      <c r="H47" s="89">
        <f t="shared" si="1"/>
        <v>348.2</v>
      </c>
      <c r="I47" s="11" t="s">
        <v>161</v>
      </c>
    </row>
    <row r="48" spans="1:9" ht="55.5" customHeight="1">
      <c r="A48" s="251" t="s">
        <v>823</v>
      </c>
      <c r="B48" s="248" t="s">
        <v>34</v>
      </c>
      <c r="C48" s="248" t="s">
        <v>21</v>
      </c>
      <c r="D48" s="252">
        <v>4290020361</v>
      </c>
      <c r="E48" s="253">
        <v>200</v>
      </c>
      <c r="F48" s="169">
        <v>40</v>
      </c>
      <c r="G48" s="169">
        <v>-40</v>
      </c>
      <c r="H48" s="169">
        <f t="shared" si="1"/>
        <v>0</v>
      </c>
      <c r="I48" s="247"/>
    </row>
    <row r="49" spans="1:9" ht="41.25" customHeight="1">
      <c r="A49" s="34" t="s">
        <v>148</v>
      </c>
      <c r="B49" s="22" t="s">
        <v>34</v>
      </c>
      <c r="C49" s="22" t="s">
        <v>151</v>
      </c>
      <c r="D49" s="38" t="s">
        <v>193</v>
      </c>
      <c r="E49" s="25">
        <v>200</v>
      </c>
      <c r="F49" s="89">
        <v>879.9</v>
      </c>
      <c r="G49" s="89">
        <v>16.100000000000001</v>
      </c>
      <c r="H49" s="89">
        <f t="shared" si="1"/>
        <v>896</v>
      </c>
      <c r="I49" s="29"/>
    </row>
    <row r="50" spans="1:9" ht="29.25" customHeight="1">
      <c r="A50" s="71" t="s">
        <v>276</v>
      </c>
      <c r="B50" s="74" t="s">
        <v>34</v>
      </c>
      <c r="C50" s="74" t="s">
        <v>152</v>
      </c>
      <c r="D50" s="72">
        <v>4290021000</v>
      </c>
      <c r="E50" s="73">
        <v>200</v>
      </c>
      <c r="F50" s="7">
        <v>420</v>
      </c>
      <c r="G50" s="7"/>
      <c r="H50" s="89">
        <f t="shared" si="1"/>
        <v>420</v>
      </c>
      <c r="I50" s="15">
        <v>360.6</v>
      </c>
    </row>
    <row r="51" spans="1:9" ht="44.25" customHeight="1">
      <c r="A51" s="20" t="s">
        <v>277</v>
      </c>
      <c r="B51" s="113" t="s">
        <v>34</v>
      </c>
      <c r="C51" s="113" t="s">
        <v>26</v>
      </c>
      <c r="D51" s="113" t="s">
        <v>273</v>
      </c>
      <c r="E51" s="114">
        <v>200</v>
      </c>
      <c r="F51" s="7">
        <v>3700</v>
      </c>
      <c r="G51" s="7"/>
      <c r="H51" s="7">
        <f>F51+G51</f>
        <v>3700</v>
      </c>
      <c r="I51" s="75"/>
    </row>
    <row r="52" spans="1:9" ht="28.5" customHeight="1">
      <c r="A52" s="4" t="s">
        <v>92</v>
      </c>
      <c r="B52" s="22" t="s">
        <v>34</v>
      </c>
      <c r="C52" s="22" t="s">
        <v>27</v>
      </c>
      <c r="D52" s="24">
        <v>4290007010</v>
      </c>
      <c r="E52" s="25">
        <v>300</v>
      </c>
      <c r="F52" s="89">
        <v>1213.5</v>
      </c>
      <c r="G52" s="89">
        <v>-26.4</v>
      </c>
      <c r="H52" s="89">
        <f t="shared" si="1"/>
        <v>1187.0999999999999</v>
      </c>
      <c r="I52" s="75"/>
    </row>
    <row r="53" spans="1:9" ht="30" customHeight="1">
      <c r="A53" s="137" t="s">
        <v>144</v>
      </c>
      <c r="B53" s="92" t="s">
        <v>34</v>
      </c>
      <c r="C53" s="92" t="s">
        <v>143</v>
      </c>
      <c r="D53" s="131" t="s">
        <v>287</v>
      </c>
      <c r="E53" s="93">
        <v>300</v>
      </c>
      <c r="F53" s="7">
        <v>1353.3</v>
      </c>
      <c r="G53" s="99"/>
      <c r="H53" s="7">
        <f>F53+G53</f>
        <v>1353.3</v>
      </c>
      <c r="I53" s="29"/>
    </row>
    <row r="54" spans="1:9" ht="42.75" customHeight="1">
      <c r="A54" s="45" t="s">
        <v>283</v>
      </c>
      <c r="B54" s="132" t="s">
        <v>34</v>
      </c>
      <c r="C54" s="132" t="s">
        <v>286</v>
      </c>
      <c r="D54" s="49" t="s">
        <v>285</v>
      </c>
      <c r="E54" s="133">
        <v>200</v>
      </c>
      <c r="F54" s="7">
        <v>396</v>
      </c>
      <c r="G54" s="7"/>
      <c r="H54" s="7">
        <f t="shared" ref="H54" si="3">F54+G54</f>
        <v>396</v>
      </c>
      <c r="I54" s="111"/>
    </row>
    <row r="55" spans="1:9" ht="54.75" customHeight="1">
      <c r="A55" s="249" t="s">
        <v>284</v>
      </c>
      <c r="B55" s="248" t="s">
        <v>34</v>
      </c>
      <c r="C55" s="248" t="s">
        <v>286</v>
      </c>
      <c r="D55" s="49" t="s">
        <v>822</v>
      </c>
      <c r="E55" s="250">
        <v>200</v>
      </c>
      <c r="F55" s="7">
        <v>4</v>
      </c>
      <c r="G55" s="7"/>
      <c r="H55" s="7">
        <f t="shared" ref="H55" si="4">F55+G55</f>
        <v>4</v>
      </c>
      <c r="I55" s="247"/>
    </row>
    <row r="56" spans="1:9" ht="20.25" customHeight="1">
      <c r="A56" s="14" t="s">
        <v>33</v>
      </c>
      <c r="B56" s="8" t="s">
        <v>35</v>
      </c>
      <c r="C56" s="22"/>
      <c r="D56" s="24"/>
      <c r="E56" s="24"/>
      <c r="F56" s="35">
        <f>F57+F58</f>
        <v>1171</v>
      </c>
      <c r="G56" s="35">
        <f>G57+G58+G59</f>
        <v>-119.30000000000001</v>
      </c>
      <c r="H56" s="35">
        <f>H57+H58+H59</f>
        <v>1051.7</v>
      </c>
      <c r="I56" s="134"/>
    </row>
    <row r="57" spans="1:9" ht="51">
      <c r="A57" s="26" t="s">
        <v>87</v>
      </c>
      <c r="B57" s="22" t="s">
        <v>35</v>
      </c>
      <c r="C57" s="22" t="s">
        <v>13</v>
      </c>
      <c r="D57" s="24">
        <v>4090000270</v>
      </c>
      <c r="E57" s="25">
        <v>100</v>
      </c>
      <c r="F57" s="7">
        <v>1014.6</v>
      </c>
      <c r="G57" s="7">
        <v>-119.4</v>
      </c>
      <c r="H57" s="7">
        <f>F57+G57</f>
        <v>895.2</v>
      </c>
      <c r="I57" s="29"/>
    </row>
    <row r="58" spans="1:9" ht="31.5" customHeight="1">
      <c r="A58" s="26" t="s">
        <v>125</v>
      </c>
      <c r="B58" s="22" t="s">
        <v>35</v>
      </c>
      <c r="C58" s="22" t="s">
        <v>13</v>
      </c>
      <c r="D58" s="24">
        <v>4090000270</v>
      </c>
      <c r="E58" s="25">
        <v>200</v>
      </c>
      <c r="F58" s="7">
        <v>156.4</v>
      </c>
      <c r="G58" s="7"/>
      <c r="H58" s="7">
        <f>F58+G58</f>
        <v>156.4</v>
      </c>
      <c r="I58" s="29"/>
    </row>
    <row r="59" spans="1:9" ht="31.5" customHeight="1">
      <c r="A59" s="277" t="s">
        <v>938</v>
      </c>
      <c r="B59" s="276" t="s">
        <v>35</v>
      </c>
      <c r="C59" s="276" t="s">
        <v>13</v>
      </c>
      <c r="D59" s="279">
        <v>4090000270</v>
      </c>
      <c r="E59" s="278">
        <v>800</v>
      </c>
      <c r="F59" s="7"/>
      <c r="G59" s="7">
        <v>0.1</v>
      </c>
      <c r="H59" s="7">
        <f>F59+G59</f>
        <v>0.1</v>
      </c>
      <c r="I59" s="283"/>
    </row>
    <row r="60" spans="1:9" ht="18" customHeight="1">
      <c r="A60" s="14" t="s">
        <v>4</v>
      </c>
      <c r="B60" s="8" t="s">
        <v>5</v>
      </c>
      <c r="C60" s="22"/>
      <c r="D60" s="24"/>
      <c r="E60" s="24"/>
      <c r="F60" s="138">
        <f>F61+F62+F64+F65+F69+F70+F71+F78+F87+F88+F89+F90+F91+F94+F95+F97+F98+F99+F103+F104+F107+F110+F82+F108+F74+F76+F79+F81+F84+F85+F86+F96+F109+F83+F72+F92+F105+F73+F93+F106+F80+F77+F102+F66+F100+F101+F111+F75+F63+F112+F67+F68</f>
        <v>41356.400000000001</v>
      </c>
      <c r="G60" s="148">
        <f t="shared" ref="G60:H60" si="5">G61+G62+G64+G65+G69+G70+G71+G78+G87+G88+G89+G90+G91+G94+G95+G97+G98+G99+G103+G104+G107+G110+G82+G108+G74+G76+G79+G81+G84+G85+G86+G96+G109+G83+G72+G92+G105+G73+G93+G106+G80+G77+G102+G66+G100+G101+G111+G75+G63+G112+G67+G68</f>
        <v>3644.5</v>
      </c>
      <c r="H60" s="148">
        <f t="shared" si="5"/>
        <v>45000.899999999994</v>
      </c>
      <c r="I60" s="29"/>
    </row>
    <row r="61" spans="1:9" ht="60.75" customHeight="1">
      <c r="A61" s="26" t="s">
        <v>90</v>
      </c>
      <c r="B61" s="22" t="s">
        <v>5</v>
      </c>
      <c r="C61" s="22" t="s">
        <v>15</v>
      </c>
      <c r="D61" s="24">
        <v>4190000290</v>
      </c>
      <c r="E61" s="25">
        <v>100</v>
      </c>
      <c r="F61" s="89">
        <v>3757.3</v>
      </c>
      <c r="G61" s="89">
        <v>37.5</v>
      </c>
      <c r="H61" s="27">
        <f>F61+G61</f>
        <v>3794.8</v>
      </c>
      <c r="I61" s="28" t="e">
        <f>I62+#REF!+I64+I65+I66+#REF!+#REF!+I70+I71+#REF!+#REF!+#REF!+#REF!+I79+#REF!+#REF!+#REF!+I88+I89+#REF!+I90+I91+I92+I95+I96+I98+I99+I100+I104+I105+I108+#REF!+#REF!+#REF!+#REF!+I110+I111+I83+#REF!+#REF!+#REF!+#REF!+#REF!</f>
        <v>#REF!</v>
      </c>
    </row>
    <row r="62" spans="1:9" ht="29.25" customHeight="1">
      <c r="A62" s="26" t="s">
        <v>128</v>
      </c>
      <c r="B62" s="22" t="s">
        <v>5</v>
      </c>
      <c r="C62" s="22" t="s">
        <v>15</v>
      </c>
      <c r="D62" s="24">
        <v>4190000290</v>
      </c>
      <c r="E62" s="25">
        <v>200</v>
      </c>
      <c r="F62" s="89">
        <v>201.4</v>
      </c>
      <c r="G62" s="89"/>
      <c r="H62" s="89">
        <f t="shared" ref="H62:H111" si="6">F62+G62</f>
        <v>201.4</v>
      </c>
      <c r="I62" s="27">
        <v>3167.6</v>
      </c>
    </row>
    <row r="63" spans="1:9" ht="29.25" customHeight="1">
      <c r="A63" s="20" t="s">
        <v>293</v>
      </c>
      <c r="B63" s="147" t="s">
        <v>5</v>
      </c>
      <c r="C63" s="147" t="s">
        <v>15</v>
      </c>
      <c r="D63" s="19">
        <v>4190000290</v>
      </c>
      <c r="E63" s="146">
        <v>300</v>
      </c>
      <c r="F63" s="7">
        <v>6</v>
      </c>
      <c r="G63" s="7"/>
      <c r="H63" s="7">
        <f>F63+G63</f>
        <v>6</v>
      </c>
      <c r="I63" s="104"/>
    </row>
    <row r="64" spans="1:9" ht="30" customHeight="1">
      <c r="A64" s="281" t="s">
        <v>91</v>
      </c>
      <c r="B64" s="147" t="s">
        <v>5</v>
      </c>
      <c r="C64" s="147" t="s">
        <v>16</v>
      </c>
      <c r="D64" s="19">
        <v>4290020090</v>
      </c>
      <c r="E64" s="146">
        <v>800</v>
      </c>
      <c r="F64" s="7">
        <v>134.69999999999999</v>
      </c>
      <c r="G64" s="7"/>
      <c r="H64" s="7">
        <f t="shared" si="6"/>
        <v>134.69999999999999</v>
      </c>
      <c r="I64" s="29"/>
    </row>
    <row r="65" spans="1:9" ht="39.75" customHeight="1">
      <c r="A65" s="20" t="s">
        <v>199</v>
      </c>
      <c r="B65" s="147" t="s">
        <v>5</v>
      </c>
      <c r="C65" s="147" t="s">
        <v>17</v>
      </c>
      <c r="D65" s="147" t="s">
        <v>197</v>
      </c>
      <c r="E65" s="146">
        <v>200</v>
      </c>
      <c r="F65" s="7">
        <v>200</v>
      </c>
      <c r="G65" s="7"/>
      <c r="H65" s="7">
        <f t="shared" si="6"/>
        <v>200</v>
      </c>
      <c r="I65" s="29"/>
    </row>
    <row r="66" spans="1:9" ht="33" customHeight="1">
      <c r="A66" s="45" t="s">
        <v>124</v>
      </c>
      <c r="B66" s="147" t="s">
        <v>5</v>
      </c>
      <c r="C66" s="147" t="s">
        <v>17</v>
      </c>
      <c r="D66" s="19">
        <v>1410100700</v>
      </c>
      <c r="E66" s="146">
        <v>200</v>
      </c>
      <c r="F66" s="7">
        <v>16</v>
      </c>
      <c r="G66" s="7">
        <v>-5.8</v>
      </c>
      <c r="H66" s="7">
        <f t="shared" si="6"/>
        <v>10.199999999999999</v>
      </c>
      <c r="I66" s="29"/>
    </row>
    <row r="67" spans="1:9" ht="42.75" customHeight="1">
      <c r="A67" s="143" t="s">
        <v>291</v>
      </c>
      <c r="B67" s="147" t="s">
        <v>5</v>
      </c>
      <c r="C67" s="147" t="s">
        <v>17</v>
      </c>
      <c r="D67" s="19">
        <v>4290008150</v>
      </c>
      <c r="E67" s="146">
        <v>500</v>
      </c>
      <c r="F67" s="7">
        <v>664</v>
      </c>
      <c r="G67" s="7">
        <v>-664</v>
      </c>
      <c r="H67" s="7">
        <f>F67+G67</f>
        <v>0</v>
      </c>
      <c r="I67" s="150"/>
    </row>
    <row r="68" spans="1:9" ht="30" customHeight="1">
      <c r="A68" s="45" t="s">
        <v>124</v>
      </c>
      <c r="B68" s="202" t="s">
        <v>5</v>
      </c>
      <c r="C68" s="202" t="s">
        <v>18</v>
      </c>
      <c r="D68" s="19">
        <v>1410100700</v>
      </c>
      <c r="E68" s="203">
        <v>200</v>
      </c>
      <c r="F68" s="7">
        <v>21.5</v>
      </c>
      <c r="G68" s="7">
        <v>-0.7</v>
      </c>
      <c r="H68" s="7">
        <f>F68+G68</f>
        <v>20.8</v>
      </c>
      <c r="I68" s="206"/>
    </row>
    <row r="69" spans="1:9" s="127" customFormat="1" ht="28.5" customHeight="1">
      <c r="A69" s="26" t="s">
        <v>11</v>
      </c>
      <c r="B69" s="22" t="s">
        <v>5</v>
      </c>
      <c r="C69" s="22" t="s">
        <v>18</v>
      </c>
      <c r="D69" s="24">
        <v>4290000300</v>
      </c>
      <c r="E69" s="25">
        <v>100</v>
      </c>
      <c r="F69" s="89">
        <v>3098</v>
      </c>
      <c r="G69" s="89">
        <v>4.0999999999999996</v>
      </c>
      <c r="H69" s="89">
        <f t="shared" si="6"/>
        <v>3102.1</v>
      </c>
      <c r="I69" s="126"/>
    </row>
    <row r="70" spans="1:9" ht="42.75" customHeight="1">
      <c r="A70" s="119" t="s">
        <v>131</v>
      </c>
      <c r="B70" s="69" t="s">
        <v>5</v>
      </c>
      <c r="C70" s="69" t="s">
        <v>18</v>
      </c>
      <c r="D70" s="19">
        <v>4290000300</v>
      </c>
      <c r="E70" s="70">
        <v>200</v>
      </c>
      <c r="F70" s="7">
        <v>1510.3</v>
      </c>
      <c r="G70" s="7">
        <v>-4.2</v>
      </c>
      <c r="H70" s="89">
        <f t="shared" si="6"/>
        <v>1506.1</v>
      </c>
      <c r="I70" s="29"/>
    </row>
    <row r="71" spans="1:9" ht="30" customHeight="1">
      <c r="A71" s="26" t="s">
        <v>12</v>
      </c>
      <c r="B71" s="69" t="s">
        <v>5</v>
      </c>
      <c r="C71" s="69" t="s">
        <v>18</v>
      </c>
      <c r="D71" s="19">
        <v>4290000300</v>
      </c>
      <c r="E71" s="70">
        <v>800</v>
      </c>
      <c r="F71" s="7">
        <v>32.799999999999997</v>
      </c>
      <c r="G71" s="7"/>
      <c r="H71" s="89">
        <f t="shared" si="6"/>
        <v>32.799999999999997</v>
      </c>
      <c r="I71" s="29"/>
    </row>
    <row r="72" spans="1:9" ht="52.5" customHeight="1">
      <c r="A72" s="98" t="s">
        <v>173</v>
      </c>
      <c r="B72" s="96" t="s">
        <v>5</v>
      </c>
      <c r="C72" s="96" t="s">
        <v>18</v>
      </c>
      <c r="D72" s="19">
        <v>4290082181</v>
      </c>
      <c r="E72" s="97">
        <v>100</v>
      </c>
      <c r="F72" s="7">
        <v>160.19999999999999</v>
      </c>
      <c r="G72" s="7">
        <v>-0.1</v>
      </c>
      <c r="H72" s="99">
        <f>F72+G72</f>
        <v>160.1</v>
      </c>
      <c r="I72" s="29"/>
    </row>
    <row r="73" spans="1:9" ht="57.75" customHeight="1">
      <c r="A73" s="98" t="s">
        <v>173</v>
      </c>
      <c r="B73" s="96" t="s">
        <v>5</v>
      </c>
      <c r="C73" s="96" t="s">
        <v>18</v>
      </c>
      <c r="D73" s="19">
        <v>4290082182</v>
      </c>
      <c r="E73" s="97">
        <v>100</v>
      </c>
      <c r="F73" s="7">
        <v>120.6</v>
      </c>
      <c r="G73" s="7">
        <v>0.1</v>
      </c>
      <c r="H73" s="7">
        <f>F73+G73</f>
        <v>120.69999999999999</v>
      </c>
      <c r="I73" s="100"/>
    </row>
    <row r="74" spans="1:9" ht="45" customHeight="1">
      <c r="A74" s="43" t="s">
        <v>157</v>
      </c>
      <c r="B74" s="69" t="s">
        <v>5</v>
      </c>
      <c r="C74" s="69" t="s">
        <v>18</v>
      </c>
      <c r="D74" s="19">
        <v>4290008100</v>
      </c>
      <c r="E74" s="70">
        <v>500</v>
      </c>
      <c r="F74" s="7">
        <v>458</v>
      </c>
      <c r="G74" s="7"/>
      <c r="H74" s="89">
        <f t="shared" si="6"/>
        <v>458</v>
      </c>
      <c r="I74" s="100"/>
    </row>
    <row r="75" spans="1:9" ht="67.5" customHeight="1">
      <c r="A75" s="16" t="s">
        <v>292</v>
      </c>
      <c r="B75" s="140" t="s">
        <v>5</v>
      </c>
      <c r="C75" s="140" t="s">
        <v>20</v>
      </c>
      <c r="D75" s="19">
        <v>1620108160</v>
      </c>
      <c r="E75" s="141">
        <v>500</v>
      </c>
      <c r="F75" s="7">
        <v>341.8</v>
      </c>
      <c r="G75" s="7"/>
      <c r="H75" s="7">
        <f>F75+G75</f>
        <v>341.8</v>
      </c>
      <c r="I75" s="44"/>
    </row>
    <row r="76" spans="1:9" ht="39" customHeight="1">
      <c r="A76" s="13" t="s">
        <v>155</v>
      </c>
      <c r="B76" s="69" t="s">
        <v>5</v>
      </c>
      <c r="C76" s="69" t="s">
        <v>20</v>
      </c>
      <c r="D76" s="19">
        <v>1710108010</v>
      </c>
      <c r="E76" s="70">
        <v>500</v>
      </c>
      <c r="F76" s="7">
        <v>3693.9</v>
      </c>
      <c r="G76" s="7"/>
      <c r="H76" s="89">
        <f t="shared" si="6"/>
        <v>3693.9</v>
      </c>
      <c r="I76" s="142"/>
    </row>
    <row r="77" spans="1:9" ht="45" customHeight="1">
      <c r="A77" s="13" t="s">
        <v>278</v>
      </c>
      <c r="B77" s="117" t="s">
        <v>5</v>
      </c>
      <c r="C77" s="117" t="s">
        <v>20</v>
      </c>
      <c r="D77" s="19">
        <v>1720108020</v>
      </c>
      <c r="E77" s="118">
        <v>500</v>
      </c>
      <c r="F77" s="7">
        <v>2056.6999999999998</v>
      </c>
      <c r="G77" s="7"/>
      <c r="H77" s="99">
        <f t="shared" si="6"/>
        <v>2056.6999999999998</v>
      </c>
      <c r="I77" s="44"/>
    </row>
    <row r="78" spans="1:9" ht="30" customHeight="1">
      <c r="A78" s="20" t="s">
        <v>85</v>
      </c>
      <c r="B78" s="69" t="s">
        <v>5</v>
      </c>
      <c r="C78" s="69" t="s">
        <v>21</v>
      </c>
      <c r="D78" s="69" t="s">
        <v>196</v>
      </c>
      <c r="E78" s="70">
        <v>800</v>
      </c>
      <c r="F78" s="7">
        <v>400</v>
      </c>
      <c r="G78" s="7">
        <v>-315.7</v>
      </c>
      <c r="H78" s="89">
        <f t="shared" si="6"/>
        <v>84.300000000000011</v>
      </c>
      <c r="I78" s="120"/>
    </row>
    <row r="79" spans="1:9" ht="26.25" customHeight="1">
      <c r="A79" s="42" t="s">
        <v>211</v>
      </c>
      <c r="B79" s="69" t="s">
        <v>5</v>
      </c>
      <c r="C79" s="69" t="s">
        <v>151</v>
      </c>
      <c r="D79" s="69" t="s">
        <v>212</v>
      </c>
      <c r="E79" s="46">
        <v>500</v>
      </c>
      <c r="F79" s="7">
        <v>184.2</v>
      </c>
      <c r="G79" s="7"/>
      <c r="H79" s="89">
        <f t="shared" si="6"/>
        <v>184.2</v>
      </c>
      <c r="I79" s="29"/>
    </row>
    <row r="80" spans="1:9" ht="26.25" customHeight="1">
      <c r="A80" s="45" t="s">
        <v>275</v>
      </c>
      <c r="B80" s="115" t="s">
        <v>5</v>
      </c>
      <c r="C80" s="115" t="s">
        <v>150</v>
      </c>
      <c r="D80" s="115" t="s">
        <v>274</v>
      </c>
      <c r="E80" s="46">
        <v>500</v>
      </c>
      <c r="F80" s="7">
        <v>75</v>
      </c>
      <c r="G80" s="7"/>
      <c r="H80" s="7">
        <f>F80+G80</f>
        <v>75</v>
      </c>
      <c r="I80" s="44"/>
    </row>
    <row r="81" spans="1:9" ht="31.5" customHeight="1">
      <c r="A81" s="41" t="s">
        <v>215</v>
      </c>
      <c r="B81" s="69" t="s">
        <v>5</v>
      </c>
      <c r="C81" s="78" t="s">
        <v>152</v>
      </c>
      <c r="D81" s="69" t="s">
        <v>216</v>
      </c>
      <c r="E81" s="46">
        <v>500</v>
      </c>
      <c r="F81" s="7">
        <v>807.1</v>
      </c>
      <c r="G81" s="7"/>
      <c r="H81" s="89">
        <f t="shared" si="6"/>
        <v>807.1</v>
      </c>
      <c r="I81" s="116"/>
    </row>
    <row r="82" spans="1:9" ht="42" customHeight="1">
      <c r="A82" s="23" t="s">
        <v>147</v>
      </c>
      <c r="B82" s="69" t="s">
        <v>5</v>
      </c>
      <c r="C82" s="69" t="s">
        <v>150</v>
      </c>
      <c r="D82" s="69" t="s">
        <v>194</v>
      </c>
      <c r="E82" s="46">
        <v>800</v>
      </c>
      <c r="F82" s="7">
        <v>5622</v>
      </c>
      <c r="G82" s="7">
        <v>4600</v>
      </c>
      <c r="H82" s="89">
        <f t="shared" si="6"/>
        <v>10222</v>
      </c>
      <c r="I82" s="44"/>
    </row>
    <row r="83" spans="1:9" ht="33.75" customHeight="1">
      <c r="A83" s="45" t="s">
        <v>248</v>
      </c>
      <c r="B83" s="95" t="s">
        <v>5</v>
      </c>
      <c r="C83" s="95" t="s">
        <v>150</v>
      </c>
      <c r="D83" s="95" t="s">
        <v>247</v>
      </c>
      <c r="E83" s="46">
        <v>800</v>
      </c>
      <c r="F83" s="7">
        <v>2131</v>
      </c>
      <c r="G83" s="7"/>
      <c r="H83" s="7">
        <f>F83+G83</f>
        <v>2131</v>
      </c>
      <c r="I83" s="29"/>
    </row>
    <row r="84" spans="1:9" ht="33.75" customHeight="1">
      <c r="A84" s="41" t="s">
        <v>213</v>
      </c>
      <c r="B84" s="69" t="s">
        <v>5</v>
      </c>
      <c r="C84" s="69" t="s">
        <v>150</v>
      </c>
      <c r="D84" s="69" t="s">
        <v>214</v>
      </c>
      <c r="E84" s="46">
        <v>500</v>
      </c>
      <c r="F84" s="7">
        <v>217</v>
      </c>
      <c r="G84" s="7"/>
      <c r="H84" s="89">
        <f t="shared" si="6"/>
        <v>217</v>
      </c>
      <c r="I84" s="94"/>
    </row>
    <row r="85" spans="1:9" ht="55.5" customHeight="1">
      <c r="A85" s="41" t="s">
        <v>217</v>
      </c>
      <c r="B85" s="69" t="s">
        <v>5</v>
      </c>
      <c r="C85" s="69" t="s">
        <v>152</v>
      </c>
      <c r="D85" s="69" t="s">
        <v>220</v>
      </c>
      <c r="E85" s="46">
        <v>500</v>
      </c>
      <c r="F85" s="7">
        <v>305.89999999999998</v>
      </c>
      <c r="G85" s="7"/>
      <c r="H85" s="89">
        <f t="shared" si="6"/>
        <v>305.89999999999998</v>
      </c>
      <c r="I85" s="44"/>
    </row>
    <row r="86" spans="1:9" ht="43.5" customHeight="1">
      <c r="A86" s="41" t="s">
        <v>218</v>
      </c>
      <c r="B86" s="69" t="s">
        <v>5</v>
      </c>
      <c r="C86" s="69" t="s">
        <v>152</v>
      </c>
      <c r="D86" s="69" t="s">
        <v>219</v>
      </c>
      <c r="E86" s="46">
        <v>500</v>
      </c>
      <c r="F86" s="7">
        <v>200</v>
      </c>
      <c r="G86" s="7"/>
      <c r="H86" s="89">
        <f t="shared" si="6"/>
        <v>200</v>
      </c>
      <c r="I86" s="44"/>
    </row>
    <row r="87" spans="1:9" ht="58.5" customHeight="1">
      <c r="A87" s="26" t="s">
        <v>81</v>
      </c>
      <c r="B87" s="69" t="s">
        <v>5</v>
      </c>
      <c r="C87" s="69" t="s">
        <v>162</v>
      </c>
      <c r="D87" s="69" t="s">
        <v>83</v>
      </c>
      <c r="E87" s="70">
        <v>100</v>
      </c>
      <c r="F87" s="7">
        <v>1297.9000000000001</v>
      </c>
      <c r="G87" s="7"/>
      <c r="H87" s="89">
        <f t="shared" si="6"/>
        <v>1297.9000000000001</v>
      </c>
      <c r="I87" s="44"/>
    </row>
    <row r="88" spans="1:9" ht="43.5" customHeight="1">
      <c r="A88" s="26" t="s">
        <v>117</v>
      </c>
      <c r="B88" s="22" t="s">
        <v>5</v>
      </c>
      <c r="C88" s="22" t="s">
        <v>162</v>
      </c>
      <c r="D88" s="22" t="s">
        <v>83</v>
      </c>
      <c r="E88" s="25">
        <v>200</v>
      </c>
      <c r="F88" s="89">
        <v>231.9</v>
      </c>
      <c r="G88" s="89"/>
      <c r="H88" s="89">
        <f t="shared" si="6"/>
        <v>231.9</v>
      </c>
      <c r="I88" s="29"/>
    </row>
    <row r="89" spans="1:9" ht="30.75" customHeight="1">
      <c r="A89" s="26" t="s">
        <v>82</v>
      </c>
      <c r="B89" s="22" t="s">
        <v>5</v>
      </c>
      <c r="C89" s="22" t="s">
        <v>162</v>
      </c>
      <c r="D89" s="22" t="s">
        <v>83</v>
      </c>
      <c r="E89" s="25">
        <v>800</v>
      </c>
      <c r="F89" s="89">
        <v>0.3</v>
      </c>
      <c r="G89" s="89"/>
      <c r="H89" s="89">
        <f t="shared" si="6"/>
        <v>0.3</v>
      </c>
      <c r="I89" s="29"/>
    </row>
    <row r="90" spans="1:9" ht="78.75" customHeight="1">
      <c r="A90" s="45" t="s">
        <v>166</v>
      </c>
      <c r="B90" s="17" t="s">
        <v>5</v>
      </c>
      <c r="C90" s="17" t="s">
        <v>162</v>
      </c>
      <c r="D90" s="47" t="s">
        <v>163</v>
      </c>
      <c r="E90" s="18">
        <v>100</v>
      </c>
      <c r="F90" s="7">
        <v>192.7</v>
      </c>
      <c r="G90" s="7">
        <v>0.1</v>
      </c>
      <c r="H90" s="89">
        <f t="shared" si="6"/>
        <v>192.79999999999998</v>
      </c>
      <c r="I90" s="29"/>
    </row>
    <row r="91" spans="1:9" ht="79.5" customHeight="1">
      <c r="A91" s="45" t="s">
        <v>208</v>
      </c>
      <c r="B91" s="17" t="s">
        <v>5</v>
      </c>
      <c r="C91" s="17" t="s">
        <v>162</v>
      </c>
      <c r="D91" s="47" t="s">
        <v>154</v>
      </c>
      <c r="E91" s="18">
        <v>100</v>
      </c>
      <c r="F91" s="7">
        <v>104.1</v>
      </c>
      <c r="G91" s="7"/>
      <c r="H91" s="89">
        <f t="shared" si="6"/>
        <v>104.1</v>
      </c>
      <c r="I91" s="48"/>
    </row>
    <row r="92" spans="1:9" ht="54" customHeight="1">
      <c r="A92" s="98" t="s">
        <v>173</v>
      </c>
      <c r="B92" s="96" t="s">
        <v>5</v>
      </c>
      <c r="C92" s="96" t="s">
        <v>162</v>
      </c>
      <c r="D92" s="47" t="s">
        <v>264</v>
      </c>
      <c r="E92" s="97">
        <v>100</v>
      </c>
      <c r="F92" s="7">
        <v>38.9</v>
      </c>
      <c r="G92" s="7"/>
      <c r="H92" s="99">
        <f>F92+G92</f>
        <v>38.9</v>
      </c>
      <c r="I92" s="48"/>
    </row>
    <row r="93" spans="1:9" ht="54" customHeight="1">
      <c r="A93" s="98" t="s">
        <v>173</v>
      </c>
      <c r="B93" s="96" t="s">
        <v>5</v>
      </c>
      <c r="C93" s="96" t="s">
        <v>162</v>
      </c>
      <c r="D93" s="47" t="s">
        <v>265</v>
      </c>
      <c r="E93" s="97">
        <v>100</v>
      </c>
      <c r="F93" s="7">
        <v>23.6</v>
      </c>
      <c r="G93" s="7"/>
      <c r="H93" s="99">
        <f>F93+G93</f>
        <v>23.6</v>
      </c>
      <c r="I93" s="48"/>
    </row>
    <row r="94" spans="1:9" ht="52.5" customHeight="1">
      <c r="A94" s="20" t="s">
        <v>73</v>
      </c>
      <c r="B94" s="17" t="s">
        <v>5</v>
      </c>
      <c r="C94" s="17" t="s">
        <v>26</v>
      </c>
      <c r="D94" s="17" t="s">
        <v>75</v>
      </c>
      <c r="E94" s="18">
        <v>100</v>
      </c>
      <c r="F94" s="7">
        <v>2361.1999999999998</v>
      </c>
      <c r="G94" s="7"/>
      <c r="H94" s="89">
        <f t="shared" si="6"/>
        <v>2361.1999999999998</v>
      </c>
      <c r="I94" s="48"/>
    </row>
    <row r="95" spans="1:9" ht="42" customHeight="1">
      <c r="A95" s="20" t="s">
        <v>115</v>
      </c>
      <c r="B95" s="17" t="s">
        <v>5</v>
      </c>
      <c r="C95" s="17" t="s">
        <v>26</v>
      </c>
      <c r="D95" s="17" t="s">
        <v>75</v>
      </c>
      <c r="E95" s="18">
        <v>200</v>
      </c>
      <c r="F95" s="7">
        <v>1976.8</v>
      </c>
      <c r="G95" s="7"/>
      <c r="H95" s="89">
        <f t="shared" si="6"/>
        <v>1976.8</v>
      </c>
      <c r="I95" s="48"/>
    </row>
    <row r="96" spans="1:9" ht="29.25" customHeight="1">
      <c r="A96" s="149" t="s">
        <v>226</v>
      </c>
      <c r="B96" s="77" t="s">
        <v>5</v>
      </c>
      <c r="C96" s="77" t="s">
        <v>26</v>
      </c>
      <c r="D96" s="77" t="s">
        <v>75</v>
      </c>
      <c r="E96" s="76">
        <v>300</v>
      </c>
      <c r="F96" s="89">
        <v>29</v>
      </c>
      <c r="G96" s="89"/>
      <c r="H96" s="89">
        <f t="shared" si="6"/>
        <v>29</v>
      </c>
      <c r="I96" s="48"/>
    </row>
    <row r="97" spans="1:9" ht="33.75" customHeight="1">
      <c r="A97" s="20" t="s">
        <v>74</v>
      </c>
      <c r="B97" s="17" t="s">
        <v>5</v>
      </c>
      <c r="C97" s="17" t="s">
        <v>26</v>
      </c>
      <c r="D97" s="17" t="s">
        <v>75</v>
      </c>
      <c r="E97" s="18">
        <v>800</v>
      </c>
      <c r="F97" s="7">
        <v>20</v>
      </c>
      <c r="G97" s="7">
        <v>-2.8</v>
      </c>
      <c r="H97" s="89">
        <f t="shared" si="6"/>
        <v>17.2</v>
      </c>
      <c r="I97" s="80"/>
    </row>
    <row r="98" spans="1:9" ht="31.5" customHeight="1">
      <c r="A98" s="20" t="s">
        <v>116</v>
      </c>
      <c r="B98" s="17" t="s">
        <v>5</v>
      </c>
      <c r="C98" s="17" t="s">
        <v>26</v>
      </c>
      <c r="D98" s="17" t="s">
        <v>76</v>
      </c>
      <c r="E98" s="18">
        <v>200</v>
      </c>
      <c r="F98" s="7">
        <v>115</v>
      </c>
      <c r="G98" s="7">
        <v>-4</v>
      </c>
      <c r="H98" s="89">
        <f t="shared" si="6"/>
        <v>111</v>
      </c>
      <c r="I98" s="48"/>
    </row>
    <row r="99" spans="1:9" ht="30" customHeight="1">
      <c r="A99" s="20" t="s">
        <v>136</v>
      </c>
      <c r="B99" s="17" t="s">
        <v>5</v>
      </c>
      <c r="C99" s="17" t="s">
        <v>26</v>
      </c>
      <c r="D99" s="17" t="s">
        <v>77</v>
      </c>
      <c r="E99" s="18">
        <v>200</v>
      </c>
      <c r="F99" s="7">
        <v>125</v>
      </c>
      <c r="G99" s="7"/>
      <c r="H99" s="89">
        <f t="shared" si="6"/>
        <v>125</v>
      </c>
      <c r="I99" s="48"/>
    </row>
    <row r="100" spans="1:9" ht="39" customHeight="1">
      <c r="A100" s="130" t="s">
        <v>289</v>
      </c>
      <c r="B100" s="128" t="s">
        <v>5</v>
      </c>
      <c r="C100" s="123" t="s">
        <v>26</v>
      </c>
      <c r="D100" s="128" t="s">
        <v>281</v>
      </c>
      <c r="E100" s="129">
        <v>200</v>
      </c>
      <c r="F100" s="125">
        <v>1800</v>
      </c>
      <c r="G100" s="125"/>
      <c r="H100" s="125">
        <f>F100+G100</f>
        <v>1800</v>
      </c>
      <c r="I100" s="48"/>
    </row>
    <row r="101" spans="1:9" s="127" customFormat="1" ht="41.25" customHeight="1">
      <c r="A101" s="130" t="s">
        <v>290</v>
      </c>
      <c r="B101" s="128" t="s">
        <v>5</v>
      </c>
      <c r="C101" s="123" t="s">
        <v>26</v>
      </c>
      <c r="D101" s="128" t="s">
        <v>282</v>
      </c>
      <c r="E101" s="129">
        <v>200</v>
      </c>
      <c r="F101" s="125">
        <v>18.2</v>
      </c>
      <c r="G101" s="125"/>
      <c r="H101" s="125">
        <f>F101+G101</f>
        <v>18.2</v>
      </c>
      <c r="I101" s="126"/>
    </row>
    <row r="102" spans="1:9" s="127" customFormat="1" ht="43.5" customHeight="1">
      <c r="A102" s="20" t="s">
        <v>280</v>
      </c>
      <c r="B102" s="49" t="s">
        <v>5</v>
      </c>
      <c r="C102" s="62" t="s">
        <v>26</v>
      </c>
      <c r="D102" s="49" t="s">
        <v>279</v>
      </c>
      <c r="E102" s="49" t="s">
        <v>37</v>
      </c>
      <c r="F102" s="121">
        <v>1371.7</v>
      </c>
      <c r="G102" s="7"/>
      <c r="H102" s="99">
        <f>F102+G102</f>
        <v>1371.7</v>
      </c>
      <c r="I102" s="126"/>
    </row>
    <row r="103" spans="1:9" ht="68.25" customHeight="1">
      <c r="A103" s="45" t="s">
        <v>78</v>
      </c>
      <c r="B103" s="17" t="s">
        <v>5</v>
      </c>
      <c r="C103" s="17" t="s">
        <v>26</v>
      </c>
      <c r="D103" s="49" t="s">
        <v>79</v>
      </c>
      <c r="E103" s="18">
        <v>100</v>
      </c>
      <c r="F103" s="7">
        <v>2042.8</v>
      </c>
      <c r="G103" s="7"/>
      <c r="H103" s="89">
        <f t="shared" si="6"/>
        <v>2042.8</v>
      </c>
      <c r="I103" s="48"/>
    </row>
    <row r="104" spans="1:9" ht="53.25" customHeight="1">
      <c r="A104" s="20" t="s">
        <v>189</v>
      </c>
      <c r="B104" s="17" t="s">
        <v>5</v>
      </c>
      <c r="C104" s="17" t="s">
        <v>26</v>
      </c>
      <c r="D104" s="17" t="s">
        <v>80</v>
      </c>
      <c r="E104" s="18">
        <v>100</v>
      </c>
      <c r="F104" s="7">
        <v>253.2</v>
      </c>
      <c r="G104" s="7"/>
      <c r="H104" s="89">
        <f t="shared" si="6"/>
        <v>253.2</v>
      </c>
      <c r="I104" s="50">
        <v>442.7</v>
      </c>
    </row>
    <row r="105" spans="1:9" ht="58.5" customHeight="1">
      <c r="A105" s="98" t="s">
        <v>173</v>
      </c>
      <c r="B105" s="96" t="s">
        <v>5</v>
      </c>
      <c r="C105" s="96" t="s">
        <v>26</v>
      </c>
      <c r="D105" s="49" t="s">
        <v>259</v>
      </c>
      <c r="E105" s="97">
        <v>100</v>
      </c>
      <c r="F105" s="7">
        <v>226.9</v>
      </c>
      <c r="G105" s="7"/>
      <c r="H105" s="99">
        <f>F105+G105</f>
        <v>226.9</v>
      </c>
      <c r="I105" s="48"/>
    </row>
    <row r="106" spans="1:9" ht="57.75" customHeight="1">
      <c r="A106" s="98" t="s">
        <v>173</v>
      </c>
      <c r="B106" s="96" t="s">
        <v>5</v>
      </c>
      <c r="C106" s="96" t="s">
        <v>26</v>
      </c>
      <c r="D106" s="49" t="s">
        <v>260</v>
      </c>
      <c r="E106" s="97">
        <v>100</v>
      </c>
      <c r="F106" s="7">
        <v>51.4</v>
      </c>
      <c r="G106" s="7"/>
      <c r="H106" s="99">
        <f>F106+G106</f>
        <v>51.4</v>
      </c>
      <c r="I106" s="48"/>
    </row>
    <row r="107" spans="1:9" ht="54.75" customHeight="1">
      <c r="A107" s="20" t="s">
        <v>180</v>
      </c>
      <c r="B107" s="17" t="s">
        <v>5</v>
      </c>
      <c r="C107" s="17" t="s">
        <v>26</v>
      </c>
      <c r="D107" s="49" t="s">
        <v>202</v>
      </c>
      <c r="E107" s="18">
        <v>100</v>
      </c>
      <c r="F107" s="7">
        <v>1308.7</v>
      </c>
      <c r="G107" s="7"/>
      <c r="H107" s="89">
        <f t="shared" si="6"/>
        <v>1308.7</v>
      </c>
      <c r="I107" s="48"/>
    </row>
    <row r="108" spans="1:9" ht="42" customHeight="1">
      <c r="A108" s="20" t="s">
        <v>203</v>
      </c>
      <c r="B108" s="17" t="s">
        <v>5</v>
      </c>
      <c r="C108" s="17" t="s">
        <v>26</v>
      </c>
      <c r="D108" s="49" t="s">
        <v>202</v>
      </c>
      <c r="E108" s="18">
        <v>200</v>
      </c>
      <c r="F108" s="7">
        <v>266.89999999999998</v>
      </c>
      <c r="G108" s="7"/>
      <c r="H108" s="89">
        <f t="shared" si="6"/>
        <v>266.89999999999998</v>
      </c>
      <c r="I108" s="48"/>
    </row>
    <row r="109" spans="1:9" ht="42.75" customHeight="1">
      <c r="A109" s="20" t="s">
        <v>245</v>
      </c>
      <c r="B109" s="90" t="s">
        <v>5</v>
      </c>
      <c r="C109" s="90" t="s">
        <v>26</v>
      </c>
      <c r="D109" s="49" t="s">
        <v>246</v>
      </c>
      <c r="E109" s="91">
        <v>500</v>
      </c>
      <c r="F109" s="7">
        <v>230.9</v>
      </c>
      <c r="G109" s="7"/>
      <c r="H109" s="7">
        <f>F109+G109</f>
        <v>230.9</v>
      </c>
      <c r="I109" s="48"/>
    </row>
    <row r="110" spans="1:9" ht="45.75" customHeight="1">
      <c r="A110" s="20" t="s">
        <v>176</v>
      </c>
      <c r="B110" s="17" t="s">
        <v>5</v>
      </c>
      <c r="C110" s="17" t="s">
        <v>26</v>
      </c>
      <c r="D110" s="49" t="s">
        <v>171</v>
      </c>
      <c r="E110" s="18">
        <v>200</v>
      </c>
      <c r="F110" s="7">
        <v>5.9</v>
      </c>
      <c r="G110" s="7"/>
      <c r="H110" s="89">
        <f t="shared" si="6"/>
        <v>5.9</v>
      </c>
      <c r="I110" s="47" t="s">
        <v>169</v>
      </c>
    </row>
    <row r="111" spans="1:9" ht="30.75" customHeight="1">
      <c r="A111" s="122" t="s">
        <v>124</v>
      </c>
      <c r="B111" s="135" t="s">
        <v>5</v>
      </c>
      <c r="C111" s="135" t="s">
        <v>26</v>
      </c>
      <c r="D111" s="49" t="s">
        <v>288</v>
      </c>
      <c r="E111" s="136">
        <v>200</v>
      </c>
      <c r="F111" s="7">
        <v>48</v>
      </c>
      <c r="G111" s="7"/>
      <c r="H111" s="99">
        <f t="shared" si="6"/>
        <v>48</v>
      </c>
      <c r="I111" s="47" t="s">
        <v>172</v>
      </c>
    </row>
    <row r="112" spans="1:9" ht="44.25" customHeight="1">
      <c r="A112" s="143" t="s">
        <v>291</v>
      </c>
      <c r="B112" s="144" t="s">
        <v>5</v>
      </c>
      <c r="C112" s="144" t="s">
        <v>26</v>
      </c>
      <c r="D112" s="19">
        <v>4290008150</v>
      </c>
      <c r="E112" s="145">
        <v>500</v>
      </c>
      <c r="F112" s="7">
        <v>800</v>
      </c>
      <c r="G112" s="7"/>
      <c r="H112" s="7">
        <f>F112+G112</f>
        <v>800</v>
      </c>
      <c r="I112" s="47"/>
    </row>
    <row r="113" spans="1:9" ht="24" customHeight="1">
      <c r="A113" s="51" t="s">
        <v>39</v>
      </c>
      <c r="B113" s="52" t="s">
        <v>6</v>
      </c>
      <c r="C113" s="17"/>
      <c r="D113" s="17"/>
      <c r="E113" s="19"/>
      <c r="F113" s="53">
        <f>F115+F116+F117+F118+F119+F120+F121+F124+F125+F126+F127+F132+F134+F135+F136+F138+F139+F140+F141+F142+F143+F146+F147+F148+F149+F150+F151+F154+F155+F158+F159+F160+F161+F162+F163+F164+F165+F166+F167+F168+F169+F170+F171+F174+F175+F176+F179+F180+F181+F182+F183+F184+F185+F128+F129+F130+F131+F133+F152+F153+F122+F123+F144+F145+F156+F157+F172+F173+F114+F177+F178+F137</f>
        <v>130184.50000000001</v>
      </c>
      <c r="G113" s="255">
        <f t="shared" ref="G113:H113" si="7">G115+G116+G117+G118+G119+G120+G121+G124+G125+G126+G127+G132+G134+G135+G136+G138+G139+G140+G141+G142+G143+G146+G147+G148+G149+G150+G151+G154+G155+G158+G159+G160+G161+G162+G163+G164+G165+G166+G167+G168+G169+G170+G171+G174+G175+G176+G179+G180+G181+G182+G183+G184+G185+G128+G129+G130+G131+G133+G152+G153+G122+G123+G144+G145+G156+G157+G172+G173+G114+G177+G178+G137</f>
        <v>-164.70000000000002</v>
      </c>
      <c r="H113" s="255">
        <f t="shared" si="7"/>
        <v>130019.80000000002</v>
      </c>
      <c r="I113" s="47"/>
    </row>
    <row r="114" spans="1:9" ht="52.5" customHeight="1">
      <c r="A114" s="4" t="s">
        <v>272</v>
      </c>
      <c r="B114" s="106" t="s">
        <v>6</v>
      </c>
      <c r="C114" s="106" t="s">
        <v>21</v>
      </c>
      <c r="D114" s="108">
        <v>4290020160</v>
      </c>
      <c r="E114" s="107">
        <v>600</v>
      </c>
      <c r="F114" s="99">
        <v>6.5</v>
      </c>
      <c r="G114" s="99"/>
      <c r="H114" s="99">
        <f t="shared" ref="H114" si="8">F114+G114</f>
        <v>6.5</v>
      </c>
      <c r="I114" s="53" t="e">
        <f>I116+I117+I118+I119+I120+I121+I122+I125+I126+I127+I128+#REF!+#REF!+I138+#REF!+I139+I140+I141+I142+I143+I144+I147+I148+I149+#REF!+I158+I159+I160+I161+#REF!+#REF!+#REF!+#REF!+#REF!+#REF!+I166+I167+I168+I169+I170+I171+I172+I175+I176+#REF!+#REF!+#REF!+I185+#REF!+I150+I151+I152+#REF!+I133+#REF!+K105+#REF!+#REF!+#REF!+#REF!+I183+#REF!+I177+I180+#REF!+I155+I156+#REF!+#REF!</f>
        <v>#REF!</v>
      </c>
    </row>
    <row r="115" spans="1:9" ht="42.75" customHeight="1">
      <c r="A115" s="20" t="s">
        <v>105</v>
      </c>
      <c r="B115" s="17" t="s">
        <v>6</v>
      </c>
      <c r="C115" s="17" t="s">
        <v>22</v>
      </c>
      <c r="D115" s="17" t="s">
        <v>51</v>
      </c>
      <c r="E115" s="18">
        <v>200</v>
      </c>
      <c r="F115" s="7">
        <v>804</v>
      </c>
      <c r="G115" s="7"/>
      <c r="H115" s="7">
        <f>F115+G115</f>
        <v>804</v>
      </c>
      <c r="I115" s="112"/>
    </row>
    <row r="116" spans="1:9" ht="41.25" customHeight="1">
      <c r="A116" s="54" t="s">
        <v>183</v>
      </c>
      <c r="B116" s="17" t="s">
        <v>6</v>
      </c>
      <c r="C116" s="17" t="s">
        <v>22</v>
      </c>
      <c r="D116" s="17" t="s">
        <v>54</v>
      </c>
      <c r="E116" s="18">
        <v>200</v>
      </c>
      <c r="F116" s="7">
        <v>204</v>
      </c>
      <c r="G116" s="7"/>
      <c r="H116" s="7">
        <f t="shared" ref="H116:H185" si="9">F116+G116</f>
        <v>204</v>
      </c>
      <c r="I116" s="48"/>
    </row>
    <row r="117" spans="1:9" ht="55.5" customHeight="1">
      <c r="A117" s="20" t="s">
        <v>43</v>
      </c>
      <c r="B117" s="17" t="s">
        <v>6</v>
      </c>
      <c r="C117" s="17" t="s">
        <v>22</v>
      </c>
      <c r="D117" s="17" t="s">
        <v>56</v>
      </c>
      <c r="E117" s="18">
        <v>100</v>
      </c>
      <c r="F117" s="7">
        <v>1576.6</v>
      </c>
      <c r="G117" s="7">
        <v>-19.600000000000001</v>
      </c>
      <c r="H117" s="7">
        <f t="shared" si="9"/>
        <v>1557</v>
      </c>
      <c r="I117" s="48"/>
    </row>
    <row r="118" spans="1:9" ht="42" customHeight="1">
      <c r="A118" s="20" t="s">
        <v>108</v>
      </c>
      <c r="B118" s="17" t="s">
        <v>6</v>
      </c>
      <c r="C118" s="17" t="s">
        <v>22</v>
      </c>
      <c r="D118" s="17" t="s">
        <v>56</v>
      </c>
      <c r="E118" s="18">
        <v>200</v>
      </c>
      <c r="F118" s="7">
        <v>3478.3</v>
      </c>
      <c r="G118" s="7"/>
      <c r="H118" s="7">
        <f t="shared" si="9"/>
        <v>3478.3</v>
      </c>
      <c r="I118" s="48"/>
    </row>
    <row r="119" spans="1:9" ht="29.25" customHeight="1">
      <c r="A119" s="20" t="s">
        <v>44</v>
      </c>
      <c r="B119" s="17" t="s">
        <v>6</v>
      </c>
      <c r="C119" s="17" t="s">
        <v>22</v>
      </c>
      <c r="D119" s="17" t="s">
        <v>56</v>
      </c>
      <c r="E119" s="18">
        <v>800</v>
      </c>
      <c r="F119" s="7">
        <v>29.4</v>
      </c>
      <c r="G119" s="7">
        <v>-2.1</v>
      </c>
      <c r="H119" s="7">
        <f t="shared" si="9"/>
        <v>27.299999999999997</v>
      </c>
      <c r="I119" s="48"/>
    </row>
    <row r="120" spans="1:9" ht="31.5" customHeight="1">
      <c r="A120" s="20" t="s">
        <v>109</v>
      </c>
      <c r="B120" s="17" t="s">
        <v>6</v>
      </c>
      <c r="C120" s="17" t="s">
        <v>22</v>
      </c>
      <c r="D120" s="17" t="s">
        <v>93</v>
      </c>
      <c r="E120" s="18">
        <v>200</v>
      </c>
      <c r="F120" s="7">
        <v>1247.2</v>
      </c>
      <c r="G120" s="7">
        <v>-57.8</v>
      </c>
      <c r="H120" s="7">
        <f t="shared" si="9"/>
        <v>1189.4000000000001</v>
      </c>
      <c r="I120" s="48"/>
    </row>
    <row r="121" spans="1:9" ht="32.25" customHeight="1">
      <c r="A121" s="20" t="s">
        <v>110</v>
      </c>
      <c r="B121" s="17" t="s">
        <v>6</v>
      </c>
      <c r="C121" s="17" t="s">
        <v>22</v>
      </c>
      <c r="D121" s="17" t="s">
        <v>97</v>
      </c>
      <c r="E121" s="18">
        <v>200</v>
      </c>
      <c r="F121" s="7">
        <v>1008.7</v>
      </c>
      <c r="G121" s="7"/>
      <c r="H121" s="7">
        <f t="shared" si="9"/>
        <v>1008.7</v>
      </c>
      <c r="I121" s="48"/>
    </row>
    <row r="122" spans="1:9" ht="51">
      <c r="A122" s="59" t="s">
        <v>173</v>
      </c>
      <c r="B122" s="96" t="s">
        <v>6</v>
      </c>
      <c r="C122" s="96" t="s">
        <v>22</v>
      </c>
      <c r="D122" s="96" t="s">
        <v>253</v>
      </c>
      <c r="E122" s="97">
        <v>100</v>
      </c>
      <c r="F122" s="7">
        <v>570.79999999999995</v>
      </c>
      <c r="G122" s="7"/>
      <c r="H122" s="7">
        <f>F122+G122</f>
        <v>570.79999999999995</v>
      </c>
      <c r="I122" s="48"/>
    </row>
    <row r="123" spans="1:9" ht="51">
      <c r="A123" s="59" t="s">
        <v>173</v>
      </c>
      <c r="B123" s="96" t="s">
        <v>6</v>
      </c>
      <c r="C123" s="96" t="s">
        <v>22</v>
      </c>
      <c r="D123" s="96" t="s">
        <v>254</v>
      </c>
      <c r="E123" s="97">
        <v>100</v>
      </c>
      <c r="F123" s="7">
        <v>106.8</v>
      </c>
      <c r="G123" s="7"/>
      <c r="H123" s="7">
        <f>F123+G123</f>
        <v>106.8</v>
      </c>
      <c r="I123" s="48"/>
    </row>
    <row r="124" spans="1:9" ht="114.75">
      <c r="A124" s="20" t="s">
        <v>187</v>
      </c>
      <c r="B124" s="17" t="s">
        <v>6</v>
      </c>
      <c r="C124" s="17" t="s">
        <v>22</v>
      </c>
      <c r="D124" s="17" t="s">
        <v>60</v>
      </c>
      <c r="E124" s="18">
        <v>100</v>
      </c>
      <c r="F124" s="7">
        <v>7602.9</v>
      </c>
      <c r="G124" s="7"/>
      <c r="H124" s="7">
        <f t="shared" si="9"/>
        <v>7602.9</v>
      </c>
      <c r="I124" s="48"/>
    </row>
    <row r="125" spans="1:9" ht="93.75" customHeight="1">
      <c r="A125" s="20" t="s">
        <v>186</v>
      </c>
      <c r="B125" s="17" t="s">
        <v>6</v>
      </c>
      <c r="C125" s="17" t="s">
        <v>22</v>
      </c>
      <c r="D125" s="17" t="s">
        <v>60</v>
      </c>
      <c r="E125" s="18">
        <v>200</v>
      </c>
      <c r="F125" s="7">
        <v>23.8</v>
      </c>
      <c r="G125" s="7"/>
      <c r="H125" s="7">
        <f t="shared" si="9"/>
        <v>23.8</v>
      </c>
      <c r="I125" s="48"/>
    </row>
    <row r="126" spans="1:9" ht="32.25" customHeight="1">
      <c r="A126" s="20" t="s">
        <v>104</v>
      </c>
      <c r="B126" s="17" t="s">
        <v>6</v>
      </c>
      <c r="C126" s="17" t="s">
        <v>23</v>
      </c>
      <c r="D126" s="17" t="s">
        <v>50</v>
      </c>
      <c r="E126" s="18">
        <v>200</v>
      </c>
      <c r="F126" s="7">
        <v>1964.7</v>
      </c>
      <c r="G126" s="7"/>
      <c r="H126" s="7">
        <f t="shared" si="9"/>
        <v>1964.7</v>
      </c>
      <c r="I126" s="48"/>
    </row>
    <row r="127" spans="1:9" ht="40.5" customHeight="1">
      <c r="A127" s="20" t="s">
        <v>42</v>
      </c>
      <c r="B127" s="17" t="s">
        <v>6</v>
      </c>
      <c r="C127" s="17" t="s">
        <v>23</v>
      </c>
      <c r="D127" s="17" t="s">
        <v>50</v>
      </c>
      <c r="E127" s="18">
        <v>600</v>
      </c>
      <c r="F127" s="7">
        <v>3805</v>
      </c>
      <c r="G127" s="7"/>
      <c r="H127" s="7">
        <f t="shared" si="9"/>
        <v>3805</v>
      </c>
      <c r="I127" s="48"/>
    </row>
    <row r="128" spans="1:9" ht="42" customHeight="1">
      <c r="A128" s="88" t="s">
        <v>233</v>
      </c>
      <c r="B128" s="85" t="s">
        <v>6</v>
      </c>
      <c r="C128" s="85" t="s">
        <v>23</v>
      </c>
      <c r="D128" s="84" t="s">
        <v>232</v>
      </c>
      <c r="E128" s="46">
        <v>200</v>
      </c>
      <c r="F128" s="7">
        <v>500</v>
      </c>
      <c r="G128" s="7"/>
      <c r="H128" s="7">
        <f t="shared" si="9"/>
        <v>500</v>
      </c>
      <c r="I128" s="48"/>
    </row>
    <row r="129" spans="1:9" ht="43.5" customHeight="1">
      <c r="A129" s="88" t="s">
        <v>231</v>
      </c>
      <c r="B129" s="85" t="s">
        <v>6</v>
      </c>
      <c r="C129" s="85" t="s">
        <v>23</v>
      </c>
      <c r="D129" s="84" t="s">
        <v>232</v>
      </c>
      <c r="E129" s="46">
        <v>600</v>
      </c>
      <c r="F129" s="7">
        <v>750</v>
      </c>
      <c r="G129" s="7"/>
      <c r="H129" s="7">
        <f t="shared" si="9"/>
        <v>750</v>
      </c>
      <c r="I129" s="48"/>
    </row>
    <row r="130" spans="1:9" ht="42.75" customHeight="1">
      <c r="A130" s="88" t="s">
        <v>234</v>
      </c>
      <c r="B130" s="85" t="s">
        <v>6</v>
      </c>
      <c r="C130" s="85" t="s">
        <v>23</v>
      </c>
      <c r="D130" s="84" t="s">
        <v>235</v>
      </c>
      <c r="E130" s="46">
        <v>200</v>
      </c>
      <c r="F130" s="7">
        <v>1480</v>
      </c>
      <c r="G130" s="7"/>
      <c r="H130" s="7">
        <f t="shared" si="9"/>
        <v>1480</v>
      </c>
      <c r="I130" s="48"/>
    </row>
    <row r="131" spans="1:9" ht="43.5" customHeight="1">
      <c r="A131" s="88" t="s">
        <v>236</v>
      </c>
      <c r="B131" s="85" t="s">
        <v>6</v>
      </c>
      <c r="C131" s="85" t="s">
        <v>23</v>
      </c>
      <c r="D131" s="84" t="s">
        <v>235</v>
      </c>
      <c r="E131" s="46">
        <v>600</v>
      </c>
      <c r="F131" s="7">
        <v>200</v>
      </c>
      <c r="G131" s="7"/>
      <c r="H131" s="7">
        <f t="shared" si="9"/>
        <v>200</v>
      </c>
      <c r="I131" s="48"/>
    </row>
    <row r="132" spans="1:9" ht="38.25" customHeight="1">
      <c r="A132" s="20" t="s">
        <v>251</v>
      </c>
      <c r="B132" s="17" t="s">
        <v>6</v>
      </c>
      <c r="C132" s="17" t="s">
        <v>23</v>
      </c>
      <c r="D132" s="96" t="s">
        <v>252</v>
      </c>
      <c r="E132" s="46">
        <v>600</v>
      </c>
      <c r="F132" s="7">
        <v>230.7</v>
      </c>
      <c r="G132" s="7"/>
      <c r="H132" s="7">
        <f t="shared" si="9"/>
        <v>230.7</v>
      </c>
      <c r="I132" s="55"/>
    </row>
    <row r="133" spans="1:9" ht="43.5" customHeight="1">
      <c r="A133" s="20" t="s">
        <v>223</v>
      </c>
      <c r="B133" s="85" t="s">
        <v>6</v>
      </c>
      <c r="C133" s="85" t="s">
        <v>23</v>
      </c>
      <c r="D133" s="85" t="s">
        <v>241</v>
      </c>
      <c r="E133" s="46">
        <v>600</v>
      </c>
      <c r="F133" s="7">
        <v>1933.3</v>
      </c>
      <c r="G133" s="7"/>
      <c r="H133" s="7">
        <f t="shared" si="9"/>
        <v>1933.3</v>
      </c>
      <c r="I133" s="55">
        <v>220</v>
      </c>
    </row>
    <row r="134" spans="1:9" ht="44.25" customHeight="1">
      <c r="A134" s="20" t="s">
        <v>209</v>
      </c>
      <c r="B134" s="17" t="s">
        <v>6</v>
      </c>
      <c r="C134" s="17" t="s">
        <v>23</v>
      </c>
      <c r="D134" s="17" t="s">
        <v>210</v>
      </c>
      <c r="E134" s="46">
        <v>200</v>
      </c>
      <c r="F134" s="7">
        <v>326.3</v>
      </c>
      <c r="G134" s="7"/>
      <c r="H134" s="7">
        <f t="shared" si="9"/>
        <v>326.3</v>
      </c>
      <c r="I134" s="56"/>
    </row>
    <row r="135" spans="1:9" ht="42.75" customHeight="1">
      <c r="A135" s="204" t="s">
        <v>227</v>
      </c>
      <c r="B135" s="78" t="s">
        <v>6</v>
      </c>
      <c r="C135" s="78" t="s">
        <v>23</v>
      </c>
      <c r="D135" s="78" t="s">
        <v>210</v>
      </c>
      <c r="E135" s="46">
        <v>600</v>
      </c>
      <c r="F135" s="7">
        <v>905.1</v>
      </c>
      <c r="G135" s="7"/>
      <c r="H135" s="7">
        <f t="shared" si="9"/>
        <v>905.1</v>
      </c>
      <c r="I135" s="56"/>
    </row>
    <row r="136" spans="1:9" ht="69" customHeight="1">
      <c r="A136" s="54" t="s">
        <v>106</v>
      </c>
      <c r="B136" s="17" t="s">
        <v>6</v>
      </c>
      <c r="C136" s="17" t="s">
        <v>23</v>
      </c>
      <c r="D136" s="17" t="s">
        <v>53</v>
      </c>
      <c r="E136" s="18">
        <v>200</v>
      </c>
      <c r="F136" s="7">
        <v>34.700000000000003</v>
      </c>
      <c r="G136" s="7"/>
      <c r="H136" s="7">
        <f t="shared" si="9"/>
        <v>34.700000000000003</v>
      </c>
      <c r="I136" s="56"/>
    </row>
    <row r="137" spans="1:9" ht="68.25" customHeight="1">
      <c r="A137" s="54" t="s">
        <v>820</v>
      </c>
      <c r="B137" s="202" t="s">
        <v>6</v>
      </c>
      <c r="C137" s="202" t="s">
        <v>23</v>
      </c>
      <c r="D137" s="202" t="s">
        <v>53</v>
      </c>
      <c r="E137" s="203">
        <v>600</v>
      </c>
      <c r="F137" s="7">
        <v>69.400000000000006</v>
      </c>
      <c r="G137" s="7"/>
      <c r="H137" s="7">
        <f t="shared" ref="H137" si="10">F137+G137</f>
        <v>69.400000000000006</v>
      </c>
      <c r="I137" s="56"/>
    </row>
    <row r="138" spans="1:9" ht="57" customHeight="1">
      <c r="A138" s="20" t="s">
        <v>45</v>
      </c>
      <c r="B138" s="17" t="s">
        <v>6</v>
      </c>
      <c r="C138" s="17" t="s">
        <v>23</v>
      </c>
      <c r="D138" s="17" t="s">
        <v>57</v>
      </c>
      <c r="E138" s="18">
        <v>100</v>
      </c>
      <c r="F138" s="7">
        <v>814.9</v>
      </c>
      <c r="G138" s="7">
        <v>-16.100000000000001</v>
      </c>
      <c r="H138" s="7">
        <f t="shared" si="9"/>
        <v>798.8</v>
      </c>
      <c r="I138" s="48"/>
    </row>
    <row r="139" spans="1:9" ht="47.25" customHeight="1">
      <c r="A139" s="57" t="s">
        <v>111</v>
      </c>
      <c r="B139" s="17" t="s">
        <v>6</v>
      </c>
      <c r="C139" s="17" t="s">
        <v>23</v>
      </c>
      <c r="D139" s="17" t="s">
        <v>57</v>
      </c>
      <c r="E139" s="18">
        <v>200</v>
      </c>
      <c r="F139" s="7">
        <v>9918.2999999999993</v>
      </c>
      <c r="G139" s="7"/>
      <c r="H139" s="7">
        <f t="shared" si="9"/>
        <v>9918.2999999999993</v>
      </c>
      <c r="I139" s="48"/>
    </row>
    <row r="140" spans="1:9" ht="43.5" customHeight="1">
      <c r="A140" s="57" t="s">
        <v>46</v>
      </c>
      <c r="B140" s="17" t="s">
        <v>6</v>
      </c>
      <c r="C140" s="17" t="s">
        <v>23</v>
      </c>
      <c r="D140" s="17" t="s">
        <v>57</v>
      </c>
      <c r="E140" s="18">
        <v>600</v>
      </c>
      <c r="F140" s="7">
        <v>19612.900000000001</v>
      </c>
      <c r="G140" s="7"/>
      <c r="H140" s="7">
        <f t="shared" si="9"/>
        <v>19612.900000000001</v>
      </c>
      <c r="I140" s="48"/>
    </row>
    <row r="141" spans="1:9" ht="37.5" customHeight="1">
      <c r="A141" s="57" t="s">
        <v>47</v>
      </c>
      <c r="B141" s="17" t="s">
        <v>6</v>
      </c>
      <c r="C141" s="17" t="s">
        <v>23</v>
      </c>
      <c r="D141" s="17" t="s">
        <v>57</v>
      </c>
      <c r="E141" s="18">
        <v>800</v>
      </c>
      <c r="F141" s="7">
        <v>144.5</v>
      </c>
      <c r="G141" s="7">
        <v>-5.6</v>
      </c>
      <c r="H141" s="7">
        <f t="shared" si="9"/>
        <v>138.9</v>
      </c>
      <c r="I141" s="48"/>
    </row>
    <row r="142" spans="1:9" ht="32.25" customHeight="1">
      <c r="A142" s="20" t="s">
        <v>109</v>
      </c>
      <c r="B142" s="17" t="s">
        <v>6</v>
      </c>
      <c r="C142" s="17" t="s">
        <v>23</v>
      </c>
      <c r="D142" s="17" t="s">
        <v>59</v>
      </c>
      <c r="E142" s="18">
        <v>200</v>
      </c>
      <c r="F142" s="7">
        <v>625.20000000000005</v>
      </c>
      <c r="G142" s="7">
        <v>-59.9</v>
      </c>
      <c r="H142" s="7">
        <f t="shared" si="9"/>
        <v>565.30000000000007</v>
      </c>
      <c r="I142" s="48"/>
    </row>
    <row r="143" spans="1:9" ht="33" customHeight="1">
      <c r="A143" s="20" t="s">
        <v>110</v>
      </c>
      <c r="B143" s="17" t="s">
        <v>6</v>
      </c>
      <c r="C143" s="17" t="s">
        <v>23</v>
      </c>
      <c r="D143" s="17" t="s">
        <v>98</v>
      </c>
      <c r="E143" s="18">
        <v>200</v>
      </c>
      <c r="F143" s="7">
        <v>629.20000000000005</v>
      </c>
      <c r="G143" s="7"/>
      <c r="H143" s="7">
        <f t="shared" si="9"/>
        <v>629.20000000000005</v>
      </c>
      <c r="I143" s="48"/>
    </row>
    <row r="144" spans="1:9" ht="57" customHeight="1">
      <c r="A144" s="59" t="s">
        <v>173</v>
      </c>
      <c r="B144" s="96" t="s">
        <v>6</v>
      </c>
      <c r="C144" s="96" t="s">
        <v>23</v>
      </c>
      <c r="D144" s="96" t="s">
        <v>255</v>
      </c>
      <c r="E144" s="97">
        <v>100</v>
      </c>
      <c r="F144" s="7">
        <v>84.1</v>
      </c>
      <c r="G144" s="7"/>
      <c r="H144" s="7">
        <f>F144+G144</f>
        <v>84.1</v>
      </c>
      <c r="I144" s="48"/>
    </row>
    <row r="145" spans="1:9" ht="51.75" customHeight="1">
      <c r="A145" s="59" t="s">
        <v>173</v>
      </c>
      <c r="B145" s="96" t="s">
        <v>6</v>
      </c>
      <c r="C145" s="96" t="s">
        <v>23</v>
      </c>
      <c r="D145" s="96" t="s">
        <v>256</v>
      </c>
      <c r="E145" s="97">
        <v>100</v>
      </c>
      <c r="F145" s="7">
        <v>39.4</v>
      </c>
      <c r="G145" s="7"/>
      <c r="H145" s="7">
        <f>F145+G145</f>
        <v>39.4</v>
      </c>
      <c r="I145" s="48"/>
    </row>
    <row r="146" spans="1:9" ht="54" customHeight="1">
      <c r="A146" s="20" t="s">
        <v>185</v>
      </c>
      <c r="B146" s="17" t="s">
        <v>6</v>
      </c>
      <c r="C146" s="17" t="s">
        <v>23</v>
      </c>
      <c r="D146" s="17" t="s">
        <v>61</v>
      </c>
      <c r="E146" s="18">
        <v>100</v>
      </c>
      <c r="F146" s="7">
        <v>14735.4</v>
      </c>
      <c r="G146" s="7"/>
      <c r="H146" s="7">
        <f t="shared" si="9"/>
        <v>14735.4</v>
      </c>
      <c r="I146" s="48"/>
    </row>
    <row r="147" spans="1:9" ht="99" customHeight="1">
      <c r="A147" s="20" t="s">
        <v>249</v>
      </c>
      <c r="B147" s="17" t="s">
        <v>6</v>
      </c>
      <c r="C147" s="17" t="s">
        <v>23</v>
      </c>
      <c r="D147" s="17" t="s">
        <v>61</v>
      </c>
      <c r="E147" s="18">
        <v>200</v>
      </c>
      <c r="F147" s="7">
        <v>129.30000000000001</v>
      </c>
      <c r="G147" s="7"/>
      <c r="H147" s="7">
        <f t="shared" si="9"/>
        <v>129.30000000000001</v>
      </c>
      <c r="I147" s="48"/>
    </row>
    <row r="148" spans="1:9" ht="95.25" customHeight="1">
      <c r="A148" s="57" t="s">
        <v>250</v>
      </c>
      <c r="B148" s="17" t="s">
        <v>6</v>
      </c>
      <c r="C148" s="17" t="s">
        <v>23</v>
      </c>
      <c r="D148" s="17" t="s">
        <v>61</v>
      </c>
      <c r="E148" s="18">
        <v>600</v>
      </c>
      <c r="F148" s="7">
        <v>39015.300000000003</v>
      </c>
      <c r="G148" s="7"/>
      <c r="H148" s="7">
        <f t="shared" si="9"/>
        <v>39015.300000000003</v>
      </c>
      <c r="I148" s="48"/>
    </row>
    <row r="149" spans="1:9" ht="58.5" customHeight="1">
      <c r="A149" s="20" t="s">
        <v>62</v>
      </c>
      <c r="B149" s="17" t="s">
        <v>6</v>
      </c>
      <c r="C149" s="17" t="s">
        <v>162</v>
      </c>
      <c r="D149" s="17" t="s">
        <v>63</v>
      </c>
      <c r="E149" s="18">
        <v>100</v>
      </c>
      <c r="F149" s="7">
        <v>3058.7</v>
      </c>
      <c r="G149" s="7"/>
      <c r="H149" s="7">
        <f t="shared" si="9"/>
        <v>3058.7</v>
      </c>
      <c r="I149" s="58"/>
    </row>
    <row r="150" spans="1:9" ht="31.5" customHeight="1">
      <c r="A150" s="20" t="s">
        <v>113</v>
      </c>
      <c r="B150" s="17" t="s">
        <v>6</v>
      </c>
      <c r="C150" s="17" t="s">
        <v>162</v>
      </c>
      <c r="D150" s="17" t="s">
        <v>63</v>
      </c>
      <c r="E150" s="18">
        <v>200</v>
      </c>
      <c r="F150" s="7">
        <v>743.9</v>
      </c>
      <c r="G150" s="7"/>
      <c r="H150" s="7">
        <f t="shared" si="9"/>
        <v>743.9</v>
      </c>
      <c r="I150" s="58"/>
    </row>
    <row r="151" spans="1:9" ht="32.25" customHeight="1">
      <c r="A151" s="20" t="s">
        <v>64</v>
      </c>
      <c r="B151" s="17" t="s">
        <v>6</v>
      </c>
      <c r="C151" s="17" t="s">
        <v>162</v>
      </c>
      <c r="D151" s="17" t="s">
        <v>63</v>
      </c>
      <c r="E151" s="18">
        <v>800</v>
      </c>
      <c r="F151" s="7">
        <v>78.5</v>
      </c>
      <c r="G151" s="7"/>
      <c r="H151" s="7">
        <f t="shared" si="9"/>
        <v>78.5</v>
      </c>
      <c r="I151" s="48"/>
    </row>
    <row r="152" spans="1:9" ht="70.5" customHeight="1">
      <c r="A152" s="88" t="s">
        <v>237</v>
      </c>
      <c r="B152" s="85" t="s">
        <v>6</v>
      </c>
      <c r="C152" s="85" t="s">
        <v>162</v>
      </c>
      <c r="D152" s="84" t="s">
        <v>238</v>
      </c>
      <c r="E152" s="86">
        <v>100</v>
      </c>
      <c r="F152" s="7">
        <v>2.2999999999999998</v>
      </c>
      <c r="G152" s="7"/>
      <c r="H152" s="7">
        <f t="shared" si="9"/>
        <v>2.2999999999999998</v>
      </c>
      <c r="I152" s="48"/>
    </row>
    <row r="153" spans="1:9" ht="82.5" customHeight="1">
      <c r="A153" s="88" t="s">
        <v>239</v>
      </c>
      <c r="B153" s="85" t="s">
        <v>6</v>
      </c>
      <c r="C153" s="85" t="s">
        <v>162</v>
      </c>
      <c r="D153" s="84" t="s">
        <v>240</v>
      </c>
      <c r="E153" s="86">
        <v>100</v>
      </c>
      <c r="F153" s="7">
        <v>194.8</v>
      </c>
      <c r="G153" s="7"/>
      <c r="H153" s="7">
        <f t="shared" si="9"/>
        <v>194.8</v>
      </c>
      <c r="I153" s="48"/>
    </row>
    <row r="154" spans="1:9" ht="77.25" customHeight="1">
      <c r="A154" s="59" t="s">
        <v>206</v>
      </c>
      <c r="B154" s="17" t="s">
        <v>6</v>
      </c>
      <c r="C154" s="17" t="s">
        <v>162</v>
      </c>
      <c r="D154" s="17" t="s">
        <v>207</v>
      </c>
      <c r="E154" s="18">
        <v>100</v>
      </c>
      <c r="F154" s="7">
        <v>14.3</v>
      </c>
      <c r="G154" s="7"/>
      <c r="H154" s="7">
        <f t="shared" si="9"/>
        <v>14.3</v>
      </c>
      <c r="I154" s="48"/>
    </row>
    <row r="155" spans="1:9" ht="80.25" customHeight="1">
      <c r="A155" s="20" t="s">
        <v>205</v>
      </c>
      <c r="B155" s="17" t="s">
        <v>6</v>
      </c>
      <c r="C155" s="17" t="s">
        <v>162</v>
      </c>
      <c r="D155" s="17" t="s">
        <v>188</v>
      </c>
      <c r="E155" s="18">
        <v>100</v>
      </c>
      <c r="F155" s="7">
        <v>36.1</v>
      </c>
      <c r="G155" s="7"/>
      <c r="H155" s="7">
        <f t="shared" si="9"/>
        <v>36.1</v>
      </c>
      <c r="I155" s="60"/>
    </row>
    <row r="156" spans="1:9" ht="54.75" customHeight="1">
      <c r="A156" s="59" t="s">
        <v>173</v>
      </c>
      <c r="B156" s="96" t="s">
        <v>6</v>
      </c>
      <c r="C156" s="96" t="s">
        <v>162</v>
      </c>
      <c r="D156" s="96" t="s">
        <v>257</v>
      </c>
      <c r="E156" s="97">
        <v>100</v>
      </c>
      <c r="F156" s="7">
        <v>77.900000000000006</v>
      </c>
      <c r="G156" s="7"/>
      <c r="H156" s="7">
        <f>F156+G156</f>
        <v>77.900000000000006</v>
      </c>
      <c r="I156" s="60"/>
    </row>
    <row r="157" spans="1:9" ht="57" customHeight="1">
      <c r="A157" s="59" t="s">
        <v>173</v>
      </c>
      <c r="B157" s="96" t="s">
        <v>6</v>
      </c>
      <c r="C157" s="96" t="s">
        <v>162</v>
      </c>
      <c r="D157" s="96" t="s">
        <v>258</v>
      </c>
      <c r="E157" s="97">
        <v>100</v>
      </c>
      <c r="F157" s="7">
        <v>98.7</v>
      </c>
      <c r="G157" s="7"/>
      <c r="H157" s="7">
        <f>F157+G157</f>
        <v>98.7</v>
      </c>
      <c r="I157" s="60"/>
    </row>
    <row r="158" spans="1:9" ht="28.5" customHeight="1">
      <c r="A158" s="20" t="s">
        <v>114</v>
      </c>
      <c r="B158" s="17" t="s">
        <v>6</v>
      </c>
      <c r="C158" s="17" t="s">
        <v>24</v>
      </c>
      <c r="D158" s="17" t="s">
        <v>65</v>
      </c>
      <c r="E158" s="18">
        <v>200</v>
      </c>
      <c r="F158" s="7">
        <v>23.1</v>
      </c>
      <c r="G158" s="7"/>
      <c r="H158" s="7">
        <f t="shared" si="9"/>
        <v>23.1</v>
      </c>
      <c r="I158" s="48"/>
    </row>
    <row r="159" spans="1:9" ht="42.75" customHeight="1">
      <c r="A159" s="61" t="s">
        <v>139</v>
      </c>
      <c r="B159" s="17" t="s">
        <v>6</v>
      </c>
      <c r="C159" s="17" t="s">
        <v>24</v>
      </c>
      <c r="D159" s="17" t="s">
        <v>141</v>
      </c>
      <c r="E159" s="18">
        <v>200</v>
      </c>
      <c r="F159" s="7">
        <v>194</v>
      </c>
      <c r="G159" s="7"/>
      <c r="H159" s="7">
        <f t="shared" si="9"/>
        <v>194</v>
      </c>
      <c r="I159" s="48"/>
    </row>
    <row r="160" spans="1:9" ht="41.25" customHeight="1">
      <c r="A160" s="61" t="s">
        <v>140</v>
      </c>
      <c r="B160" s="17" t="s">
        <v>6</v>
      </c>
      <c r="C160" s="17" t="s">
        <v>24</v>
      </c>
      <c r="D160" s="17" t="s">
        <v>141</v>
      </c>
      <c r="E160" s="18">
        <v>600</v>
      </c>
      <c r="F160" s="7">
        <v>450.5</v>
      </c>
      <c r="G160" s="7"/>
      <c r="H160" s="7">
        <f t="shared" si="9"/>
        <v>450.5</v>
      </c>
      <c r="I160" s="48"/>
    </row>
    <row r="161" spans="1:9" ht="39.75" customHeight="1">
      <c r="A161" s="45" t="s">
        <v>138</v>
      </c>
      <c r="B161" s="17" t="s">
        <v>6</v>
      </c>
      <c r="C161" s="17" t="s">
        <v>24</v>
      </c>
      <c r="D161" s="17" t="s">
        <v>66</v>
      </c>
      <c r="E161" s="18">
        <v>200</v>
      </c>
      <c r="F161" s="7">
        <v>5</v>
      </c>
      <c r="G161" s="7"/>
      <c r="H161" s="7">
        <f t="shared" si="9"/>
        <v>5</v>
      </c>
      <c r="I161" s="48"/>
    </row>
    <row r="162" spans="1:9" ht="42" customHeight="1">
      <c r="A162" s="20" t="s">
        <v>224</v>
      </c>
      <c r="B162" s="78" t="s">
        <v>6</v>
      </c>
      <c r="C162" s="62" t="s">
        <v>24</v>
      </c>
      <c r="D162" s="78" t="s">
        <v>66</v>
      </c>
      <c r="E162" s="79">
        <v>600</v>
      </c>
      <c r="F162" s="7">
        <v>25</v>
      </c>
      <c r="G162" s="7"/>
      <c r="H162" s="7">
        <f t="shared" si="9"/>
        <v>25</v>
      </c>
      <c r="I162" s="48"/>
    </row>
    <row r="163" spans="1:9" ht="33.75" customHeight="1">
      <c r="A163" s="45" t="s">
        <v>123</v>
      </c>
      <c r="B163" s="17" t="s">
        <v>6</v>
      </c>
      <c r="C163" s="62" t="s">
        <v>24</v>
      </c>
      <c r="D163" s="19">
        <v>1210100510</v>
      </c>
      <c r="E163" s="18">
        <v>200</v>
      </c>
      <c r="F163" s="7">
        <v>26</v>
      </c>
      <c r="G163" s="7"/>
      <c r="H163" s="7">
        <f t="shared" si="9"/>
        <v>26</v>
      </c>
      <c r="I163" s="48"/>
    </row>
    <row r="164" spans="1:9" ht="32.25" customHeight="1">
      <c r="A164" s="45" t="s">
        <v>228</v>
      </c>
      <c r="B164" s="78" t="s">
        <v>6</v>
      </c>
      <c r="C164" s="62" t="s">
        <v>24</v>
      </c>
      <c r="D164" s="19">
        <v>1210100510</v>
      </c>
      <c r="E164" s="79">
        <v>600</v>
      </c>
      <c r="F164" s="7">
        <v>40</v>
      </c>
      <c r="G164" s="7"/>
      <c r="H164" s="7">
        <f t="shared" si="9"/>
        <v>40</v>
      </c>
      <c r="I164" s="48"/>
    </row>
    <row r="165" spans="1:9" ht="28.5" customHeight="1">
      <c r="A165" s="20" t="s">
        <v>137</v>
      </c>
      <c r="B165" s="17" t="s">
        <v>6</v>
      </c>
      <c r="C165" s="17" t="s">
        <v>25</v>
      </c>
      <c r="D165" s="17" t="s">
        <v>52</v>
      </c>
      <c r="E165" s="18">
        <v>200</v>
      </c>
      <c r="F165" s="7">
        <v>65.099999999999994</v>
      </c>
      <c r="G165" s="7"/>
      <c r="H165" s="7">
        <f t="shared" si="9"/>
        <v>65.099999999999994</v>
      </c>
      <c r="I165" s="48"/>
    </row>
    <row r="166" spans="1:9" ht="21.75" customHeight="1">
      <c r="A166" s="20" t="s">
        <v>99</v>
      </c>
      <c r="B166" s="17" t="s">
        <v>6</v>
      </c>
      <c r="C166" s="17" t="s">
        <v>25</v>
      </c>
      <c r="D166" s="17" t="s">
        <v>52</v>
      </c>
      <c r="E166" s="18">
        <v>300</v>
      </c>
      <c r="F166" s="7">
        <v>30</v>
      </c>
      <c r="G166" s="7"/>
      <c r="H166" s="7">
        <f t="shared" si="9"/>
        <v>30</v>
      </c>
      <c r="I166" s="48"/>
    </row>
    <row r="167" spans="1:9" ht="38.25">
      <c r="A167" s="20" t="s">
        <v>107</v>
      </c>
      <c r="B167" s="17" t="s">
        <v>6</v>
      </c>
      <c r="C167" s="17" t="s">
        <v>25</v>
      </c>
      <c r="D167" s="17" t="s">
        <v>96</v>
      </c>
      <c r="E167" s="18">
        <v>200</v>
      </c>
      <c r="F167" s="7">
        <v>346.4</v>
      </c>
      <c r="G167" s="7"/>
      <c r="H167" s="7">
        <f t="shared" si="9"/>
        <v>346.4</v>
      </c>
      <c r="I167" s="48"/>
    </row>
    <row r="168" spans="1:9" ht="44.25" customHeight="1">
      <c r="A168" s="20" t="s">
        <v>95</v>
      </c>
      <c r="B168" s="17" t="s">
        <v>6</v>
      </c>
      <c r="C168" s="17" t="s">
        <v>25</v>
      </c>
      <c r="D168" s="17" t="s">
        <v>96</v>
      </c>
      <c r="E168" s="18">
        <v>600</v>
      </c>
      <c r="F168" s="7">
        <v>40</v>
      </c>
      <c r="G168" s="7"/>
      <c r="H168" s="7">
        <f t="shared" si="9"/>
        <v>40</v>
      </c>
      <c r="I168" s="48"/>
    </row>
    <row r="169" spans="1:9" ht="45.75" customHeight="1">
      <c r="A169" s="20" t="s">
        <v>48</v>
      </c>
      <c r="B169" s="17" t="s">
        <v>6</v>
      </c>
      <c r="C169" s="17" t="s">
        <v>25</v>
      </c>
      <c r="D169" s="17" t="s">
        <v>58</v>
      </c>
      <c r="E169" s="18">
        <v>100</v>
      </c>
      <c r="F169" s="7">
        <v>6382.2</v>
      </c>
      <c r="G169" s="7"/>
      <c r="H169" s="7">
        <f t="shared" si="9"/>
        <v>6382.2</v>
      </c>
      <c r="I169" s="48"/>
    </row>
    <row r="170" spans="1:9" ht="28.5" customHeight="1">
      <c r="A170" s="57" t="s">
        <v>112</v>
      </c>
      <c r="B170" s="17" t="s">
        <v>6</v>
      </c>
      <c r="C170" s="17" t="s">
        <v>25</v>
      </c>
      <c r="D170" s="17" t="s">
        <v>58</v>
      </c>
      <c r="E170" s="18">
        <v>200</v>
      </c>
      <c r="F170" s="7">
        <v>1033.3</v>
      </c>
      <c r="G170" s="7"/>
      <c r="H170" s="7">
        <f t="shared" si="9"/>
        <v>1033.3</v>
      </c>
      <c r="I170" s="48"/>
    </row>
    <row r="171" spans="1:9" ht="20.25" customHeight="1">
      <c r="A171" s="57" t="s">
        <v>49</v>
      </c>
      <c r="B171" s="17" t="s">
        <v>6</v>
      </c>
      <c r="C171" s="17" t="s">
        <v>25</v>
      </c>
      <c r="D171" s="17" t="s">
        <v>58</v>
      </c>
      <c r="E171" s="18">
        <v>800</v>
      </c>
      <c r="F171" s="7">
        <v>1.3</v>
      </c>
      <c r="G171" s="7"/>
      <c r="H171" s="7">
        <f t="shared" si="9"/>
        <v>1.3</v>
      </c>
      <c r="I171" s="48"/>
    </row>
    <row r="172" spans="1:9" ht="56.25" customHeight="1">
      <c r="A172" s="59" t="s">
        <v>173</v>
      </c>
      <c r="B172" s="96" t="s">
        <v>6</v>
      </c>
      <c r="C172" s="96" t="s">
        <v>25</v>
      </c>
      <c r="D172" s="96" t="s">
        <v>255</v>
      </c>
      <c r="E172" s="97">
        <v>100</v>
      </c>
      <c r="F172" s="7">
        <v>39</v>
      </c>
      <c r="G172" s="7"/>
      <c r="H172" s="7">
        <f>F172+G172</f>
        <v>39</v>
      </c>
      <c r="I172" s="48"/>
    </row>
    <row r="173" spans="1:9" ht="58.5" customHeight="1">
      <c r="A173" s="59" t="s">
        <v>173</v>
      </c>
      <c r="B173" s="96" t="s">
        <v>6</v>
      </c>
      <c r="C173" s="96" t="s">
        <v>25</v>
      </c>
      <c r="D173" s="96" t="s">
        <v>256</v>
      </c>
      <c r="E173" s="97">
        <v>100</v>
      </c>
      <c r="F173" s="7">
        <v>264.7</v>
      </c>
      <c r="G173" s="7"/>
      <c r="H173" s="7">
        <f>F173+G173</f>
        <v>264.7</v>
      </c>
      <c r="I173" s="48"/>
    </row>
    <row r="174" spans="1:9" ht="45" customHeight="1">
      <c r="A174" s="20" t="s">
        <v>67</v>
      </c>
      <c r="B174" s="17" t="s">
        <v>6</v>
      </c>
      <c r="C174" s="17" t="s">
        <v>25</v>
      </c>
      <c r="D174" s="17" t="s">
        <v>70</v>
      </c>
      <c r="E174" s="18">
        <v>300</v>
      </c>
      <c r="F174" s="7">
        <v>16</v>
      </c>
      <c r="G174" s="7"/>
      <c r="H174" s="7">
        <f t="shared" si="9"/>
        <v>16</v>
      </c>
      <c r="I174" s="48"/>
    </row>
    <row r="175" spans="1:9" ht="35.25" customHeight="1">
      <c r="A175" s="20" t="s">
        <v>68</v>
      </c>
      <c r="B175" s="17" t="s">
        <v>6</v>
      </c>
      <c r="C175" s="17" t="s">
        <v>25</v>
      </c>
      <c r="D175" s="17" t="s">
        <v>71</v>
      </c>
      <c r="E175" s="18">
        <v>300</v>
      </c>
      <c r="F175" s="7">
        <v>114</v>
      </c>
      <c r="G175" s="7"/>
      <c r="H175" s="7">
        <f t="shared" si="9"/>
        <v>114</v>
      </c>
      <c r="I175" s="48"/>
    </row>
    <row r="176" spans="1:9" ht="28.5" customHeight="1">
      <c r="A176" s="20" t="s">
        <v>69</v>
      </c>
      <c r="B176" s="17" t="s">
        <v>6</v>
      </c>
      <c r="C176" s="17" t="s">
        <v>25</v>
      </c>
      <c r="D176" s="17" t="s">
        <v>72</v>
      </c>
      <c r="E176" s="18">
        <v>300</v>
      </c>
      <c r="F176" s="7">
        <v>85</v>
      </c>
      <c r="G176" s="7"/>
      <c r="H176" s="7">
        <f t="shared" si="9"/>
        <v>85</v>
      </c>
      <c r="I176" s="48"/>
    </row>
    <row r="177" spans="1:9" ht="41.25" customHeight="1">
      <c r="A177" s="20" t="s">
        <v>269</v>
      </c>
      <c r="B177" s="109" t="s">
        <v>6</v>
      </c>
      <c r="C177" s="109" t="s">
        <v>25</v>
      </c>
      <c r="D177" s="109" t="s">
        <v>270</v>
      </c>
      <c r="E177" s="110">
        <v>200</v>
      </c>
      <c r="F177" s="7">
        <v>92.3</v>
      </c>
      <c r="G177" s="7"/>
      <c r="H177" s="7">
        <f t="shared" si="9"/>
        <v>92.3</v>
      </c>
      <c r="I177" s="55">
        <v>26</v>
      </c>
    </row>
    <row r="178" spans="1:9" ht="43.5" customHeight="1">
      <c r="A178" s="20" t="s">
        <v>225</v>
      </c>
      <c r="B178" s="109" t="s">
        <v>6</v>
      </c>
      <c r="C178" s="109" t="s">
        <v>25</v>
      </c>
      <c r="D178" s="109" t="s">
        <v>271</v>
      </c>
      <c r="E178" s="110">
        <v>200</v>
      </c>
      <c r="F178" s="7">
        <v>121.1</v>
      </c>
      <c r="G178" s="7">
        <v>-1.3</v>
      </c>
      <c r="H178" s="7">
        <f t="shared" si="9"/>
        <v>119.8</v>
      </c>
      <c r="I178" s="55"/>
    </row>
    <row r="179" spans="1:9" ht="51.75" customHeight="1">
      <c r="A179" s="20" t="s">
        <v>177</v>
      </c>
      <c r="B179" s="17" t="s">
        <v>6</v>
      </c>
      <c r="C179" s="17" t="s">
        <v>25</v>
      </c>
      <c r="D179" s="17" t="s">
        <v>170</v>
      </c>
      <c r="E179" s="18">
        <v>300</v>
      </c>
      <c r="F179" s="7">
        <v>14</v>
      </c>
      <c r="G179" s="7"/>
      <c r="H179" s="7">
        <f t="shared" si="9"/>
        <v>14</v>
      </c>
      <c r="I179" s="55"/>
    </row>
    <row r="180" spans="1:9" ht="31.5" customHeight="1">
      <c r="A180" s="20" t="s">
        <v>121</v>
      </c>
      <c r="B180" s="17" t="s">
        <v>6</v>
      </c>
      <c r="C180" s="17" t="s">
        <v>25</v>
      </c>
      <c r="D180" s="19">
        <v>1110100310</v>
      </c>
      <c r="E180" s="18">
        <v>200</v>
      </c>
      <c r="F180" s="7">
        <v>30</v>
      </c>
      <c r="G180" s="7"/>
      <c r="H180" s="7">
        <f t="shared" si="9"/>
        <v>30</v>
      </c>
      <c r="I180" s="55">
        <v>4</v>
      </c>
    </row>
    <row r="181" spans="1:9" ht="30" customHeight="1">
      <c r="A181" s="20" t="s">
        <v>229</v>
      </c>
      <c r="B181" s="78" t="s">
        <v>6</v>
      </c>
      <c r="C181" s="78" t="s">
        <v>25</v>
      </c>
      <c r="D181" s="19">
        <v>1110100310</v>
      </c>
      <c r="E181" s="79">
        <v>600</v>
      </c>
      <c r="F181" s="7">
        <v>60</v>
      </c>
      <c r="G181" s="7"/>
      <c r="H181" s="7">
        <f t="shared" si="9"/>
        <v>60</v>
      </c>
      <c r="I181" s="55"/>
    </row>
    <row r="182" spans="1:9" ht="39.75" customHeight="1">
      <c r="A182" s="20" t="s">
        <v>167</v>
      </c>
      <c r="B182" s="17" t="s">
        <v>6</v>
      </c>
      <c r="C182" s="17" t="s">
        <v>25</v>
      </c>
      <c r="D182" s="19">
        <v>4190000270</v>
      </c>
      <c r="E182" s="18">
        <v>100</v>
      </c>
      <c r="F182" s="7">
        <v>1263.8</v>
      </c>
      <c r="G182" s="7">
        <v>-2.2999999999999998</v>
      </c>
      <c r="H182" s="7">
        <f t="shared" si="9"/>
        <v>1261.5</v>
      </c>
      <c r="I182" s="55"/>
    </row>
    <row r="183" spans="1:9" ht="31.5" customHeight="1">
      <c r="A183" s="20" t="s">
        <v>168</v>
      </c>
      <c r="B183" s="17" t="s">
        <v>6</v>
      </c>
      <c r="C183" s="17" t="s">
        <v>25</v>
      </c>
      <c r="D183" s="19">
        <v>4190000270</v>
      </c>
      <c r="E183" s="18">
        <v>200</v>
      </c>
      <c r="F183" s="7">
        <v>110</v>
      </c>
      <c r="G183" s="7"/>
      <c r="H183" s="7">
        <f t="shared" si="9"/>
        <v>110</v>
      </c>
      <c r="I183" s="50">
        <v>861.8</v>
      </c>
    </row>
    <row r="184" spans="1:9" ht="40.5" customHeight="1">
      <c r="A184" s="45" t="s">
        <v>184</v>
      </c>
      <c r="B184" s="81" t="s">
        <v>6</v>
      </c>
      <c r="C184" s="19">
        <v>1004</v>
      </c>
      <c r="D184" s="81" t="s">
        <v>55</v>
      </c>
      <c r="E184" s="82">
        <v>300</v>
      </c>
      <c r="F184" s="7">
        <v>373</v>
      </c>
      <c r="G184" s="7"/>
      <c r="H184" s="7">
        <f t="shared" si="9"/>
        <v>373</v>
      </c>
      <c r="I184" s="60"/>
    </row>
    <row r="185" spans="1:9" ht="45.75" customHeight="1">
      <c r="A185" s="20" t="s">
        <v>118</v>
      </c>
      <c r="B185" s="17" t="s">
        <v>6</v>
      </c>
      <c r="C185" s="17" t="s">
        <v>29</v>
      </c>
      <c r="D185" s="17" t="s">
        <v>84</v>
      </c>
      <c r="E185" s="18">
        <v>200</v>
      </c>
      <c r="F185" s="7">
        <v>27.8</v>
      </c>
      <c r="G185" s="7"/>
      <c r="H185" s="7">
        <f t="shared" si="9"/>
        <v>27.8</v>
      </c>
      <c r="I185" s="48"/>
    </row>
    <row r="186" spans="1:9" ht="28.5" customHeight="1">
      <c r="A186" s="63" t="s">
        <v>102</v>
      </c>
      <c r="B186" s="52" t="s">
        <v>101</v>
      </c>
      <c r="C186" s="64"/>
      <c r="D186" s="52"/>
      <c r="E186" s="65"/>
      <c r="F186" s="53">
        <f>F187+F189+F191+F192+F193+F195+F196+F200+F202+F194+F197+F198+F199+F188+F201+F190</f>
        <v>3559.6</v>
      </c>
      <c r="G186" s="205">
        <f t="shared" ref="G186:I186" si="11">G187+G189+G191+G192+G193+G195+G196+G200+G202+G194+G197+G198+G199+G188+G201+G190</f>
        <v>-71.7</v>
      </c>
      <c r="H186" s="205">
        <f t="shared" si="11"/>
        <v>3487.9</v>
      </c>
      <c r="I186" s="205" t="e">
        <f t="shared" si="11"/>
        <v>#REF!</v>
      </c>
    </row>
    <row r="187" spans="1:9" ht="24.75" customHeight="1">
      <c r="A187" s="20" t="s">
        <v>119</v>
      </c>
      <c r="B187" s="17" t="s">
        <v>101</v>
      </c>
      <c r="C187" s="17" t="s">
        <v>17</v>
      </c>
      <c r="D187" s="17" t="s">
        <v>158</v>
      </c>
      <c r="E187" s="18">
        <v>200</v>
      </c>
      <c r="F187" s="7">
        <v>70</v>
      </c>
      <c r="G187" s="7"/>
      <c r="H187" s="7">
        <f>F187+G187</f>
        <v>70</v>
      </c>
      <c r="I187" s="53" t="e">
        <f>I188+I191+I192+#REF!+I193+I194+I196+I197+I201+#REF!+I203+I195+#REF!</f>
        <v>#REF!</v>
      </c>
    </row>
    <row r="188" spans="1:9" ht="31.5" customHeight="1">
      <c r="A188" s="88" t="s">
        <v>242</v>
      </c>
      <c r="B188" s="85" t="s">
        <v>101</v>
      </c>
      <c r="C188" s="85" t="s">
        <v>17</v>
      </c>
      <c r="D188" s="84" t="s">
        <v>243</v>
      </c>
      <c r="E188" s="10">
        <v>200</v>
      </c>
      <c r="F188" s="7">
        <v>119.9</v>
      </c>
      <c r="G188" s="7"/>
      <c r="H188" s="7">
        <f>F188+G188</f>
        <v>119.9</v>
      </c>
      <c r="I188" s="48"/>
    </row>
    <row r="189" spans="1:9" ht="29.25" customHeight="1">
      <c r="A189" s="45" t="s">
        <v>156</v>
      </c>
      <c r="B189" s="17" t="s">
        <v>101</v>
      </c>
      <c r="C189" s="62" t="s">
        <v>17</v>
      </c>
      <c r="D189" s="19">
        <v>1910100550</v>
      </c>
      <c r="E189" s="18">
        <v>200</v>
      </c>
      <c r="F189" s="7">
        <v>150</v>
      </c>
      <c r="G189" s="7"/>
      <c r="H189" s="7">
        <f t="shared" ref="H189:H202" si="12">F189+G189</f>
        <v>150</v>
      </c>
      <c r="I189" s="48"/>
    </row>
    <row r="190" spans="1:9" ht="29.25" customHeight="1">
      <c r="A190" s="122" t="s">
        <v>124</v>
      </c>
      <c r="B190" s="202" t="s">
        <v>5</v>
      </c>
      <c r="C190" s="202" t="s">
        <v>17</v>
      </c>
      <c r="D190" s="49" t="s">
        <v>288</v>
      </c>
      <c r="E190" s="203">
        <v>200</v>
      </c>
      <c r="F190" s="7">
        <v>8.6</v>
      </c>
      <c r="G190" s="7"/>
      <c r="H190" s="99">
        <f t="shared" si="12"/>
        <v>8.6</v>
      </c>
      <c r="I190" s="48"/>
    </row>
    <row r="191" spans="1:9" ht="43.5" customHeight="1">
      <c r="A191" s="20" t="s">
        <v>129</v>
      </c>
      <c r="B191" s="17" t="s">
        <v>101</v>
      </c>
      <c r="C191" s="17" t="s">
        <v>17</v>
      </c>
      <c r="D191" s="17" t="s">
        <v>153</v>
      </c>
      <c r="E191" s="18">
        <v>200</v>
      </c>
      <c r="F191" s="7">
        <v>196.5</v>
      </c>
      <c r="G191" s="7"/>
      <c r="H191" s="7">
        <f t="shared" si="12"/>
        <v>196.5</v>
      </c>
      <c r="I191" s="48"/>
    </row>
    <row r="192" spans="1:9" ht="58.5" customHeight="1">
      <c r="A192" s="20" t="s">
        <v>100</v>
      </c>
      <c r="B192" s="17" t="s">
        <v>101</v>
      </c>
      <c r="C192" s="17" t="s">
        <v>103</v>
      </c>
      <c r="D192" s="17" t="s">
        <v>94</v>
      </c>
      <c r="E192" s="62" t="s">
        <v>7</v>
      </c>
      <c r="F192" s="7">
        <v>1277.5</v>
      </c>
      <c r="G192" s="7">
        <v>-71.5</v>
      </c>
      <c r="H192" s="7">
        <f t="shared" si="12"/>
        <v>1206</v>
      </c>
      <c r="I192" s="48"/>
    </row>
    <row r="193" spans="1:9" ht="31.5" customHeight="1">
      <c r="A193" s="20" t="s">
        <v>127</v>
      </c>
      <c r="B193" s="17" t="s">
        <v>101</v>
      </c>
      <c r="C193" s="17" t="s">
        <v>103</v>
      </c>
      <c r="D193" s="17" t="s">
        <v>94</v>
      </c>
      <c r="E193" s="62" t="s">
        <v>37</v>
      </c>
      <c r="F193" s="7">
        <v>216.8</v>
      </c>
      <c r="G193" s="7"/>
      <c r="H193" s="7">
        <f t="shared" si="12"/>
        <v>216.8</v>
      </c>
      <c r="I193" s="48"/>
    </row>
    <row r="194" spans="1:9" ht="30.75" customHeight="1">
      <c r="A194" s="20" t="s">
        <v>165</v>
      </c>
      <c r="B194" s="17" t="s">
        <v>101</v>
      </c>
      <c r="C194" s="17" t="s">
        <v>103</v>
      </c>
      <c r="D194" s="17" t="s">
        <v>94</v>
      </c>
      <c r="E194" s="62" t="s">
        <v>164</v>
      </c>
      <c r="F194" s="7">
        <v>3.5</v>
      </c>
      <c r="G194" s="7">
        <v>-0.2</v>
      </c>
      <c r="H194" s="7">
        <f t="shared" si="12"/>
        <v>3.3</v>
      </c>
      <c r="I194" s="48"/>
    </row>
    <row r="195" spans="1:9" ht="43.5" customHeight="1">
      <c r="A195" s="45" t="s">
        <v>138</v>
      </c>
      <c r="B195" s="17" t="s">
        <v>101</v>
      </c>
      <c r="C195" s="17" t="s">
        <v>24</v>
      </c>
      <c r="D195" s="17" t="s">
        <v>66</v>
      </c>
      <c r="E195" s="18">
        <v>200</v>
      </c>
      <c r="F195" s="7">
        <v>80</v>
      </c>
      <c r="G195" s="7"/>
      <c r="H195" s="7">
        <f t="shared" si="12"/>
        <v>80</v>
      </c>
      <c r="I195" s="48"/>
    </row>
    <row r="196" spans="1:9" ht="33" customHeight="1">
      <c r="A196" s="45" t="s">
        <v>201</v>
      </c>
      <c r="B196" s="49" t="s">
        <v>101</v>
      </c>
      <c r="C196" s="62" t="s">
        <v>24</v>
      </c>
      <c r="D196" s="66">
        <v>1210100500</v>
      </c>
      <c r="E196" s="18">
        <v>200</v>
      </c>
      <c r="F196" s="7">
        <v>10</v>
      </c>
      <c r="G196" s="7"/>
      <c r="H196" s="7">
        <f t="shared" si="12"/>
        <v>10</v>
      </c>
      <c r="I196" s="48"/>
    </row>
    <row r="197" spans="1:9" ht="33" customHeight="1">
      <c r="A197" s="45" t="s">
        <v>123</v>
      </c>
      <c r="B197" s="17" t="s">
        <v>101</v>
      </c>
      <c r="C197" s="62" t="s">
        <v>24</v>
      </c>
      <c r="D197" s="19">
        <v>1210100510</v>
      </c>
      <c r="E197" s="18">
        <v>200</v>
      </c>
      <c r="F197" s="7">
        <v>34.1</v>
      </c>
      <c r="G197" s="7"/>
      <c r="H197" s="7">
        <f t="shared" si="12"/>
        <v>34.1</v>
      </c>
      <c r="I197" s="48"/>
    </row>
    <row r="198" spans="1:9" ht="43.5" customHeight="1">
      <c r="A198" s="45" t="s">
        <v>181</v>
      </c>
      <c r="B198" s="17" t="s">
        <v>101</v>
      </c>
      <c r="C198" s="62" t="s">
        <v>24</v>
      </c>
      <c r="D198" s="19">
        <v>1210100520</v>
      </c>
      <c r="E198" s="18">
        <v>200</v>
      </c>
      <c r="F198" s="7">
        <v>10</v>
      </c>
      <c r="G198" s="7"/>
      <c r="H198" s="7">
        <f t="shared" si="12"/>
        <v>10</v>
      </c>
      <c r="I198" s="48"/>
    </row>
    <row r="199" spans="1:9" ht="45.75" customHeight="1">
      <c r="A199" s="20" t="s">
        <v>107</v>
      </c>
      <c r="B199" s="17" t="s">
        <v>101</v>
      </c>
      <c r="C199" s="17" t="s">
        <v>25</v>
      </c>
      <c r="D199" s="17" t="s">
        <v>96</v>
      </c>
      <c r="E199" s="18">
        <v>200</v>
      </c>
      <c r="F199" s="7">
        <v>90</v>
      </c>
      <c r="G199" s="7"/>
      <c r="H199" s="7">
        <f t="shared" si="12"/>
        <v>90</v>
      </c>
      <c r="I199" s="48"/>
    </row>
    <row r="200" spans="1:9" ht="33" customHeight="1">
      <c r="A200" s="20" t="s">
        <v>121</v>
      </c>
      <c r="B200" s="17" t="s">
        <v>101</v>
      </c>
      <c r="C200" s="17" t="s">
        <v>25</v>
      </c>
      <c r="D200" s="19">
        <v>1110100310</v>
      </c>
      <c r="E200" s="18">
        <v>200</v>
      </c>
      <c r="F200" s="7">
        <v>60</v>
      </c>
      <c r="G200" s="7"/>
      <c r="H200" s="7">
        <f t="shared" si="12"/>
        <v>60</v>
      </c>
      <c r="I200" s="48"/>
    </row>
    <row r="201" spans="1:9" ht="39" customHeight="1">
      <c r="A201" s="130" t="s">
        <v>268</v>
      </c>
      <c r="B201" s="123" t="s">
        <v>101</v>
      </c>
      <c r="C201" s="123" t="s">
        <v>28</v>
      </c>
      <c r="D201" s="123" t="s">
        <v>267</v>
      </c>
      <c r="E201" s="124">
        <v>400</v>
      </c>
      <c r="F201" s="125">
        <v>1012.7</v>
      </c>
      <c r="G201" s="125"/>
      <c r="H201" s="125">
        <f>F201+G201</f>
        <v>1012.7</v>
      </c>
      <c r="I201" s="48"/>
    </row>
    <row r="202" spans="1:9" s="127" customFormat="1" ht="42.75" customHeight="1">
      <c r="A202" s="20" t="s">
        <v>118</v>
      </c>
      <c r="B202" s="17" t="s">
        <v>101</v>
      </c>
      <c r="C202" s="17" t="s">
        <v>29</v>
      </c>
      <c r="D202" s="17" t="s">
        <v>84</v>
      </c>
      <c r="E202" s="18">
        <v>200</v>
      </c>
      <c r="F202" s="7">
        <v>220</v>
      </c>
      <c r="G202" s="7"/>
      <c r="H202" s="7">
        <f t="shared" si="12"/>
        <v>220</v>
      </c>
      <c r="I202" s="126"/>
    </row>
    <row r="203" spans="1:9" ht="19.5" customHeight="1">
      <c r="A203" s="67" t="s">
        <v>9</v>
      </c>
      <c r="B203" s="68"/>
      <c r="C203" s="68"/>
      <c r="D203" s="68"/>
      <c r="E203" s="68"/>
      <c r="F203" s="53">
        <f>F19+F60+F56+F113+F186</f>
        <v>209615.1</v>
      </c>
      <c r="G203" s="53">
        <f>G19+G60+G56+G113+G186</f>
        <v>2971.2000000000003</v>
      </c>
      <c r="H203" s="53">
        <f>H19+H60+H56+H113+H186</f>
        <v>212586.30000000002</v>
      </c>
      <c r="I203" s="48"/>
    </row>
    <row r="204" spans="1:9" ht="23.25" customHeight="1">
      <c r="A204" s="1"/>
      <c r="I204" s="53" t="e">
        <f>I19+I61+I57+I114+I187</f>
        <v>#REF!</v>
      </c>
    </row>
    <row r="205" spans="1:9" ht="15.75">
      <c r="A205" s="1"/>
    </row>
  </sheetData>
  <mergeCells count="22">
    <mergeCell ref="H16:H18"/>
    <mergeCell ref="A12:H12"/>
    <mergeCell ref="D6:I6"/>
    <mergeCell ref="D7:I7"/>
    <mergeCell ref="D8:I8"/>
    <mergeCell ref="D9:I9"/>
    <mergeCell ref="C10:I10"/>
    <mergeCell ref="E15:I15"/>
    <mergeCell ref="I16:I18"/>
    <mergeCell ref="A13:H13"/>
    <mergeCell ref="D1:I1"/>
    <mergeCell ref="D2:I2"/>
    <mergeCell ref="D3:I3"/>
    <mergeCell ref="D4:I4"/>
    <mergeCell ref="C5:I5"/>
    <mergeCell ref="G16:G18"/>
    <mergeCell ref="A16:A18"/>
    <mergeCell ref="B16:B18"/>
    <mergeCell ref="C16:C18"/>
    <mergeCell ref="D16:D18"/>
    <mergeCell ref="E16:E18"/>
    <mergeCell ref="F16:F18"/>
  </mergeCells>
  <pageMargins left="0.51181102362204722" right="0.31496062992125984" top="0.35433070866141736" bottom="0.35433070866141736" header="0" footer="0"/>
  <pageSetup paperSize="9" scale="67" orientation="portrait" r:id="rId1"/>
  <rowBreaks count="7" manualBreakCount="7">
    <brk id="39" max="7" man="1"/>
    <brk id="68" max="7" man="1"/>
    <brk id="94" max="7" man="1"/>
    <brk id="122" max="7" man="1"/>
    <brk id="145" max="7" man="1"/>
    <brk id="167" max="7" man="1"/>
    <brk id="19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'Приложение 6'!Область_печати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2019-01-02T11:56:05Z</cp:lastPrinted>
  <dcterms:created xsi:type="dcterms:W3CDTF">2014-09-25T13:17:34Z</dcterms:created>
  <dcterms:modified xsi:type="dcterms:W3CDTF">2019-01-02T12:16:27Z</dcterms:modified>
</cp:coreProperties>
</file>