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/>
  </bookViews>
  <sheets>
    <sheet name="Приложение 1" sheetId="46" r:id="rId1"/>
    <sheet name="Приложение 2" sheetId="34" r:id="rId2"/>
    <sheet name="Приложение 3" sheetId="45" r:id="rId3"/>
    <sheet name="Приложение 4" sheetId="28" r:id="rId4"/>
    <sheet name="Приложение 5" sheetId="29" r:id="rId5"/>
  </sheets>
  <definedNames>
    <definedName name="_xlnm.Print_Area" localSheetId="2">'Приложение 3'!$A$1:$F$324</definedName>
    <definedName name="_xlnm.Print_Area" localSheetId="4">'Приложение 5'!$A$1:$H$222</definedName>
  </definedNames>
  <calcPr calcId="124519"/>
</workbook>
</file>

<file path=xl/calcChain.xml><?xml version="1.0" encoding="utf-8"?>
<calcChain xmlns="http://schemas.openxmlformats.org/spreadsheetml/2006/main">
  <c r="D49" i="28"/>
  <c r="G127" i="29"/>
  <c r="H127"/>
  <c r="F127"/>
  <c r="H159"/>
  <c r="C79" i="46"/>
  <c r="E113"/>
  <c r="E114"/>
  <c r="E115"/>
  <c r="D113"/>
  <c r="D114"/>
  <c r="G70" i="29"/>
  <c r="F70"/>
  <c r="D70" i="45" l="1"/>
  <c r="D69" s="1"/>
  <c r="D73"/>
  <c r="D78"/>
  <c r="D77" s="1"/>
  <c r="D89"/>
  <c r="D88" s="1"/>
  <c r="D94"/>
  <c r="D93" s="1"/>
  <c r="D98"/>
  <c r="D97" s="1"/>
  <c r="D103"/>
  <c r="D102" s="1"/>
  <c r="D109"/>
  <c r="D115"/>
  <c r="D118"/>
  <c r="D123"/>
  <c r="D127"/>
  <c r="D130"/>
  <c r="D129" s="1"/>
  <c r="D139"/>
  <c r="D138" s="1"/>
  <c r="D142"/>
  <c r="D143"/>
  <c r="D146"/>
  <c r="D145" s="1"/>
  <c r="D150"/>
  <c r="D149" s="1"/>
  <c r="D154"/>
  <c r="D153" s="1"/>
  <c r="D158"/>
  <c r="D157" s="1"/>
  <c r="D162"/>
  <c r="D161" s="1"/>
  <c r="D167"/>
  <c r="D168"/>
  <c r="D171"/>
  <c r="D175"/>
  <c r="D170" s="1"/>
  <c r="D178"/>
  <c r="D177" s="1"/>
  <c r="D182"/>
  <c r="D181" s="1"/>
  <c r="D187"/>
  <c r="D186" s="1"/>
  <c r="D190"/>
  <c r="D189" s="1"/>
  <c r="D193"/>
  <c r="D192" s="1"/>
  <c r="D196"/>
  <c r="D195" s="1"/>
  <c r="D197"/>
  <c r="D201"/>
  <c r="D200" s="1"/>
  <c r="D205"/>
  <c r="D204" s="1"/>
  <c r="D210"/>
  <c r="D219"/>
  <c r="D218" s="1"/>
  <c r="D223"/>
  <c r="D222" s="1"/>
  <c r="D221" s="1"/>
  <c r="D230"/>
  <c r="D229" s="1"/>
  <c r="D228" s="1"/>
  <c r="D239"/>
  <c r="D238" s="1"/>
  <c r="D237" s="1"/>
  <c r="D244"/>
  <c r="D243" s="1"/>
  <c r="D242" s="1"/>
  <c r="D248"/>
  <c r="D247" s="1"/>
  <c r="D249"/>
  <c r="D251"/>
  <c r="D252"/>
  <c r="D258"/>
  <c r="D257" s="1"/>
  <c r="D256" s="1"/>
  <c r="D265"/>
  <c r="D264" s="1"/>
  <c r="D266"/>
  <c r="D270"/>
  <c r="D269" s="1"/>
  <c r="D268" s="1"/>
  <c r="D274"/>
  <c r="D278"/>
  <c r="D277" s="1"/>
  <c r="D294"/>
  <c r="D293" s="1"/>
  <c r="D317"/>
  <c r="D316" s="1"/>
  <c r="D322"/>
  <c r="D321" s="1"/>
  <c r="E70"/>
  <c r="E73"/>
  <c r="E69" s="1"/>
  <c r="E78"/>
  <c r="E77" s="1"/>
  <c r="E89"/>
  <c r="E88" s="1"/>
  <c r="E94"/>
  <c r="E93" s="1"/>
  <c r="E98"/>
  <c r="E97" s="1"/>
  <c r="E103"/>
  <c r="E102" s="1"/>
  <c r="E109"/>
  <c r="E115"/>
  <c r="E118"/>
  <c r="E123"/>
  <c r="E127"/>
  <c r="E130"/>
  <c r="E129" s="1"/>
  <c r="E139"/>
  <c r="E138" s="1"/>
  <c r="E143"/>
  <c r="E142" s="1"/>
  <c r="E141" s="1"/>
  <c r="E146"/>
  <c r="E145" s="1"/>
  <c r="E150"/>
  <c r="E149" s="1"/>
  <c r="E148" s="1"/>
  <c r="E154"/>
  <c r="E153" s="1"/>
  <c r="E158"/>
  <c r="E157" s="1"/>
  <c r="E162"/>
  <c r="E161" s="1"/>
  <c r="E168"/>
  <c r="E167" s="1"/>
  <c r="E171"/>
  <c r="E170" s="1"/>
  <c r="E175"/>
  <c r="E178"/>
  <c r="E177" s="1"/>
  <c r="E182"/>
  <c r="E181" s="1"/>
  <c r="E187"/>
  <c r="E186" s="1"/>
  <c r="E190"/>
  <c r="E189" s="1"/>
  <c r="E193"/>
  <c r="E192" s="1"/>
  <c r="E197"/>
  <c r="E196" s="1"/>
  <c r="E195" s="1"/>
  <c r="E201"/>
  <c r="E200" s="1"/>
  <c r="E205"/>
  <c r="E204" s="1"/>
  <c r="E210"/>
  <c r="E219"/>
  <c r="E218" s="1"/>
  <c r="E223"/>
  <c r="E222" s="1"/>
  <c r="E221" s="1"/>
  <c r="E230"/>
  <c r="E229" s="1"/>
  <c r="E228" s="1"/>
  <c r="E239"/>
  <c r="E238" s="1"/>
  <c r="E237" s="1"/>
  <c r="E244"/>
  <c r="E243" s="1"/>
  <c r="E242" s="1"/>
  <c r="E248"/>
  <c r="E249"/>
  <c r="E252"/>
  <c r="E251" s="1"/>
  <c r="E258"/>
  <c r="E257" s="1"/>
  <c r="E256" s="1"/>
  <c r="E266"/>
  <c r="E265" s="1"/>
  <c r="E264" s="1"/>
  <c r="E270"/>
  <c r="E269" s="1"/>
  <c r="E268" s="1"/>
  <c r="E274"/>
  <c r="E278"/>
  <c r="E277" s="1"/>
  <c r="E294"/>
  <c r="E293" s="1"/>
  <c r="E317"/>
  <c r="E316" s="1"/>
  <c r="E322"/>
  <c r="E321" s="1"/>
  <c r="D199" l="1"/>
  <c r="E108"/>
  <c r="E107" s="1"/>
  <c r="D108"/>
  <c r="D107" s="1"/>
  <c r="D273"/>
  <c r="D141"/>
  <c r="D214"/>
  <c r="D209" s="1"/>
  <c r="D208" s="1"/>
  <c r="D156"/>
  <c r="D148"/>
  <c r="E214"/>
  <c r="E156"/>
  <c r="E273"/>
  <c r="E247"/>
  <c r="E209"/>
  <c r="E208" s="1"/>
  <c r="E199"/>
  <c r="H98" i="29"/>
  <c r="F303" i="45"/>
  <c r="D25" i="46"/>
  <c r="C25"/>
  <c r="D43"/>
  <c r="D42" s="1"/>
  <c r="C43"/>
  <c r="C42" s="1"/>
  <c r="E44"/>
  <c r="E43" s="1"/>
  <c r="E42" s="1"/>
  <c r="G19" i="29"/>
  <c r="F19"/>
  <c r="H66"/>
  <c r="F213" i="45"/>
  <c r="H152" i="29"/>
  <c r="F40" i="45"/>
  <c r="H97" i="29"/>
  <c r="F217" i="45"/>
  <c r="H85" i="29"/>
  <c r="H114"/>
  <c r="F114" i="45"/>
  <c r="F297"/>
  <c r="H35" i="29"/>
  <c r="H197"/>
  <c r="F106" i="45"/>
  <c r="C25" i="34" l="1"/>
  <c r="C24" s="1"/>
  <c r="C23" s="1"/>
  <c r="C30"/>
  <c r="C29" s="1"/>
  <c r="C28" s="1"/>
  <c r="E36"/>
  <c r="E35" s="1"/>
  <c r="E34" s="1"/>
  <c r="D36"/>
  <c r="C36"/>
  <c r="C35" s="1"/>
  <c r="C34" s="1"/>
  <c r="D35"/>
  <c r="D34"/>
  <c r="H116" i="29"/>
  <c r="H207"/>
  <c r="H40"/>
  <c r="D53" i="28"/>
  <c r="C53"/>
  <c r="E55"/>
  <c r="F117" i="45"/>
  <c r="F147"/>
  <c r="F146" s="1"/>
  <c r="F145" s="1"/>
  <c r="E65" i="46"/>
  <c r="E64" s="1"/>
  <c r="E63" s="1"/>
  <c r="D64"/>
  <c r="D63" s="1"/>
  <c r="C64"/>
  <c r="C63" s="1"/>
  <c r="E112" l="1"/>
  <c r="E111" s="1"/>
  <c r="E110" s="1"/>
  <c r="D111"/>
  <c r="D110" s="1"/>
  <c r="C111"/>
  <c r="C110" s="1"/>
  <c r="E109"/>
  <c r="E108" s="1"/>
  <c r="D108"/>
  <c r="C108"/>
  <c r="E107"/>
  <c r="E106" s="1"/>
  <c r="D106"/>
  <c r="C106"/>
  <c r="E105"/>
  <c r="E104" s="1"/>
  <c r="D104"/>
  <c r="C104"/>
  <c r="E103"/>
  <c r="E102" s="1"/>
  <c r="D102"/>
  <c r="C102"/>
  <c r="E100"/>
  <c r="E99" s="1"/>
  <c r="D99"/>
  <c r="C99"/>
  <c r="E98"/>
  <c r="E97" s="1"/>
  <c r="D97"/>
  <c r="C97"/>
  <c r="E96"/>
  <c r="E95" s="1"/>
  <c r="D95"/>
  <c r="C95"/>
  <c r="E94"/>
  <c r="E93" s="1"/>
  <c r="D93"/>
  <c r="C93"/>
  <c r="E92"/>
  <c r="E91" s="1"/>
  <c r="D91"/>
  <c r="C91"/>
  <c r="E90"/>
  <c r="E89" s="1"/>
  <c r="D89"/>
  <c r="C89"/>
  <c r="E88"/>
  <c r="E87" s="1"/>
  <c r="D87"/>
  <c r="C87"/>
  <c r="E85"/>
  <c r="E84" s="1"/>
  <c r="D84"/>
  <c r="C84"/>
  <c r="E83"/>
  <c r="D82"/>
  <c r="D81" s="1"/>
  <c r="C82"/>
  <c r="C81" s="1"/>
  <c r="E78"/>
  <c r="E77" s="1"/>
  <c r="E76" s="1"/>
  <c r="D77"/>
  <c r="C77"/>
  <c r="C76" s="1"/>
  <c r="D76"/>
  <c r="E75"/>
  <c r="E74"/>
  <c r="D73"/>
  <c r="C73"/>
  <c r="E72"/>
  <c r="E71" s="1"/>
  <c r="D71"/>
  <c r="C71"/>
  <c r="E69"/>
  <c r="E68"/>
  <c r="D67"/>
  <c r="D66" s="1"/>
  <c r="D62" s="1"/>
  <c r="C67"/>
  <c r="C66" s="1"/>
  <c r="C62" s="1"/>
  <c r="E61"/>
  <c r="E60"/>
  <c r="D59"/>
  <c r="D58" s="1"/>
  <c r="D57" s="1"/>
  <c r="C59"/>
  <c r="C58" s="1"/>
  <c r="C57" s="1"/>
  <c r="E56"/>
  <c r="E55"/>
  <c r="E54"/>
  <c r="E53"/>
  <c r="D52"/>
  <c r="C52"/>
  <c r="C51" s="1"/>
  <c r="D51"/>
  <c r="E50"/>
  <c r="E49" s="1"/>
  <c r="D49"/>
  <c r="C49"/>
  <c r="E48"/>
  <c r="E47"/>
  <c r="D46"/>
  <c r="C46"/>
  <c r="C45" s="1"/>
  <c r="C41" s="1"/>
  <c r="D45"/>
  <c r="D41" s="1"/>
  <c r="E40"/>
  <c r="E39" s="1"/>
  <c r="E38" s="1"/>
  <c r="D39"/>
  <c r="D38" s="1"/>
  <c r="C39"/>
  <c r="C38" s="1"/>
  <c r="E37"/>
  <c r="E36" s="1"/>
  <c r="D36"/>
  <c r="C36"/>
  <c r="E35"/>
  <c r="E34" s="1"/>
  <c r="D34"/>
  <c r="C34"/>
  <c r="E33"/>
  <c r="E32"/>
  <c r="D31"/>
  <c r="C31"/>
  <c r="E29"/>
  <c r="E28"/>
  <c r="E27"/>
  <c r="E26"/>
  <c r="D24"/>
  <c r="C24"/>
  <c r="E23"/>
  <c r="E22"/>
  <c r="E21"/>
  <c r="E20"/>
  <c r="D19"/>
  <c r="D18" s="1"/>
  <c r="C19"/>
  <c r="C18" s="1"/>
  <c r="E25" l="1"/>
  <c r="E24" s="1"/>
  <c r="C30"/>
  <c r="E52"/>
  <c r="E51" s="1"/>
  <c r="C70"/>
  <c r="D30"/>
  <c r="D17" s="1"/>
  <c r="E46"/>
  <c r="D86"/>
  <c r="D70"/>
  <c r="C101"/>
  <c r="D101"/>
  <c r="E82"/>
  <c r="E81" s="1"/>
  <c r="E31"/>
  <c r="E30" s="1"/>
  <c r="E67"/>
  <c r="E66" s="1"/>
  <c r="E62" s="1"/>
  <c r="E73"/>
  <c r="E70" s="1"/>
  <c r="E45"/>
  <c r="E41" s="1"/>
  <c r="E19"/>
  <c r="E18" s="1"/>
  <c r="E59"/>
  <c r="E58" s="1"/>
  <c r="E57" s="1"/>
  <c r="C86"/>
  <c r="E101"/>
  <c r="C17"/>
  <c r="E86"/>
  <c r="D80" l="1"/>
  <c r="C80"/>
  <c r="E17"/>
  <c r="C116"/>
  <c r="E80"/>
  <c r="E79" s="1"/>
  <c r="H125" i="29"/>
  <c r="D79" i="46" l="1"/>
  <c r="D116" s="1"/>
  <c r="E116"/>
  <c r="H93" i="29"/>
  <c r="F176" i="45"/>
  <c r="F175" s="1"/>
  <c r="I70" i="29"/>
  <c r="H91"/>
  <c r="F164" i="45"/>
  <c r="H201" i="29" l="1"/>
  <c r="F272" i="45"/>
  <c r="H88" i="29"/>
  <c r="H65"/>
  <c r="F255" i="45"/>
  <c r="F160"/>
  <c r="I19" i="29" l="1"/>
  <c r="H45"/>
  <c r="F254" i="45"/>
  <c r="H54" i="29" l="1"/>
  <c r="F216" i="45"/>
  <c r="H146" i="29"/>
  <c r="E21" i="45"/>
  <c r="D21"/>
  <c r="F29"/>
  <c r="H148" i="29" l="1"/>
  <c r="F31" i="45"/>
  <c r="H77" i="29"/>
  <c r="H96"/>
  <c r="F315" i="45"/>
  <c r="F215" l="1"/>
  <c r="H210" i="29"/>
  <c r="H73" l="1"/>
  <c r="F288" i="45"/>
  <c r="H92" i="29" l="1"/>
  <c r="H99"/>
  <c r="H86"/>
  <c r="F246" i="45"/>
  <c r="F165"/>
  <c r="H200" i="29"/>
  <c r="F271" i="45"/>
  <c r="F270" s="1"/>
  <c r="F269" s="1"/>
  <c r="F268" s="1"/>
  <c r="F152"/>
  <c r="G208" i="29"/>
  <c r="F208"/>
  <c r="H147"/>
  <c r="F30" i="45"/>
  <c r="D32"/>
  <c r="F25" l="1"/>
  <c r="F26"/>
  <c r="F27"/>
  <c r="F28"/>
  <c r="F24"/>
  <c r="E44" i="34"/>
  <c r="E43" s="1"/>
  <c r="D44"/>
  <c r="C44"/>
  <c r="C43" s="1"/>
  <c r="D43"/>
  <c r="E41"/>
  <c r="E40" s="1"/>
  <c r="E39" s="1"/>
  <c r="E38" s="1"/>
  <c r="E33" s="1"/>
  <c r="D41"/>
  <c r="C41"/>
  <c r="C40" s="1"/>
  <c r="C39" s="1"/>
  <c r="D40"/>
  <c r="D39" s="1"/>
  <c r="D38" s="1"/>
  <c r="D33" s="1"/>
  <c r="C38" l="1"/>
  <c r="C33" s="1"/>
  <c r="H204" i="29"/>
  <c r="G67"/>
  <c r="H72"/>
  <c r="H74"/>
  <c r="H75"/>
  <c r="H76"/>
  <c r="H78"/>
  <c r="H79"/>
  <c r="H80"/>
  <c r="H81"/>
  <c r="H82"/>
  <c r="H83"/>
  <c r="H84"/>
  <c r="H87"/>
  <c r="H89"/>
  <c r="H90"/>
  <c r="H94"/>
  <c r="H95"/>
  <c r="H100"/>
  <c r="H101"/>
  <c r="H102"/>
  <c r="H103"/>
  <c r="H104"/>
  <c r="H105"/>
  <c r="H106"/>
  <c r="H107"/>
  <c r="H108"/>
  <c r="H109"/>
  <c r="H110"/>
  <c r="H111"/>
  <c r="H112"/>
  <c r="H113"/>
  <c r="H115"/>
  <c r="H117"/>
  <c r="H118"/>
  <c r="H119"/>
  <c r="H120"/>
  <c r="H121"/>
  <c r="H122"/>
  <c r="H123"/>
  <c r="H124"/>
  <c r="H126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9"/>
  <c r="H150"/>
  <c r="H151"/>
  <c r="H153"/>
  <c r="H154"/>
  <c r="H155"/>
  <c r="H156"/>
  <c r="H157"/>
  <c r="H158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8"/>
  <c r="H199"/>
  <c r="H202"/>
  <c r="H203"/>
  <c r="H205"/>
  <c r="H206"/>
  <c r="H209"/>
  <c r="H211"/>
  <c r="H212"/>
  <c r="H213"/>
  <c r="H214"/>
  <c r="H215"/>
  <c r="H216"/>
  <c r="H217"/>
  <c r="H218"/>
  <c r="H219"/>
  <c r="H220"/>
  <c r="H221"/>
  <c r="H71"/>
  <c r="H21"/>
  <c r="H22"/>
  <c r="H23"/>
  <c r="H24"/>
  <c r="H25"/>
  <c r="H26"/>
  <c r="H27"/>
  <c r="H28"/>
  <c r="H29"/>
  <c r="H30"/>
  <c r="H31"/>
  <c r="H32"/>
  <c r="H33"/>
  <c r="H34"/>
  <c r="H36"/>
  <c r="H37"/>
  <c r="H38"/>
  <c r="H39"/>
  <c r="H41"/>
  <c r="H42"/>
  <c r="H43"/>
  <c r="H44"/>
  <c r="H46"/>
  <c r="H47"/>
  <c r="H48"/>
  <c r="H49"/>
  <c r="H50"/>
  <c r="H51"/>
  <c r="H52"/>
  <c r="H53"/>
  <c r="H55"/>
  <c r="H56"/>
  <c r="H57"/>
  <c r="H58"/>
  <c r="H59"/>
  <c r="H60"/>
  <c r="H61"/>
  <c r="H62"/>
  <c r="H63"/>
  <c r="H64"/>
  <c r="H68"/>
  <c r="H69"/>
  <c r="H20"/>
  <c r="F67"/>
  <c r="F222" s="1"/>
  <c r="F314" i="45"/>
  <c r="E54" i="28"/>
  <c r="E53" s="1"/>
  <c r="E51"/>
  <c r="E52"/>
  <c r="E50"/>
  <c r="E48"/>
  <c r="E46"/>
  <c r="E45"/>
  <c r="E40"/>
  <c r="E41"/>
  <c r="E42"/>
  <c r="E43"/>
  <c r="E39"/>
  <c r="E36"/>
  <c r="E37"/>
  <c r="E35"/>
  <c r="E32"/>
  <c r="E33"/>
  <c r="E31"/>
  <c r="E28"/>
  <c r="E20"/>
  <c r="E21"/>
  <c r="E22"/>
  <c r="E23"/>
  <c r="E24"/>
  <c r="E25"/>
  <c r="E19"/>
  <c r="E18"/>
  <c r="D47"/>
  <c r="D44"/>
  <c r="D38"/>
  <c r="D34"/>
  <c r="D30"/>
  <c r="D26"/>
  <c r="D17"/>
  <c r="C49"/>
  <c r="C47"/>
  <c r="C44"/>
  <c r="C38"/>
  <c r="C34"/>
  <c r="C30"/>
  <c r="C26"/>
  <c r="C17"/>
  <c r="F166" i="45"/>
  <c r="E57"/>
  <c r="F51"/>
  <c r="F52"/>
  <c r="F53"/>
  <c r="F54"/>
  <c r="F55"/>
  <c r="F56"/>
  <c r="F58"/>
  <c r="F59"/>
  <c r="F60"/>
  <c r="F61"/>
  <c r="F62"/>
  <c r="F63"/>
  <c r="F64"/>
  <c r="F65"/>
  <c r="F66"/>
  <c r="F67"/>
  <c r="F68"/>
  <c r="F71"/>
  <c r="F72"/>
  <c r="F74"/>
  <c r="F75"/>
  <c r="F76"/>
  <c r="F79"/>
  <c r="F80"/>
  <c r="F81"/>
  <c r="F82"/>
  <c r="F83"/>
  <c r="F84"/>
  <c r="F85"/>
  <c r="F86"/>
  <c r="F87"/>
  <c r="F90"/>
  <c r="F91"/>
  <c r="F92"/>
  <c r="F95"/>
  <c r="F96"/>
  <c r="F99"/>
  <c r="F100"/>
  <c r="F101"/>
  <c r="F104"/>
  <c r="F105"/>
  <c r="F110"/>
  <c r="F111"/>
  <c r="F112"/>
  <c r="F113"/>
  <c r="F116"/>
  <c r="F115" s="1"/>
  <c r="F119"/>
  <c r="F120"/>
  <c r="F121"/>
  <c r="F122"/>
  <c r="F124"/>
  <c r="F125"/>
  <c r="F126"/>
  <c r="F128"/>
  <c r="F131"/>
  <c r="F132"/>
  <c r="F133"/>
  <c r="F134"/>
  <c r="F135"/>
  <c r="F136"/>
  <c r="F137"/>
  <c r="F140"/>
  <c r="F144"/>
  <c r="F151"/>
  <c r="F150" s="1"/>
  <c r="F155"/>
  <c r="F159"/>
  <c r="F158" s="1"/>
  <c r="F163"/>
  <c r="F169"/>
  <c r="F172"/>
  <c r="F173"/>
  <c r="F174"/>
  <c r="F179"/>
  <c r="F180"/>
  <c r="F183"/>
  <c r="F184"/>
  <c r="F185"/>
  <c r="F188"/>
  <c r="F191"/>
  <c r="F194"/>
  <c r="F198"/>
  <c r="F202"/>
  <c r="F203"/>
  <c r="F206"/>
  <c r="F207"/>
  <c r="F211"/>
  <c r="F212"/>
  <c r="F210" s="1"/>
  <c r="F220"/>
  <c r="F224"/>
  <c r="F225"/>
  <c r="F226"/>
  <c r="F227"/>
  <c r="F231"/>
  <c r="F232"/>
  <c r="F233"/>
  <c r="F234"/>
  <c r="F235"/>
  <c r="F236"/>
  <c r="F240"/>
  <c r="F241"/>
  <c r="F245"/>
  <c r="F244" s="1"/>
  <c r="F250"/>
  <c r="F253"/>
  <c r="F252" s="1"/>
  <c r="F259"/>
  <c r="F260"/>
  <c r="F261"/>
  <c r="F262"/>
  <c r="F263"/>
  <c r="F267"/>
  <c r="F275"/>
  <c r="F276"/>
  <c r="F279"/>
  <c r="F280"/>
  <c r="F281"/>
  <c r="F282"/>
  <c r="F283"/>
  <c r="F284"/>
  <c r="F285"/>
  <c r="F286"/>
  <c r="F287"/>
  <c r="F289"/>
  <c r="F290"/>
  <c r="F291"/>
  <c r="F292"/>
  <c r="F295"/>
  <c r="F296"/>
  <c r="F298"/>
  <c r="F299"/>
  <c r="F300"/>
  <c r="F301"/>
  <c r="F302"/>
  <c r="F304"/>
  <c r="F305"/>
  <c r="F306"/>
  <c r="F307"/>
  <c r="F308"/>
  <c r="F309"/>
  <c r="F310"/>
  <c r="F311"/>
  <c r="F312"/>
  <c r="F313"/>
  <c r="F318"/>
  <c r="F319"/>
  <c r="F320"/>
  <c r="F323"/>
  <c r="F50"/>
  <c r="E49"/>
  <c r="E48" s="1"/>
  <c r="F47"/>
  <c r="F46"/>
  <c r="E45"/>
  <c r="E44" s="1"/>
  <c r="F43"/>
  <c r="F41"/>
  <c r="F39"/>
  <c r="F38"/>
  <c r="F37"/>
  <c r="E36"/>
  <c r="E35" s="1"/>
  <c r="F34"/>
  <c r="F33"/>
  <c r="E32"/>
  <c r="E20" s="1"/>
  <c r="F22"/>
  <c r="F21" s="1"/>
  <c r="F258"/>
  <c r="F230"/>
  <c r="F219"/>
  <c r="F197"/>
  <c r="F154"/>
  <c r="F139"/>
  <c r="F127"/>
  <c r="F118"/>
  <c r="F73"/>
  <c r="D57"/>
  <c r="D49"/>
  <c r="D45"/>
  <c r="D44" s="1"/>
  <c r="D36"/>
  <c r="D35" s="1"/>
  <c r="D20"/>
  <c r="H70" i="29" l="1"/>
  <c r="F294" i="45"/>
  <c r="F130"/>
  <c r="H19" i="29"/>
  <c r="F109" i="45"/>
  <c r="F123"/>
  <c r="F103"/>
  <c r="F70"/>
  <c r="F69"/>
  <c r="F171"/>
  <c r="F170" s="1"/>
  <c r="F178"/>
  <c r="F278"/>
  <c r="F162"/>
  <c r="H208" i="29"/>
  <c r="D48" i="45"/>
  <c r="D19" s="1"/>
  <c r="F153"/>
  <c r="F138"/>
  <c r="F322"/>
  <c r="F187"/>
  <c r="F182"/>
  <c r="F89"/>
  <c r="F78"/>
  <c r="F167"/>
  <c r="F277"/>
  <c r="F192"/>
  <c r="F249"/>
  <c r="F193"/>
  <c r="F168"/>
  <c r="F57"/>
  <c r="C56" i="28"/>
  <c r="H67" i="29"/>
  <c r="G222"/>
  <c r="F293" i="45"/>
  <c r="D56" i="28"/>
  <c r="F321" i="45"/>
  <c r="F316"/>
  <c r="F273"/>
  <c r="F264"/>
  <c r="F251"/>
  <c r="F248"/>
  <c r="F242"/>
  <c r="F237"/>
  <c r="F228"/>
  <c r="F221"/>
  <c r="F204"/>
  <c r="F199"/>
  <c r="F195"/>
  <c r="F189"/>
  <c r="F186"/>
  <c r="F181"/>
  <c r="F177"/>
  <c r="F266"/>
  <c r="F243"/>
  <c r="F239"/>
  <c r="F229"/>
  <c r="F223"/>
  <c r="F200"/>
  <c r="F196"/>
  <c r="F190"/>
  <c r="F98"/>
  <c r="F77"/>
  <c r="F93"/>
  <c r="F102"/>
  <c r="F129"/>
  <c r="F161"/>
  <c r="F317"/>
  <c r="F274"/>
  <c r="F265"/>
  <c r="F238"/>
  <c r="F222"/>
  <c r="F205"/>
  <c r="F201"/>
  <c r="F143"/>
  <c r="F94"/>
  <c r="F88"/>
  <c r="F97"/>
  <c r="F157"/>
  <c r="F149"/>
  <c r="F142"/>
  <c r="F141" s="1"/>
  <c r="E19"/>
  <c r="F208" l="1"/>
  <c r="F247"/>
  <c r="F107"/>
  <c r="E324"/>
  <c r="F148"/>
  <c r="F218"/>
  <c r="F156"/>
  <c r="F256"/>
  <c r="F257"/>
  <c r="F108"/>
  <c r="F32"/>
  <c r="F20" s="1"/>
  <c r="E47" i="28"/>
  <c r="F214" i="45" l="1"/>
  <c r="F209" s="1"/>
  <c r="D324"/>
  <c r="F36" l="1"/>
  <c r="F35" s="1"/>
  <c r="F49" l="1"/>
  <c r="F45"/>
  <c r="F44" s="1"/>
  <c r="F48" l="1"/>
  <c r="F19" s="1"/>
  <c r="F324" s="1"/>
  <c r="I127" i="29" l="1"/>
  <c r="E30" i="34" l="1"/>
  <c r="E29" s="1"/>
  <c r="E28" s="1"/>
  <c r="D30"/>
  <c r="D29" s="1"/>
  <c r="D28" s="1"/>
  <c r="E25"/>
  <c r="E24" s="1"/>
  <c r="E23" s="1"/>
  <c r="D25"/>
  <c r="D24" s="1"/>
  <c r="D23" s="1"/>
  <c r="E21" l="1"/>
  <c r="E19" s="1"/>
  <c r="D21"/>
  <c r="D19" s="1"/>
  <c r="C21"/>
  <c r="C19" s="1"/>
  <c r="E26" i="28" l="1"/>
  <c r="I208" i="29" l="1"/>
  <c r="E34" i="28"/>
  <c r="E38" l="1"/>
  <c r="I222" i="29" l="1"/>
  <c r="E30" i="28" l="1"/>
  <c r="E49"/>
  <c r="E17"/>
  <c r="E44"/>
  <c r="E56" l="1"/>
  <c r="H222" i="29"/>
</calcChain>
</file>

<file path=xl/sharedStrings.xml><?xml version="1.0" encoding="utf-8"?>
<sst xmlns="http://schemas.openxmlformats.org/spreadsheetml/2006/main" count="1669" uniqueCount="866">
  <si>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</si>
  <si>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</si>
  <si>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</si>
  <si>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</si>
  <si>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</si>
  <si>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</si>
  <si>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</si>
  <si>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</si>
  <si>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</si>
  <si>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</si>
  <si>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</si>
  <si>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</si>
  <si>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</si>
  <si>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</si>
  <si>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</si>
  <si>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</si>
  <si>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</si>
  <si>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</si>
  <si>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</si>
  <si>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</si>
  <si>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</si>
  <si>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</si>
  <si>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</si>
  <si>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</si>
  <si>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</si>
  <si>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</si>
  <si>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</si>
  <si>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</si>
  <si>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</si>
  <si>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</si>
  <si>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</si>
  <si>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</si>
  <si>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</si>
  <si>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</si>
  <si>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</si>
  <si>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</si>
  <si>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</si>
  <si>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</si>
  <si>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</si>
  <si>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</si>
  <si>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</si>
  <si>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</si>
  <si>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</si>
  <si>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</si>
  <si>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</si>
  <si>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</si>
  <si>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</si>
  <si>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</si>
  <si>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</si>
  <si>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</si>
  <si>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</si>
  <si>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</si>
  <si>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</si>
  <si>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</si>
  <si>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</si>
  <si>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</si>
  <si>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</si>
  <si>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</si>
  <si>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</si>
  <si>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</si>
  <si>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</si>
  <si>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</si>
  <si>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</si>
  <si>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</si>
  <si>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</si>
  <si>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</si>
  <si>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</si>
  <si>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</si>
  <si>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</si>
  <si>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</si>
  <si>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</si>
  <si>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</si>
  <si>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</si>
  <si>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</si>
  <si>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</si>
  <si>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</si>
  <si>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</si>
  <si>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</si>
  <si>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</si>
  <si>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</si>
  <si>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</si>
  <si>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</si>
  <si>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</si>
  <si>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</si>
  <si>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</si>
  <si>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</si>
  <si>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</si>
  <si>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</si>
  <si>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</si>
  <si>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</si>
  <si>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</si>
  <si>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</si>
  <si>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</si>
  <si>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</si>
  <si>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</si>
  <si>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</si>
  <si>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</si>
  <si>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</si>
  <si>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</si>
  <si>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</si>
  <si>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</si>
  <si>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</si>
  <si>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</si>
  <si>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</si>
  <si>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</si>
  <si>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</si>
  <si>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</si>
  <si>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</si>
  <si>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</si>
  <si>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</si>
  <si>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</si>
  <si>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</si>
  <si>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</si>
  <si>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</si>
  <si>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</si>
  <si>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</si>
  <si>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</si>
  <si>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</si>
  <si>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</si>
  <si>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</si>
  <si>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</si>
  <si>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</si>
  <si>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</si>
  <si>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</si>
  <si>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</si>
  <si>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</si>
  <si>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</si>
  <si>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</si>
  <si>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</si>
  <si>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</si>
  <si>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</si>
  <si>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</si>
  <si>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</si>
  <si>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</si>
  <si>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</si>
  <si>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</si>
  <si>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</si>
  <si>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</si>
  <si>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</si>
  <si>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</si>
  <si>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</si>
  <si>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</si>
  <si>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</si>
  <si>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</si>
  <si>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</si>
  <si>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</si>
  <si>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</si>
  <si>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</si>
  <si>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</si>
  <si>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</si>
  <si>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</si>
  <si>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</si>
  <si>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</si>
  <si>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</si>
  <si>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</si>
  <si>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</si>
  <si>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</si>
  <si>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</si>
  <si>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</si>
  <si>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</si>
  <si>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</si>
  <si>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</si>
  <si>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</si>
  <si>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</si>
  <si>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</si>
  <si>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</si>
  <si>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</si>
  <si>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</si>
  <si>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</si>
  <si>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</si>
  <si>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</si>
  <si>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</si>
  <si>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</si>
  <si>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</si>
  <si>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</si>
  <si>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</si>
  <si>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</si>
  <si>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</si>
  <si>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</si>
  <si>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</si>
  <si>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0600000000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</si>
  <si>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</si>
  <si>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</si>
  <si>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</si>
  <si>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</si>
  <si>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</si>
  <si>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</si>
  <si>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</si>
  <si>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</si>
  <si>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</si>
  <si>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</si>
  <si>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</si>
  <si>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</si>
  <si>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</si>
  <si>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</si>
  <si>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</si>
  <si>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</si>
  <si>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</si>
  <si>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</si>
  <si>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</si>
  <si>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</si>
  <si>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</si>
  <si>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</si>
  <si>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</si>
  <si>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</si>
  <si>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</si>
  <si>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</si>
  <si>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</si>
  <si>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</si>
  <si>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</si>
  <si>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</si>
  <si>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</si>
  <si>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</si>
  <si>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</si>
  <si>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</si>
  <si>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</si>
  <si>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</si>
  <si>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</si>
  <si>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</si>
  <si>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</si>
  <si>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</si>
  <si>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</si>
  <si>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</si>
  <si>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</si>
  <si>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</si>
  <si>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</si>
  <si>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</si>
  <si>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</si>
  <si>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</si>
  <si>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</si>
  <si>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</si>
  <si>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</si>
  <si>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</si>
  <si>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</si>
  <si>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</si>
  <si>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</si>
  <si>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</si>
  <si>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</si>
  <si>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</si>
  <si>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</si>
  <si>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</si>
  <si>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</si>
  <si>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</si>
  <si>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</si>
  <si>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</si>
  <si>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</si>
  <si>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</si>
  <si>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</si>
  <si>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</si>
  <si>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</si>
  <si>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</si>
  <si>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</si>
  <si>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</si>
  <si>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</si>
  <si>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</si>
  <si>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</si>
  <si>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</si>
  <si>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</si>
  <si>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</si>
  <si>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</si>
  <si>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</si>
  <si>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</si>
  <si>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</si>
  <si>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</si>
  <si>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</si>
  <si>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</si>
  <si>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</si>
  <si>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</si>
  <si>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</si>
  <si>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</si>
  <si>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</si>
  <si>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</si>
  <si>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>Основное мероприятие "Организация библиотечного обслуживания населения"</t>
  </si>
  <si>
    <t>0210400000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</si>
  <si>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</si>
  <si>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</si>
  <si>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</si>
  <si>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</si>
  <si>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</si>
  <si>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</si>
  <si>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</si>
  <si>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</si>
  <si>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</si>
  <si>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</si>
  <si>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</si>
  <si>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</si>
  <si>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</si>
  <si>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</si>
  <si>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</si>
  <si>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</si>
  <si>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</si>
  <si>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</si>
  <si>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</si>
  <si>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</si>
  <si>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</si>
  <si>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</si>
  <si>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</si>
  <si>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</si>
  <si>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</si>
  <si>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</si>
  <si>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</si>
  <si>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</si>
  <si>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</si>
  <si>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</si>
  <si>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</si>
  <si>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</si>
  <si>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</si>
  <si>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</si>
  <si>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</si>
  <si>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</si>
  <si>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</si>
  <si>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</si>
  <si>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</si>
  <si>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02201S1430</t>
  </si>
  <si>
    <t>Приложение 2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</si>
  <si>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</si>
  <si>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</si>
  <si>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</si>
  <si>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0703</t>
  </si>
  <si>
    <t>Дополнительное образование детей</t>
  </si>
  <si>
    <t>0220181430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</si>
  <si>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</si>
  <si>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</si>
  <si>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</si>
  <si>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</si>
  <si>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</si>
  <si>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</si>
  <si>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>01Г0000000</t>
  </si>
  <si>
    <t>01Г0100000</t>
  </si>
  <si>
    <t>01Г0100430</t>
  </si>
  <si>
    <t>01Г0100440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</si>
  <si>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</si>
  <si>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</si>
  <si>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</si>
  <si>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</si>
  <si>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</si>
  <si>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</si>
  <si>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</si>
  <si>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</si>
  <si>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2019 год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</si>
  <si>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</si>
  <si>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</si>
  <si>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</si>
  <si>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</si>
  <si>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</si>
  <si>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</si>
  <si>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</si>
  <si>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</si>
  <si>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</si>
  <si>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</si>
  <si>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</si>
  <si>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</si>
  <si>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</si>
  <si>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</si>
  <si>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</si>
  <si>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</si>
  <si>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</si>
  <si>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</si>
  <si>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</si>
  <si>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</si>
  <si>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2020 год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</si>
  <si>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</si>
  <si>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</si>
  <si>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</si>
  <si>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</si>
  <si>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</si>
  <si>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</si>
  <si>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</si>
  <si>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Реализация мероприятий по созданию системы - 112 для обеспечения вызова экстренных оперативных служб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</si>
  <si>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</si>
  <si>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</si>
  <si>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</si>
  <si>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</si>
  <si>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</si>
  <si>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</si>
  <si>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</si>
  <si>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</si>
  <si>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</si>
  <si>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 </t>
  </si>
  <si>
    <t>0500000000</t>
  </si>
  <si>
    <t>0510000000</t>
  </si>
  <si>
    <t>0510100000</t>
  </si>
  <si>
    <t>0510107040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</si>
  <si>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</si>
  <si>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</si>
  <si>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</si>
  <si>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</si>
  <si>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</si>
  <si>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</si>
  <si>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</si>
  <si>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</si>
  <si>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</si>
  <si>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</si>
  <si>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0580000000</t>
  </si>
  <si>
    <t>0580100000</t>
  </si>
  <si>
    <t>0580160050</t>
  </si>
  <si>
    <t>0580120240</t>
  </si>
  <si>
    <t>05Б0000000</t>
  </si>
  <si>
    <t>05Б0100000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</si>
  <si>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</si>
  <si>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</si>
  <si>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</si>
  <si>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</si>
  <si>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0610160020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</si>
  <si>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</si>
  <si>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</si>
  <si>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</si>
  <si>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</si>
  <si>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</si>
  <si>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</si>
  <si>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</si>
  <si>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</si>
  <si>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</si>
  <si>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</si>
  <si>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</si>
  <si>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</si>
  <si>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</si>
  <si>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</si>
  <si>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</si>
  <si>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</si>
  <si>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</si>
  <si>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</si>
  <si>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</si>
  <si>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>0210400220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</si>
  <si>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</si>
  <si>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</si>
  <si>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</si>
  <si>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</si>
  <si>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</si>
  <si>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</si>
  <si>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</si>
  <si>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(руб.)</t>
  </si>
  <si>
    <t>2021 год</t>
  </si>
  <si>
    <t xml:space="preserve">бюджета Тейковского муниципального района на 2019 год                                             </t>
  </si>
  <si>
    <t>и плановый период 2020 - 2021 г.г.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</si>
  <si>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2019 год</t>
  </si>
  <si>
    <t>Утверждено по бюджету на 2019г.</t>
  </si>
  <si>
    <t>0230100990</t>
  </si>
  <si>
    <t xml:space="preserve">Средства, переданные бюджетам поселений для компенсации дополнительных расходов, возникших в результате решений, принятых органами власти муниципального района  (Межбюджетные трансферты) </t>
  </si>
  <si>
    <t>0220182181</t>
  </si>
  <si>
    <t>0220182182</t>
  </si>
  <si>
    <t>0210382181</t>
  </si>
  <si>
    <t>0210382182</t>
  </si>
  <si>
    <t>0140182181</t>
  </si>
  <si>
    <t>0140182182</t>
  </si>
  <si>
    <t>0140282181</t>
  </si>
  <si>
    <t>0140282182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</si>
  <si>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</si>
  <si>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01601S1420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</si>
  <si>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</si>
  <si>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0160181420</t>
  </si>
  <si>
    <t>0160182181</t>
  </si>
  <si>
    <t>0160182182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</si>
  <si>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</si>
  <si>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</si>
  <si>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</si>
  <si>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Обеспечение функций отдела образования администрации Тейковского муниципального района  (Иные бюджетные ассигнования)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</si>
  <si>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 на 2018 - 2020 годы"</t>
  </si>
  <si>
    <t>0230000000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</si>
  <si>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</si>
  <si>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>0230100000</t>
  </si>
  <si>
    <t>Предоставление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</si>
  <si>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 xml:space="preserve">Подпрограмма «Развитие малого и среднего предпринимательства в Тейковском муниципальном районе»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</si>
  <si>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</si>
  <si>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</si>
  <si>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</si>
  <si>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4290082181</t>
  </si>
  <si>
    <t>4290082182</t>
  </si>
  <si>
    <t>0110100010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</si>
  <si>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</si>
  <si>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</si>
  <si>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0550000000</t>
  </si>
  <si>
    <t>Основное мероприятие "Государственная поддержка граждан в сфере ипотечного жилищного кредитования"</t>
  </si>
  <si>
    <t>0550100000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</si>
  <si>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</si>
  <si>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1101</t>
  </si>
  <si>
    <t xml:space="preserve">Подпрограмма «Организация физкультурно- 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</si>
  <si>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</si>
  <si>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 рефинансированному)  (Социальное обеспечение и иные выплаты населению)</t>
  </si>
  <si>
    <t>0550107050</t>
  </si>
  <si>
    <t xml:space="preserve">района на 2019 год </t>
  </si>
  <si>
    <t>Утверждено по бюджету на 2019 год</t>
  </si>
  <si>
    <t xml:space="preserve">           (руб.)</t>
  </si>
  <si>
    <t>Физическая культура</t>
  </si>
  <si>
    <t>Муниципальная программа "Обеспечение безопасности граждан, профилактика правонарушений и наркомании в Тейковском муниципальном районе"</t>
  </si>
  <si>
    <t>01601S1440</t>
  </si>
  <si>
    <t>0160181440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</si>
  <si>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</si>
  <si>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</si>
  <si>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</si>
  <si>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</si>
  <si>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0410100320</t>
  </si>
  <si>
    <t>Муниципальная программа «Поддержка населения в Тейковском муниципальном районе»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</si>
  <si>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</si>
  <si>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</si>
  <si>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</si>
  <si>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</si>
  <si>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</si>
  <si>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0420000000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</si>
  <si>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</si>
  <si>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</si>
  <si>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r>
      <t xml:space="preserve">Организация и проведение мероприятий для граждан пожилого возраста, направленных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</si>
  <si>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Подпрограмма «Повышение качества жизни детей-сирот Тейковского муниципального района»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</si>
  <si>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</si>
  <si>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</si>
  <si>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Профилактика правонарушений и наркомании,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</si>
  <si>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Подпрограмма "Профилактика правонарушений и наркомании, борьба с преступностью и обеспечение безопасности граждан"</t>
  </si>
  <si>
    <t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</si>
  <si>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 xml:space="preserve">Профилактика правонарушений и наркомании,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</si>
  <si>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Совершенствование форм и методов работы по патриотическому воспитанию граждан,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</si>
  <si>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Совершенствование форм и методов работы по патриотическому воспитанию граждан, формированию патриотического сознания детей и молодежи(Предоставление субсидий бюджетным, автономным учреждениям и иным некоммерческим организациям)</t>
  </si>
  <si>
    <t xml:space="preserve">Совершенствование форм и методов работы по патриотическому воспитанию граждан, формированию патриотического сознания детей и молодежи  (Закупка товаров, работ и услуг для обеспечения государственных (муниципальных) нужд) </t>
  </si>
  <si>
    <t>Совершенствование форм и методов работы по патриотическому воспитанию граждан,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</si>
  <si>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</si>
  <si>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</si>
  <si>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</si>
  <si>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r>
      <t xml:space="preserve">Оценка недвижимости, признание прав и регулирование отношений по муниципальной собственности и содержание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</si>
  <si>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</si>
  <si>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</si>
  <si>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0120100140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</si>
  <si>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</si>
  <si>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</si>
  <si>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>Основное мероприятие «Привлечение и развитие кадрового потенциала в учреждениях здравоохранения района»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</si>
  <si>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</si>
  <si>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</si>
  <si>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</si>
  <si>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</si>
  <si>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</si>
  <si>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0902</t>
  </si>
  <si>
    <t>Основное мероприятие "Комплектование книжных фондов библиотек Тейковского муниципального района"</t>
  </si>
  <si>
    <t>0210500000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</si>
  <si>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</t>
  </si>
  <si>
    <t>02105L5191</t>
  </si>
  <si>
    <t>01101L0971</t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</si>
  <si>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</t>
  </si>
  <si>
    <t>0110100971</t>
  </si>
  <si>
    <t xml:space="preserve">Расходы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 </t>
  </si>
  <si>
    <t>0210408070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</si>
  <si>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</si>
  <si>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</si>
  <si>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</si>
  <si>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</si>
  <si>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</si>
  <si>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</si>
  <si>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</si>
  <si>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</si>
  <si>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</si>
  <si>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 xml:space="preserve">Разработка проектно - сметной документации объектов социальной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</si>
  <si>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0920120370</t>
  </si>
  <si>
    <t>0900</t>
  </si>
  <si>
    <t>Здравоохранение</t>
  </si>
  <si>
    <t>Амбулаторная помощь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</si>
  <si>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</si>
  <si>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</si>
  <si>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</si>
  <si>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 xml:space="preserve">Совершенствование учительского корпуса (Социальное обеспечение и иные выплаты населению) </t>
  </si>
  <si>
    <t>04201R0820</t>
  </si>
  <si>
    <t>Совершенствование учительского корпуса (Социальное обеспечение и иные выплаты населению)</t>
  </si>
  <si>
    <t>от 12.12.2018 г. № 357-р</t>
  </si>
  <si>
    <t>05Г0000000</t>
  </si>
  <si>
    <t>05Г0100000</t>
  </si>
  <si>
    <t>05Г0108060</t>
  </si>
  <si>
    <t>Подпрограмма «Реализация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</si>
  <si>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накоплению, сбору и транспортированию твердых коммунальных отходов"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</si>
  <si>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</si>
  <si>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</si>
  <si>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</si>
  <si>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</si>
  <si>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>Содержание исполнительных органов местного самоуправления  Тейковского муниципального района</t>
  </si>
  <si>
    <t xml:space="preserve">Прочие непрограммные мероприятия </t>
  </si>
  <si>
    <t>Иные непрограммные мероприятия по реализации полномочий Ивановской области</t>
  </si>
  <si>
    <t>Иные непрограммные мероприятия по реализации полномочий Российской Федерации</t>
  </si>
  <si>
    <t>Выплата вознаграждений к наградам администрации Тейковского муниципального района, премий к Почетным грамотам и других премий (Социальное обеспечение и иные выплаты населению)</t>
  </si>
  <si>
    <t xml:space="preserve">Вносимые изменения </t>
  </si>
  <si>
    <t>05401S2990</t>
  </si>
  <si>
    <t>Расходы на разработку (корректировку) проектной документации и газификацию населенных пунктов, объектов социальной инфраструктуры (Капитальные вложения в объекты государственной (муниципальной) собственности)</t>
  </si>
  <si>
    <t>Обеспечение предписаний контрольных органов о возмещении ущерба, причиненного незаконными действиями (бездействиями) органов местного самоуправления и муниципальными учреждениями Тейковского муниципального района (Иные бюджетные ассигнования)</t>
  </si>
  <si>
    <t>000 01 06 00 00 00 0000 000</t>
  </si>
  <si>
    <t xml:space="preserve">Иные источники внутреннего финансирования дефицитов бюджетов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</si>
  <si>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</si>
  <si>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</si>
  <si>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</si>
  <si>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</si>
  <si>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</si>
  <si>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</si>
  <si>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</si>
  <si>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</si>
  <si>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</si>
  <si>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</si>
  <si>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</si>
  <si>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</si>
  <si>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</si>
  <si>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</si>
  <si>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Приложение 1</t>
  </si>
  <si>
    <t>Приложение 3</t>
  </si>
  <si>
    <t>Приложение 4</t>
  </si>
  <si>
    <t>На укрепление материально-технической базы муниципальных образовательных организаций Ивановской области  (Предоставление субсидий бюджетным, автономным учреждениям и иным некоммерческим организациям)</t>
  </si>
  <si>
    <t>01101S1950</t>
  </si>
  <si>
    <t xml:space="preserve">Проведение ремонта жилых помещений ветеранам Великой Отечественной войны (Закупка товаров, работ и услуг для обеспечения государственных (муниципальных) нужд) </t>
  </si>
  <si>
    <t>0410100810</t>
  </si>
  <si>
    <t xml:space="preserve">Муниципальная программа "Формирование законопослушного поведения участников дорожного движения в Тейковском муниципальном районе" </t>
  </si>
  <si>
    <t xml:space="preserve">Подпрограмма "Формирование законопослушного поведения участников дорожного движения в Тейковском муниципальном районе" </t>
  </si>
  <si>
    <t xml:space="preserve">Основное мероприятие "Предупреждение опасного поведения детей дошкольного и школьного возраста, участников дорожного движения" </t>
  </si>
  <si>
    <t xml:space="preserve">Мероприятия по формированию законопослушного поведения участников дорожного движения в Тейковском муниципальном районе (Закупка товаров, работ и услуг для обеспечения государственных (муниципальных) нужд) 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</si>
  <si>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(Межбюджетные трансферты) </t>
  </si>
  <si>
    <t xml:space="preserve">На укрепление материально-технической базы муниципальных образовательных организаций Ивановской области (Предоставление субсидий бюджетным, автономным учреждениям и иным некоммерческим организациям)  </t>
  </si>
  <si>
    <t xml:space="preserve">Расходы на разработку (корректировку) проектной документации и газификацию населенных пунктов, объектов социальной инфраструктуры Ивановской области  (Межбюджетные трансферты) </t>
  </si>
  <si>
    <t xml:space="preserve">Обеспечение функций финансового органа администрации Тейковского муниципального района (Социальное обеспечение и иные выплаты населению) </t>
  </si>
  <si>
    <t xml:space="preserve">бюджета Тейковского муниципального района на 2019 год по разделам                                                                        </t>
  </si>
  <si>
    <t>и подразделам функциональной классификации расходов Российской Федерации</t>
  </si>
  <si>
    <t>Обеспечение функций финансового органа администрации Тейковского муниципального района (Социальное обеспечение и иные выплаты населению)</t>
  </si>
  <si>
    <t xml:space="preserve">                   </t>
  </si>
  <si>
    <t>Основное мероприятие "Обеспечение устойчивого развития сельских территорий"</t>
  </si>
  <si>
    <t>0920200000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</si>
  <si>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(строительство разводящего газопровода природного газа для газификации жилого фонда с. Новое Леушино) (Межбюджетные трансферты) </t>
  </si>
  <si>
    <t>09202L5672</t>
  </si>
  <si>
    <t>Проведение аудиторских проверок муниципальных унитарных предприятий Тейковского муниципального района (Закупка товаров, работ и услуг для обеспечения государственных (муниципальных) нужд)</t>
  </si>
  <si>
    <t xml:space="preserve">Расходы на укрепление материально-технической базы муниципальных образовательных организаций Тейковского муниципального района (Предоставление субсидий бюджетным, автономным учреждениям и иным некоммерческим организациям)  </t>
  </si>
  <si>
    <t>0110101950</t>
  </si>
  <si>
    <t>011E250970</t>
  </si>
  <si>
    <t>0920320660</t>
  </si>
  <si>
    <t xml:space="preserve">Развитие газификации в сельской местности (Закупка товаров, работ и услуг для обеспечения государственных (муниципальных) нужд) </t>
  </si>
  <si>
    <t xml:space="preserve">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</si>
  <si>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>17201S0510</t>
  </si>
  <si>
    <t>05101L4970</t>
  </si>
  <si>
    <t>Мероприятия по формированию законопослушного поведения участников дорожного движения в Тейковском муниципальном районе (Предоставление субсидий бюджетным, автономным учреждениям и иным некоммерческим организациям)</t>
  </si>
  <si>
    <t>Межбюджетные трансферты на исполнение переданных полномочий по дорожной деятельности в отношении автомобильных дорог местного значения на 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(Межбюджетные трансферты)</t>
  </si>
  <si>
    <t>Межбюджетные трансферты на организацию в границах поселения газоснабжения населения (Межбюджетные трансферты)</t>
  </si>
  <si>
    <t>0540108120</t>
  </si>
  <si>
    <t>Основное мероприятие «Содержание временно пустующих муниципальных жилых и нежилых помещений, а также специализированных жилых помещений Тейковского муниципального района»</t>
  </si>
  <si>
    <t>0560200000</t>
  </si>
  <si>
    <t>0560260070</t>
  </si>
  <si>
    <t>Субсидии на возмещение недополученных доходов за коммунальные услуги и содержание временно пустующих муниципальных жилых и нежилых помещений, а также специализированных жилых помещений Тейковского муниципального района (Иные бюджетные ассигнования)</t>
  </si>
  <si>
    <t>Межбюджетные трансферты на исполнение переданных полномочий по дорожной деятельности в отношении автомобильных дорог местного значения на 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</t>
  </si>
  <si>
    <t xml:space="preserve">Тейковского </t>
  </si>
  <si>
    <t xml:space="preserve">от 12.12.2018 г. № 357-р </t>
  </si>
  <si>
    <t>ДОХОДЫ</t>
  </si>
  <si>
    <t xml:space="preserve">   бюджета Тейковского муниципального района по кодам классификации доходов бюджетов на 2019 год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</si>
  <si>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</si>
  <si>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</si>
  <si>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</si>
  <si>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</si>
  <si>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</si>
  <si>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</si>
  <si>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</si>
  <si>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</si>
  <si>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</si>
  <si>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</si>
  <si>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</si>
  <si>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</si>
  <si>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</si>
  <si>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</si>
  <si>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</si>
  <si>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</si>
  <si>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</si>
  <si>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</si>
  <si>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</si>
  <si>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</si>
  <si>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100 1030224101 0000 110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</si>
  <si>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</si>
  <si>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100 1030225101 0000 110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</si>
  <si>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</si>
  <si>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100 1030226101 0000 110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</si>
  <si>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</si>
  <si>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</si>
  <si>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</si>
  <si>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</si>
  <si>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</si>
  <si>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</si>
  <si>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</si>
  <si>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</si>
  <si>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</si>
  <si>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</si>
  <si>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</si>
  <si>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</si>
  <si>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</si>
  <si>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</si>
  <si>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</si>
  <si>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</si>
  <si>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</si>
  <si>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</si>
  <si>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</si>
  <si>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</si>
  <si>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</si>
  <si>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</si>
  <si>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</si>
  <si>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</si>
  <si>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</si>
  <si>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</si>
  <si>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</si>
  <si>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</si>
  <si>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</si>
  <si>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</si>
  <si>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</si>
  <si>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</si>
  <si>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</si>
  <si>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</si>
  <si>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</si>
  <si>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</si>
  <si>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</si>
  <si>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</si>
  <si>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</si>
  <si>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</si>
  <si>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</si>
  <si>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048 1120103001 0000 120</t>
  </si>
  <si>
    <t xml:space="preserve">  Плата за сбросы загрязняющих веществ в водные объекты</t>
  </si>
  <si>
    <t>048 1120104101 0000 120</t>
  </si>
  <si>
    <t xml:space="preserve">  Плата за размещение отходов производства </t>
  </si>
  <si>
    <t>048 1120104201 6000 120</t>
  </si>
  <si>
    <t xml:space="preserve">  Плата за размещение твердых коммунальных отходов </t>
  </si>
  <si>
    <t xml:space="preserve"> 000 1130000000 0000 000</t>
  </si>
  <si>
    <t xml:space="preserve">  ДОХОДЫ ОТ ОКАЗАНИЯ ПЛАТНЫХ УСЛУГ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</si>
  <si>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</si>
  <si>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</si>
  <si>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</si>
  <si>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</si>
  <si>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</si>
  <si>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</si>
  <si>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</si>
  <si>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</si>
  <si>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</si>
  <si>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</si>
  <si>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</si>
  <si>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</si>
  <si>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</si>
  <si>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</si>
  <si>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</si>
  <si>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</si>
  <si>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</si>
  <si>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</si>
  <si>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</si>
  <si>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</si>
  <si>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</si>
  <si>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</si>
  <si>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</si>
  <si>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</si>
  <si>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</si>
  <si>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</si>
  <si>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</si>
  <si>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</si>
  <si>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</si>
  <si>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</si>
  <si>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</si>
  <si>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</si>
  <si>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</si>
  <si>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</si>
  <si>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</si>
  <si>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</si>
  <si>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</si>
  <si>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</si>
  <si>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000 2021000000 0000 150</t>
  </si>
  <si>
    <t xml:space="preserve">  Дотации бюджетам бюджетной системы Российской Федерации </t>
  </si>
  <si>
    <t xml:space="preserve"> 000 2021500100 0000 150</t>
  </si>
  <si>
    <t xml:space="preserve">  Дотации на выравнивание бюджетной обеспеченности</t>
  </si>
  <si>
    <t>040 2021500105 0000 150</t>
  </si>
  <si>
    <t xml:space="preserve">  Дотации бюджетам муниципальных районов на выравнивание  бюджетной обеспеченности</t>
  </si>
  <si>
    <t>000 2021500200 0000 150</t>
  </si>
  <si>
    <t>Дотации бюджетам на поддержку мер по обеспечению сбалансированности бюджетов</t>
  </si>
  <si>
    <t>040 2021500205 0000 150</t>
  </si>
  <si>
    <t>Дотации бюджетам муниципальных районов на поддержку мер по обеспечению сбалансированности бюджетов</t>
  </si>
  <si>
    <t xml:space="preserve"> 000 2022000000 0000 150</t>
  </si>
  <si>
    <t xml:space="preserve">  Субсидии бюджетам бюджетной системы Российской Федерации (межбюджетные субсидии)</t>
  </si>
  <si>
    <t>000 20225497 00 0000 150</t>
  </si>
  <si>
    <t>Субсидии на реализацию мероприятий по обеспечению жильем молодых семей</t>
  </si>
  <si>
    <t>040 20225497 05 0000 150</t>
  </si>
  <si>
    <t>Субсидии бюджетам муниципальных районов на реализацию мероприятий по обеспечению жильем молодых семей</t>
  </si>
  <si>
    <t>000 2022021600 0000 150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</si>
  <si>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</si>
  <si>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040 2022021605 0000 150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</si>
  <si>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</si>
  <si>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000 2022509700 0000 150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</si>
  <si>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</si>
  <si>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040 2022509705 0000 150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</si>
  <si>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</si>
  <si>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000 2022551900 0000 150</t>
  </si>
  <si>
    <t>Субсидия бюджетам на поддержку отрасли культуры</t>
  </si>
  <si>
    <t xml:space="preserve">040 2022551905 0000 150
</t>
  </si>
  <si>
    <t>Субсидия бюджетам муниципальных районов на поддержку отрасли культуры</t>
  </si>
  <si>
    <t>000 2022756700 0000 150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</si>
  <si>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устойчивого развития сельских территорий</t>
  </si>
  <si>
    <t>040 2022756705 0000 150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</si>
  <si>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устойчивого развития сельских территорий</t>
  </si>
  <si>
    <t>000 2022007700 0000 150</t>
  </si>
  <si>
    <t>Субсидии бюджетам на софинансирование капитальных вложений в объекты государственной (муниципальной) собственности</t>
  </si>
  <si>
    <t>040 2022007705 0000 150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</si>
  <si>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</si>
  <si>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000 2022999900 0000 150</t>
  </si>
  <si>
    <t xml:space="preserve">  Прочие субсидии</t>
  </si>
  <si>
    <t>040 2022999905 0000 150</t>
  </si>
  <si>
    <t xml:space="preserve">  Прочие субсидии бюджетам муниципальных районов</t>
  </si>
  <si>
    <t xml:space="preserve"> 000 2023000000 0000 150</t>
  </si>
  <si>
    <t xml:space="preserve">  Субвенции бюджетам бюджетной системы Российской Федерации </t>
  </si>
  <si>
    <t>000 202 3512000 0000 150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</si>
  <si>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</si>
  <si>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040 202 3512005 0000 150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</si>
  <si>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</si>
  <si>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000 2023508200 0000 150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</si>
  <si>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</si>
  <si>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040 2023508205 0000 150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</si>
  <si>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</si>
  <si>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000 2023002400 0000 150</t>
  </si>
  <si>
    <t xml:space="preserve">  Субвенции местным бюджетам на выполнение передаваемых полномочий субъектов Российской Федерации</t>
  </si>
  <si>
    <t>040 2023002405 0000 150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</si>
  <si>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</si>
  <si>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000 2023999900 0000 150</t>
  </si>
  <si>
    <t xml:space="preserve">  Прочие субвенции</t>
  </si>
  <si>
    <t>040 2023999905 0000 150</t>
  </si>
  <si>
    <t xml:space="preserve">  Прочие субвенции бюджетам муниципальных районов</t>
  </si>
  <si>
    <t xml:space="preserve"> 000 2024000000 0000 150</t>
  </si>
  <si>
    <t xml:space="preserve">  Иные межбюджетные трансферты</t>
  </si>
  <si>
    <t xml:space="preserve"> 000 2024001400 0000 150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</si>
  <si>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</si>
  <si>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</si>
  <si>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</si>
  <si>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 Итого доходов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</si>
  <si>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</si>
  <si>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000 1140200000 0000 000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</si>
  <si>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</si>
  <si>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</si>
  <si>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</si>
  <si>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</si>
  <si>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Подпрограмма "Реализация программ спортивной подготовки по видам спорта"</t>
  </si>
  <si>
    <t xml:space="preserve">Основное мероприятие "Организация спортивной подготовки по видам спорта" </t>
  </si>
  <si>
    <t>Организация спортивной подготовки по видам спорта</t>
  </si>
  <si>
    <t>0320000000</t>
  </si>
  <si>
    <t>0320100000</t>
  </si>
  <si>
    <t>0320100620</t>
  </si>
  <si>
    <t xml:space="preserve">Расходы на подключение муниципальных общедоступных библиотек к информационно-телекоммуникационной сети "Интернет" и развитие библиотечного дела с учетом задачи расширения информационных технологий и оцифровки </t>
  </si>
  <si>
    <t>02102L5192</t>
  </si>
  <si>
    <t>1102</t>
  </si>
  <si>
    <t>Массовый спорт</t>
  </si>
  <si>
    <t>000 01 06 01 00 00 0000 000</t>
  </si>
  <si>
    <t>Акции и иные формы участия в капитале, находящиеся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</si>
  <si>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</si>
  <si>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</si>
  <si>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000 01 06 01 00 05 0000 630</t>
  </si>
  <si>
    <t>Средства от продажи акций и иных форм участия в капитале, находящихся в собственности муниципальных районов</t>
  </si>
  <si>
    <t>040 01 06 01 00 05 0000 630</t>
  </si>
  <si>
    <t>01Г01S3110</t>
  </si>
  <si>
    <r>
      <t xml:space="preserve">Оценка недвижимости, признание прав и регулирование отношений по муниципальной собственности и содержание муниципальной собственности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</si>
  <si>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Расходы на формирование доступной среды для инвалидов и других  маломобильных групп населения в учреждениях культуры (Закупка товаров, работ и услуг для обеспечения государственных (муниципальных) нужд) </t>
  </si>
  <si>
    <t>0210100630</t>
  </si>
  <si>
    <t>Организация спортивной подготовки по видам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</si>
  <si>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Развитие газификации в сельской местности (Межбюджетные трансферты)  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</si>
  <si>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района" 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</si>
  <si>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района"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</si>
  <si>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 </t>
  </si>
  <si>
    <t>0920308120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</si>
  <si>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 (Предоставление субсидий бюджетным, автономным учреждениям и иным некоммерческим организациям) </t>
  </si>
  <si>
    <t>09201S3160</t>
  </si>
  <si>
    <t xml:space="preserve">На разработку проектно-сметной документации объектов социальной и инженерной инфраструктуры населенных пунктов, расположенных в сельской местности, (Разработка проектной документации на объект: Строительство плоскостного спортивного сооружения в с. Новое Горяново Тейковского муниципального района (кредиторская задолженность за 2018 год))  (Закупка товаров, работ и услуг для обеспечения государственных (муниципальных) нужд) </t>
  </si>
  <si>
    <t>000 1 11 03000 00 0000 120</t>
  </si>
  <si>
    <t>000 1 11 03050 05 0000 120</t>
  </si>
  <si>
    <t>040 1 11 03050 05 0000 120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</si>
  <si>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</si>
  <si>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муниципальных районов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</si>
  <si>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</si>
  <si>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r>
      <t xml:space="preserve">Межбюджетные трансферты бюджетам сельских поселений на исполнение части полномочий  по электроснабжению населения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</si>
  <si>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</si>
  <si>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</si>
  <si>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000 2 19 00000 00 0000 000</t>
  </si>
  <si>
    <t>000 2 19 00000 05 0000 150</t>
  </si>
  <si>
    <t>040 2 19 60010 05 0000 150</t>
  </si>
  <si>
    <t>от 26.12.2019 г. № 445-р</t>
  </si>
  <si>
    <t>от  26.12.2019 г. № 445-р</t>
  </si>
  <si>
    <t>100 1030223101 0000 110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</si>
</sst>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164" formatCode="0.0"/>
    <numFmt numFmtId="165" formatCode="#,##0.0"/>
  </numFmts>
  <fonts count="2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8" fillId="0" borderId="12">
      <alignment horizontal="left" wrapText="1" indent="2"/>
    </xf>
    <xf numFmtId="49" fontId="18" fillId="0" borderId="13">
      <alignment horizontal="center"/>
    </xf>
    <xf numFmtId="44" fontId="22" fillId="0" borderId="0" applyFont="0" applyFill="0" applyBorder="0" applyAlignment="0" applyProtection="0"/>
    <xf numFmtId="0" fontId="18" fillId="0" borderId="12">
      <alignment horizontal="left" wrapText="1" indent="2"/>
    </xf>
    <xf numFmtId="49" fontId="18" fillId="0" borderId="13">
      <alignment horizontal="center"/>
    </xf>
  </cellStyleXfs>
  <cellXfs count="343">
    <xf numFmtId="0" fontId="0" fillId="0" borderId="0" xfId="0"/>
    <xf numFmtId="0" fontId="1" fillId="0" borderId="0" xfId="0" applyFont="1" applyAlignment="1">
      <alignment horizontal="right" indent="15"/>
    </xf>
    <xf numFmtId="0" fontId="0" fillId="0" borderId="0" xfId="0" applyFont="1"/>
    <xf numFmtId="0" fontId="4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2" fillId="0" borderId="0" xfId="0" applyFont="1" applyAlignment="1">
      <alignment horizontal="right" indent="15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" fontId="5" fillId="0" borderId="1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2" fillId="0" borderId="0" xfId="0" applyFont="1" applyFill="1" applyAlignment="1">
      <alignment horizontal="right" wrapText="1"/>
    </xf>
    <xf numFmtId="0" fontId="2" fillId="0" borderId="0" xfId="0" applyFont="1" applyFill="1"/>
    <xf numFmtId="0" fontId="12" fillId="0" borderId="0" xfId="0" applyFont="1" applyFill="1"/>
    <xf numFmtId="0" fontId="5" fillId="0" borderId="4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left" wrapText="1"/>
    </xf>
    <xf numFmtId="0" fontId="0" fillId="0" borderId="0" xfId="0" applyFill="1"/>
    <xf numFmtId="0" fontId="1" fillId="0" borderId="0" xfId="0" applyFont="1" applyFill="1" applyAlignment="1">
      <alignment horizontal="right" indent="15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8" fillId="0" borderId="4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4" fontId="8" fillId="0" borderId="4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justify" vertical="top" wrapText="1"/>
    </xf>
    <xf numFmtId="49" fontId="20" fillId="0" borderId="1" xfId="0" applyNumberFormat="1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wrapText="1"/>
    </xf>
    <xf numFmtId="0" fontId="5" fillId="0" borderId="1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11" fillId="0" borderId="3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20" fillId="0" borderId="1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 wrapText="1"/>
    </xf>
    <xf numFmtId="0" fontId="4" fillId="0" borderId="7" xfId="0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0" fontId="8" fillId="0" borderId="4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1" xfId="0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4" fontId="4" fillId="0" borderId="7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horizontal="justify" vertical="top" wrapText="1"/>
    </xf>
    <xf numFmtId="4" fontId="4" fillId="0" borderId="1" xfId="0" applyNumberFormat="1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justify" wrapText="1"/>
    </xf>
    <xf numFmtId="0" fontId="4" fillId="0" borderId="2" xfId="0" applyNumberFormat="1" applyFont="1" applyFill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4" fontId="4" fillId="0" borderId="2" xfId="0" applyNumberFormat="1" applyFont="1" applyBorder="1" applyAlignment="1">
      <alignment horizontal="justify" wrapText="1"/>
    </xf>
    <xf numFmtId="0" fontId="4" fillId="0" borderId="1" xfId="0" applyFont="1" applyBorder="1" applyAlignment="1">
      <alignment horizontal="justify" wrapText="1"/>
    </xf>
    <xf numFmtId="0" fontId="4" fillId="0" borderId="0" xfId="0" applyFont="1" applyAlignment="1">
      <alignment horizontal="justify" vertical="top" wrapText="1"/>
    </xf>
    <xf numFmtId="44" fontId="4" fillId="0" borderId="1" xfId="3" applyFont="1" applyBorder="1" applyAlignment="1">
      <alignment vertical="top" wrapText="1"/>
    </xf>
    <xf numFmtId="4" fontId="4" fillId="0" borderId="1" xfId="3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164" fontId="4" fillId="0" borderId="4" xfId="0" applyNumberFormat="1" applyFont="1" applyFill="1" applyBorder="1" applyAlignment="1">
      <alignment horizontal="center" vertical="top" wrapText="1"/>
    </xf>
    <xf numFmtId="164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49" fontId="25" fillId="0" borderId="14" xfId="5" applyFont="1" applyBorder="1" applyProtection="1">
      <alignment horizontal="center"/>
    </xf>
    <xf numFmtId="0" fontId="8" fillId="0" borderId="1" xfId="4" applyNumberFormat="1" applyFont="1" applyBorder="1" applyAlignment="1" applyProtection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5" fillId="0" borderId="9" xfId="0" applyFont="1" applyBorder="1" applyAlignment="1">
      <alignment horizontal="justify" vertical="top" wrapText="1"/>
    </xf>
    <xf numFmtId="0" fontId="4" fillId="0" borderId="9" xfId="0" applyFont="1" applyBorder="1" applyAlignment="1">
      <alignment horizontal="justify" vertical="top" wrapText="1"/>
    </xf>
    <xf numFmtId="4" fontId="5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4" fillId="0" borderId="10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4" fontId="5" fillId="0" borderId="4" xfId="0" applyNumberFormat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top"/>
    </xf>
    <xf numFmtId="49" fontId="11" fillId="0" borderId="14" xfId="5" applyFont="1" applyBorder="1" applyAlignment="1" applyProtection="1">
      <alignment horizontal="center" vertical="top"/>
    </xf>
    <xf numFmtId="49" fontId="8" fillId="0" borderId="14" xfId="5" applyFont="1" applyBorder="1" applyAlignment="1" applyProtection="1">
      <alignment horizontal="center" vertical="top"/>
    </xf>
    <xf numFmtId="0" fontId="11" fillId="0" borderId="1" xfId="4" applyNumberFormat="1" applyFont="1" applyBorder="1" applyAlignment="1" applyProtection="1">
      <alignment horizontal="left" vertical="top" wrapText="1"/>
    </xf>
    <xf numFmtId="0" fontId="8" fillId="0" borderId="1" xfId="4" applyNumberFormat="1" applyFont="1" applyBorder="1" applyAlignment="1" applyProtection="1">
      <alignment horizontal="left" vertical="top" wrapText="1"/>
    </xf>
    <xf numFmtId="0" fontId="4" fillId="0" borderId="9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/>
    </xf>
    <xf numFmtId="4" fontId="5" fillId="0" borderId="4" xfId="0" applyNumberFormat="1" applyFont="1" applyFill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center" vertical="top"/>
    </xf>
    <xf numFmtId="4" fontId="8" fillId="0" borderId="1" xfId="0" applyNumberFormat="1" applyFont="1" applyBorder="1" applyAlignment="1">
      <alignment horizontal="center" vertical="top" wrapText="1"/>
    </xf>
    <xf numFmtId="0" fontId="24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wrapText="1"/>
    </xf>
    <xf numFmtId="0" fontId="15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19" fillId="0" borderId="6" xfId="0" applyFont="1" applyFill="1" applyBorder="1" applyAlignment="1">
      <alignment horizontal="right" wrapText="1"/>
    </xf>
    <xf numFmtId="0" fontId="14" fillId="0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4" fontId="5" fillId="0" borderId="4" xfId="0" applyNumberFormat="1" applyFont="1" applyBorder="1" applyAlignment="1">
      <alignment horizontal="center" vertical="top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2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</cellXfs>
  <cellStyles count="6">
    <cellStyle name="xl30" xfId="4"/>
    <cellStyle name="xl32" xfId="1"/>
    <cellStyle name="xl41" xfId="5"/>
    <cellStyle name="xl45" xfId="2"/>
    <cellStyle name="Денежный" xfId="3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6"/>
  <sheetViews>
    <sheetView tabSelected="1" view="pageBreakPreview" topLeftCell="A23" zoomScaleSheetLayoutView="100" workbookViewId="0">
      <selection activeCell="B27" sqref="B27"/>
    </sheetView>
  </sheetViews>
  <sheetFormatPr defaultRowHeight="15"/>
  <cols>
    <col min="1" max="1" width="24" customWidth="1"/>
    <col min="2" max="2" width="57.28515625" customWidth="1"/>
    <col min="3" max="3" width="13" customWidth="1"/>
    <col min="4" max="4" width="11.5703125" customWidth="1"/>
    <col min="5" max="5" width="13.28515625" customWidth="1"/>
  </cols>
  <sheetData>
    <row r="1" spans="1:5" ht="15.75">
      <c r="B1" s="291" t="s">
        <v>593</v>
      </c>
      <c r="C1" s="291"/>
      <c r="D1" s="291"/>
      <c r="E1" s="291"/>
    </row>
    <row r="2" spans="1:5" ht="15.75">
      <c r="B2" s="291" t="s">
        <v>0</v>
      </c>
      <c r="C2" s="291"/>
      <c r="D2" s="291"/>
      <c r="E2" s="291"/>
    </row>
    <row r="3" spans="1:5" ht="15.75">
      <c r="B3" s="292" t="s">
        <v>634</v>
      </c>
      <c r="C3" s="292"/>
      <c r="D3" s="292"/>
      <c r="E3" s="292"/>
    </row>
    <row r="4" spans="1:5" ht="15.75">
      <c r="B4" s="291" t="s">
        <v>2</v>
      </c>
      <c r="C4" s="291"/>
      <c r="D4" s="291"/>
      <c r="E4" s="291"/>
    </row>
    <row r="5" spans="1:5" ht="15.75">
      <c r="B5" s="291" t="s">
        <v>863</v>
      </c>
      <c r="C5" s="291"/>
      <c r="D5" s="291"/>
      <c r="E5" s="291"/>
    </row>
    <row r="6" spans="1:5" ht="15.75" customHeight="1">
      <c r="A6" s="183"/>
      <c r="B6" s="291" t="s">
        <v>314</v>
      </c>
      <c r="C6" s="291"/>
      <c r="D6" s="291"/>
      <c r="E6" s="291"/>
    </row>
    <row r="7" spans="1:5" ht="15.75" customHeight="1">
      <c r="A7" s="183"/>
      <c r="B7" s="291" t="s">
        <v>0</v>
      </c>
      <c r="C7" s="291"/>
      <c r="D7" s="291"/>
      <c r="E7" s="291"/>
    </row>
    <row r="8" spans="1:5" ht="15.75" customHeight="1">
      <c r="A8" s="183"/>
      <c r="B8" s="292" t="s">
        <v>634</v>
      </c>
      <c r="C8" s="292"/>
      <c r="D8" s="292"/>
      <c r="E8" s="292"/>
    </row>
    <row r="9" spans="1:5" ht="15.75" customHeight="1">
      <c r="A9" s="183"/>
      <c r="B9" s="291" t="s">
        <v>2</v>
      </c>
      <c r="C9" s="291"/>
      <c r="D9" s="291"/>
      <c r="E9" s="291"/>
    </row>
    <row r="10" spans="1:5" ht="15.75" customHeight="1">
      <c r="A10" s="183"/>
      <c r="B10" s="291" t="s">
        <v>635</v>
      </c>
      <c r="C10" s="291"/>
      <c r="D10" s="291"/>
      <c r="E10" s="291"/>
    </row>
    <row r="11" spans="1:5" ht="15.75">
      <c r="A11" s="293"/>
      <c r="B11" s="294"/>
      <c r="C11" s="294"/>
      <c r="D11" s="294"/>
      <c r="E11" s="294"/>
    </row>
    <row r="12" spans="1:5">
      <c r="A12" s="290" t="s">
        <v>636</v>
      </c>
      <c r="B12" s="290"/>
      <c r="C12" s="290"/>
      <c r="D12" s="290"/>
      <c r="E12" s="290"/>
    </row>
    <row r="13" spans="1:5" ht="19.5" customHeight="1">
      <c r="A13" s="288" t="s">
        <v>637</v>
      </c>
      <c r="B13" s="288"/>
      <c r="C13" s="288"/>
      <c r="D13" s="288"/>
      <c r="E13" s="288"/>
    </row>
    <row r="14" spans="1:5" ht="15.75">
      <c r="A14" s="183"/>
      <c r="B14" s="183"/>
      <c r="C14" s="183"/>
      <c r="D14" s="183"/>
      <c r="E14" s="183"/>
    </row>
    <row r="15" spans="1:5" ht="20.25" customHeight="1">
      <c r="A15" s="183"/>
      <c r="B15" s="289" t="s">
        <v>431</v>
      </c>
      <c r="C15" s="289"/>
      <c r="D15" s="289"/>
      <c r="E15" s="289"/>
    </row>
    <row r="16" spans="1:5" ht="39" customHeight="1">
      <c r="A16" s="184" t="s">
        <v>638</v>
      </c>
      <c r="B16" s="185" t="s">
        <v>3</v>
      </c>
      <c r="C16" s="174" t="s">
        <v>436</v>
      </c>
      <c r="D16" s="185" t="s">
        <v>573</v>
      </c>
      <c r="E16" s="174" t="s">
        <v>436</v>
      </c>
    </row>
    <row r="17" spans="1:5">
      <c r="A17" s="186" t="s">
        <v>639</v>
      </c>
      <c r="B17" s="187" t="s">
        <v>640</v>
      </c>
      <c r="C17" s="188">
        <f>C18+C24+C30+C38+C41+C51+C57+C62+C70+C76</f>
        <v>52072512.75</v>
      </c>
      <c r="D17" s="188">
        <f>D18+D24+D30+D38+D41+D51+D57+D62+D70+D76</f>
        <v>1907294.92</v>
      </c>
      <c r="E17" s="188">
        <f>E18+E24+E30+E38+E41+E51+E57+E62+E70+E76</f>
        <v>53979807.670000002</v>
      </c>
    </row>
    <row r="18" spans="1:5">
      <c r="A18" s="186" t="s">
        <v>641</v>
      </c>
      <c r="B18" s="187" t="s">
        <v>642</v>
      </c>
      <c r="C18" s="188">
        <f>C19</f>
        <v>36417000</v>
      </c>
      <c r="D18" s="188">
        <f>D19</f>
        <v>0</v>
      </c>
      <c r="E18" s="188">
        <f>E19</f>
        <v>36417000</v>
      </c>
    </row>
    <row r="19" spans="1:5" ht="14.25" customHeight="1">
      <c r="A19" s="186" t="s">
        <v>643</v>
      </c>
      <c r="B19" s="187" t="s">
        <v>644</v>
      </c>
      <c r="C19" s="188">
        <f>C20+C21+C22+C23</f>
        <v>36417000</v>
      </c>
      <c r="D19" s="188">
        <f>D20+D21+D22+D23</f>
        <v>0</v>
      </c>
      <c r="E19" s="188">
        <f>E20+E21+E22+E23</f>
        <v>36417000</v>
      </c>
    </row>
    <row r="20" spans="1:5" ht="66.75" customHeight="1">
      <c r="A20" s="149" t="s">
        <v>645</v>
      </c>
      <c r="B20" s="187" t="s">
        <v>646</v>
      </c>
      <c r="C20" s="188">
        <v>35950000</v>
      </c>
      <c r="D20" s="188"/>
      <c r="E20" s="188">
        <f>C20+D20</f>
        <v>35950000</v>
      </c>
    </row>
    <row r="21" spans="1:5" ht="91.5" customHeight="1">
      <c r="A21" s="149" t="s">
        <v>647</v>
      </c>
      <c r="B21" s="187" t="s">
        <v>648</v>
      </c>
      <c r="C21" s="188">
        <v>11000</v>
      </c>
      <c r="D21" s="188"/>
      <c r="E21" s="188">
        <f t="shared" ref="E21:E23" si="0">C21+D21</f>
        <v>11000</v>
      </c>
    </row>
    <row r="22" spans="1:5" ht="38.25" customHeight="1">
      <c r="A22" s="149" t="s">
        <v>649</v>
      </c>
      <c r="B22" s="187" t="s">
        <v>650</v>
      </c>
      <c r="C22" s="188">
        <v>306000</v>
      </c>
      <c r="D22" s="188"/>
      <c r="E22" s="188">
        <f t="shared" si="0"/>
        <v>306000</v>
      </c>
    </row>
    <row r="23" spans="1:5" ht="64.5" customHeight="1">
      <c r="A23" s="149" t="s">
        <v>651</v>
      </c>
      <c r="B23" s="187" t="s">
        <v>652</v>
      </c>
      <c r="C23" s="188">
        <v>150000</v>
      </c>
      <c r="D23" s="188"/>
      <c r="E23" s="188">
        <f t="shared" si="0"/>
        <v>150000</v>
      </c>
    </row>
    <row r="24" spans="1:5" ht="27" customHeight="1">
      <c r="A24" s="186" t="s">
        <v>653</v>
      </c>
      <c r="B24" s="187" t="s">
        <v>654</v>
      </c>
      <c r="C24" s="188">
        <f>C25</f>
        <v>6329154.6400000006</v>
      </c>
      <c r="D24" s="188">
        <f>D25</f>
        <v>-4857.5299999999916</v>
      </c>
      <c r="E24" s="188">
        <f>E25</f>
        <v>6324297.1100000003</v>
      </c>
    </row>
    <row r="25" spans="1:5" ht="27.75" customHeight="1">
      <c r="A25" s="186" t="s">
        <v>655</v>
      </c>
      <c r="B25" s="187" t="s">
        <v>656</v>
      </c>
      <c r="C25" s="188">
        <f>C26+C27+C28+C29</f>
        <v>6329154.6400000006</v>
      </c>
      <c r="D25" s="188">
        <f t="shared" ref="D25:E25" si="1">D26+D27+D28+D29</f>
        <v>-4857.5299999999916</v>
      </c>
      <c r="E25" s="188">
        <f t="shared" si="1"/>
        <v>6324297.1100000003</v>
      </c>
    </row>
    <row r="26" spans="1:5" ht="93" customHeight="1">
      <c r="A26" s="149" t="s">
        <v>865</v>
      </c>
      <c r="B26" s="180" t="s">
        <v>657</v>
      </c>
      <c r="C26" s="188">
        <v>2890873.49</v>
      </c>
      <c r="D26" s="188">
        <v>5855.24</v>
      </c>
      <c r="E26" s="188">
        <f>C26+D26</f>
        <v>2896728.7300000004</v>
      </c>
    </row>
    <row r="27" spans="1:5" ht="105" customHeight="1">
      <c r="A27" s="149" t="s">
        <v>658</v>
      </c>
      <c r="B27" s="190" t="s">
        <v>659</v>
      </c>
      <c r="C27" s="191">
        <v>15624.85</v>
      </c>
      <c r="D27" s="191">
        <v>4058.53</v>
      </c>
      <c r="E27" s="191">
        <f>C27+D27</f>
        <v>19683.38</v>
      </c>
    </row>
    <row r="28" spans="1:5" ht="88.5" customHeight="1">
      <c r="A28" s="149" t="s">
        <v>660</v>
      </c>
      <c r="B28" s="187" t="s">
        <v>661</v>
      </c>
      <c r="C28" s="188">
        <v>3872340.56</v>
      </c>
      <c r="D28" s="188">
        <v>-52449.34</v>
      </c>
      <c r="E28" s="188">
        <f>C28+D28</f>
        <v>3819891.22</v>
      </c>
    </row>
    <row r="29" spans="1:5" ht="94.5" customHeight="1">
      <c r="A29" s="149" t="s">
        <v>662</v>
      </c>
      <c r="B29" s="187" t="s">
        <v>663</v>
      </c>
      <c r="C29" s="192">
        <v>-449684.26</v>
      </c>
      <c r="D29" s="247">
        <v>37678.04</v>
      </c>
      <c r="E29" s="192">
        <f>C29+D29</f>
        <v>-412006.22000000003</v>
      </c>
    </row>
    <row r="30" spans="1:5" ht="14.25" customHeight="1">
      <c r="A30" s="186" t="s">
        <v>664</v>
      </c>
      <c r="B30" s="64" t="s">
        <v>665</v>
      </c>
      <c r="C30" s="188">
        <f>C31+C34+C36</f>
        <v>1861900</v>
      </c>
      <c r="D30" s="188">
        <f>D31+D34+D36</f>
        <v>0</v>
      </c>
      <c r="E30" s="188">
        <f>E31+E34+E36</f>
        <v>1861900</v>
      </c>
    </row>
    <row r="31" spans="1:5" ht="18" customHeight="1">
      <c r="A31" s="186" t="s">
        <v>666</v>
      </c>
      <c r="B31" s="187" t="s">
        <v>667</v>
      </c>
      <c r="C31" s="188">
        <f>C32+C33</f>
        <v>1500000</v>
      </c>
      <c r="D31" s="188">
        <f>D32+D33</f>
        <v>0</v>
      </c>
      <c r="E31" s="188">
        <f>E32+E33</f>
        <v>1500000</v>
      </c>
    </row>
    <row r="32" spans="1:5" ht="17.25" customHeight="1">
      <c r="A32" s="149" t="s">
        <v>668</v>
      </c>
      <c r="B32" s="187" t="s">
        <v>667</v>
      </c>
      <c r="C32" s="188">
        <v>1500000</v>
      </c>
      <c r="D32" s="188"/>
      <c r="E32" s="188">
        <f>C32+D32</f>
        <v>1500000</v>
      </c>
    </row>
    <row r="33" spans="1:5" ht="27.75" customHeight="1">
      <c r="A33" s="149" t="s">
        <v>669</v>
      </c>
      <c r="B33" s="187" t="s">
        <v>670</v>
      </c>
      <c r="C33" s="188"/>
      <c r="D33" s="188"/>
      <c r="E33" s="188">
        <f>C33+D33</f>
        <v>0</v>
      </c>
    </row>
    <row r="34" spans="1:5" ht="15.75" customHeight="1">
      <c r="A34" s="186" t="s">
        <v>671</v>
      </c>
      <c r="B34" s="187" t="s">
        <v>672</v>
      </c>
      <c r="C34" s="188">
        <f>C35</f>
        <v>211900</v>
      </c>
      <c r="D34" s="188">
        <f>D35</f>
        <v>0</v>
      </c>
      <c r="E34" s="188">
        <f>E35</f>
        <v>211900</v>
      </c>
    </row>
    <row r="35" spans="1:5">
      <c r="A35" s="149" t="s">
        <v>673</v>
      </c>
      <c r="B35" s="187" t="s">
        <v>672</v>
      </c>
      <c r="C35" s="188">
        <v>211900</v>
      </c>
      <c r="D35" s="188"/>
      <c r="E35" s="188">
        <f>C35+D35</f>
        <v>211900</v>
      </c>
    </row>
    <row r="36" spans="1:5" ht="26.25">
      <c r="A36" s="186" t="s">
        <v>674</v>
      </c>
      <c r="B36" s="187" t="s">
        <v>675</v>
      </c>
      <c r="C36" s="188">
        <f>C37</f>
        <v>150000</v>
      </c>
      <c r="D36" s="188">
        <f>D37</f>
        <v>0</v>
      </c>
      <c r="E36" s="188">
        <f>E37</f>
        <v>150000</v>
      </c>
    </row>
    <row r="37" spans="1:5" ht="27.75" customHeight="1">
      <c r="A37" s="149" t="s">
        <v>676</v>
      </c>
      <c r="B37" s="187" t="s">
        <v>677</v>
      </c>
      <c r="C37" s="188">
        <v>150000</v>
      </c>
      <c r="D37" s="188"/>
      <c r="E37" s="188">
        <f>C37+D37</f>
        <v>150000</v>
      </c>
    </row>
    <row r="38" spans="1:5" ht="29.25" customHeight="1">
      <c r="A38" s="186" t="s">
        <v>678</v>
      </c>
      <c r="B38" s="187" t="s">
        <v>679</v>
      </c>
      <c r="C38" s="188">
        <f t="shared" ref="C38:E39" si="2">C39</f>
        <v>169000</v>
      </c>
      <c r="D38" s="188">
        <f t="shared" si="2"/>
        <v>0</v>
      </c>
      <c r="E38" s="188">
        <f t="shared" si="2"/>
        <v>169000</v>
      </c>
    </row>
    <row r="39" spans="1:5" ht="18" customHeight="1">
      <c r="A39" s="186" t="s">
        <v>680</v>
      </c>
      <c r="B39" s="64" t="s">
        <v>681</v>
      </c>
      <c r="C39" s="188">
        <f t="shared" si="2"/>
        <v>169000</v>
      </c>
      <c r="D39" s="188">
        <f t="shared" si="2"/>
        <v>0</v>
      </c>
      <c r="E39" s="188">
        <f t="shared" si="2"/>
        <v>169000</v>
      </c>
    </row>
    <row r="40" spans="1:5" ht="17.25" customHeight="1">
      <c r="A40" s="149" t="s">
        <v>682</v>
      </c>
      <c r="B40" s="64" t="s">
        <v>683</v>
      </c>
      <c r="C40" s="188">
        <v>169000</v>
      </c>
      <c r="D40" s="188"/>
      <c r="E40" s="188">
        <f>C40+D40</f>
        <v>169000</v>
      </c>
    </row>
    <row r="41" spans="1:5" ht="28.5" customHeight="1">
      <c r="A41" s="186" t="s">
        <v>684</v>
      </c>
      <c r="B41" s="187" t="s">
        <v>685</v>
      </c>
      <c r="C41" s="188">
        <f>C45+C42</f>
        <v>3141422.07</v>
      </c>
      <c r="D41" s="188">
        <f t="shared" ref="D41:E41" si="3">D45+D42</f>
        <v>622152.44999999995</v>
      </c>
      <c r="E41" s="188">
        <f t="shared" si="3"/>
        <v>3763574.52</v>
      </c>
    </row>
    <row r="42" spans="1:5" ht="28.5" customHeight="1">
      <c r="A42" s="248" t="s">
        <v>851</v>
      </c>
      <c r="B42" s="249" t="s">
        <v>854</v>
      </c>
      <c r="C42" s="188">
        <f>C43</f>
        <v>72668.070000000007</v>
      </c>
      <c r="D42" s="188">
        <f t="shared" ref="D42:E43" si="4">D43</f>
        <v>-10770</v>
      </c>
      <c r="E42" s="188">
        <f t="shared" si="4"/>
        <v>61898.070000000007</v>
      </c>
    </row>
    <row r="43" spans="1:5" ht="28.5" customHeight="1">
      <c r="A43" s="248" t="s">
        <v>852</v>
      </c>
      <c r="B43" s="249" t="s">
        <v>855</v>
      </c>
      <c r="C43" s="188">
        <f>C44</f>
        <v>72668.070000000007</v>
      </c>
      <c r="D43" s="188">
        <f t="shared" si="4"/>
        <v>-10770</v>
      </c>
      <c r="E43" s="188">
        <f t="shared" si="4"/>
        <v>61898.070000000007</v>
      </c>
    </row>
    <row r="44" spans="1:5" ht="28.5" customHeight="1">
      <c r="A44" s="248" t="s">
        <v>853</v>
      </c>
      <c r="B44" s="249" t="s">
        <v>855</v>
      </c>
      <c r="C44" s="188">
        <v>72668.070000000007</v>
      </c>
      <c r="D44" s="188">
        <v>-10770</v>
      </c>
      <c r="E44" s="188">
        <f>C44+D44</f>
        <v>61898.070000000007</v>
      </c>
    </row>
    <row r="45" spans="1:5" ht="63" customHeight="1">
      <c r="A45" s="186" t="s">
        <v>686</v>
      </c>
      <c r="B45" s="187" t="s">
        <v>687</v>
      </c>
      <c r="C45" s="188">
        <f>C46+C49</f>
        <v>3068754</v>
      </c>
      <c r="D45" s="188">
        <f>D46+D49</f>
        <v>632922.44999999995</v>
      </c>
      <c r="E45" s="188">
        <f>E46+E49</f>
        <v>3701676.45</v>
      </c>
    </row>
    <row r="46" spans="1:5" ht="52.5" customHeight="1">
      <c r="A46" s="186" t="s">
        <v>688</v>
      </c>
      <c r="B46" s="187" t="s">
        <v>689</v>
      </c>
      <c r="C46" s="188">
        <f>C47+C48</f>
        <v>2883800</v>
      </c>
      <c r="D46" s="188">
        <f>D47+D48</f>
        <v>632922.44999999995</v>
      </c>
      <c r="E46" s="188">
        <f>E47+E48</f>
        <v>3516722.45</v>
      </c>
    </row>
    <row r="47" spans="1:5" ht="78.75" customHeight="1">
      <c r="A47" s="149" t="s">
        <v>690</v>
      </c>
      <c r="B47" s="193" t="s">
        <v>691</v>
      </c>
      <c r="C47" s="188">
        <v>2546100</v>
      </c>
      <c r="D47" s="188">
        <v>632922.44999999995</v>
      </c>
      <c r="E47" s="188">
        <f>C47+D47</f>
        <v>3179022.45</v>
      </c>
    </row>
    <row r="48" spans="1:5" ht="65.25" customHeight="1">
      <c r="A48" s="149" t="s">
        <v>692</v>
      </c>
      <c r="B48" s="194" t="s">
        <v>693</v>
      </c>
      <c r="C48" s="188">
        <v>337700</v>
      </c>
      <c r="D48" s="188"/>
      <c r="E48" s="188">
        <f>C48+D48</f>
        <v>337700</v>
      </c>
    </row>
    <row r="49" spans="1:5" ht="63.75" customHeight="1">
      <c r="A49" s="186" t="s">
        <v>694</v>
      </c>
      <c r="B49" s="193" t="s">
        <v>695</v>
      </c>
      <c r="C49" s="188">
        <f>C50</f>
        <v>184954</v>
      </c>
      <c r="D49" s="188">
        <f>D50</f>
        <v>0</v>
      </c>
      <c r="E49" s="188">
        <f>E50</f>
        <v>184954</v>
      </c>
    </row>
    <row r="50" spans="1:5" ht="51.75" customHeight="1">
      <c r="A50" s="149" t="s">
        <v>696</v>
      </c>
      <c r="B50" s="187" t="s">
        <v>697</v>
      </c>
      <c r="C50" s="188">
        <v>184954</v>
      </c>
      <c r="D50" s="188"/>
      <c r="E50" s="188">
        <f>C50+D50</f>
        <v>184954</v>
      </c>
    </row>
    <row r="51" spans="1:5" ht="18" customHeight="1">
      <c r="A51" s="186" t="s">
        <v>698</v>
      </c>
      <c r="B51" s="64" t="s">
        <v>699</v>
      </c>
      <c r="C51" s="188">
        <f>C52</f>
        <v>133600</v>
      </c>
      <c r="D51" s="188">
        <f>D52</f>
        <v>0</v>
      </c>
      <c r="E51" s="188">
        <f>E52</f>
        <v>133600</v>
      </c>
    </row>
    <row r="52" spans="1:5" ht="21" customHeight="1">
      <c r="A52" s="186" t="s">
        <v>700</v>
      </c>
      <c r="B52" s="64" t="s">
        <v>701</v>
      </c>
      <c r="C52" s="188">
        <f>C53+C54+C55+C56</f>
        <v>133600</v>
      </c>
      <c r="D52" s="188">
        <f>D53+D54+D55+D56</f>
        <v>0</v>
      </c>
      <c r="E52" s="188">
        <f>E53+E54+E55+E56</f>
        <v>133600</v>
      </c>
    </row>
    <row r="53" spans="1:5" ht="25.5" customHeight="1">
      <c r="A53" s="149" t="s">
        <v>702</v>
      </c>
      <c r="B53" s="187" t="s">
        <v>703</v>
      </c>
      <c r="C53" s="188">
        <v>40400</v>
      </c>
      <c r="D53" s="188"/>
      <c r="E53" s="188">
        <f>C53+D53</f>
        <v>40400</v>
      </c>
    </row>
    <row r="54" spans="1:5" ht="19.5" customHeight="1">
      <c r="A54" s="149" t="s">
        <v>704</v>
      </c>
      <c r="B54" s="187" t="s">
        <v>705</v>
      </c>
      <c r="C54" s="188">
        <v>5900</v>
      </c>
      <c r="D54" s="188"/>
      <c r="E54" s="188">
        <f t="shared" ref="E54:E56" si="5">C54+D54</f>
        <v>5900</v>
      </c>
    </row>
    <row r="55" spans="1:5" ht="18.75" customHeight="1">
      <c r="A55" s="149" t="s">
        <v>706</v>
      </c>
      <c r="B55" s="187" t="s">
        <v>707</v>
      </c>
      <c r="C55" s="188">
        <v>84400</v>
      </c>
      <c r="D55" s="188"/>
      <c r="E55" s="188">
        <f t="shared" si="5"/>
        <v>84400</v>
      </c>
    </row>
    <row r="56" spans="1:5" ht="18" customHeight="1">
      <c r="A56" s="149" t="s">
        <v>708</v>
      </c>
      <c r="B56" s="187" t="s">
        <v>709</v>
      </c>
      <c r="C56" s="188">
        <v>2900</v>
      </c>
      <c r="D56" s="188"/>
      <c r="E56" s="188">
        <f t="shared" si="5"/>
        <v>2900</v>
      </c>
    </row>
    <row r="57" spans="1:5" ht="29.25" customHeight="1">
      <c r="A57" s="186" t="s">
        <v>710</v>
      </c>
      <c r="B57" s="187" t="s">
        <v>711</v>
      </c>
      <c r="C57" s="188">
        <f t="shared" ref="C57:E58" si="6">C58</f>
        <v>1832650</v>
      </c>
      <c r="D57" s="188">
        <f t="shared" si="6"/>
        <v>0</v>
      </c>
      <c r="E57" s="188">
        <f t="shared" si="6"/>
        <v>1832650</v>
      </c>
    </row>
    <row r="58" spans="1:5" ht="19.5" customHeight="1">
      <c r="A58" s="186" t="s">
        <v>712</v>
      </c>
      <c r="B58" s="64" t="s">
        <v>713</v>
      </c>
      <c r="C58" s="188">
        <f t="shared" si="6"/>
        <v>1832650</v>
      </c>
      <c r="D58" s="188">
        <f t="shared" si="6"/>
        <v>0</v>
      </c>
      <c r="E58" s="188">
        <f t="shared" si="6"/>
        <v>1832650</v>
      </c>
    </row>
    <row r="59" spans="1:5" ht="17.25" customHeight="1">
      <c r="A59" s="186" t="s">
        <v>714</v>
      </c>
      <c r="B59" s="64" t="s">
        <v>715</v>
      </c>
      <c r="C59" s="188">
        <f>C60+C61</f>
        <v>1832650</v>
      </c>
      <c r="D59" s="188">
        <f>D60+D61</f>
        <v>0</v>
      </c>
      <c r="E59" s="188">
        <f>E60+E61</f>
        <v>1832650</v>
      </c>
    </row>
    <row r="60" spans="1:5" ht="27" customHeight="1">
      <c r="A60" s="149" t="s">
        <v>716</v>
      </c>
      <c r="B60" s="187" t="s">
        <v>717</v>
      </c>
      <c r="C60" s="188">
        <v>25050</v>
      </c>
      <c r="D60" s="188"/>
      <c r="E60" s="188">
        <f>C60+D60</f>
        <v>25050</v>
      </c>
    </row>
    <row r="61" spans="1:5" ht="28.5" customHeight="1">
      <c r="A61" s="149" t="s">
        <v>718</v>
      </c>
      <c r="B61" s="187" t="s">
        <v>717</v>
      </c>
      <c r="C61" s="188">
        <v>1807600</v>
      </c>
      <c r="D61" s="188"/>
      <c r="E61" s="188">
        <f>C61+D61</f>
        <v>1807600</v>
      </c>
    </row>
    <row r="62" spans="1:5" ht="31.5" customHeight="1">
      <c r="A62" s="186" t="s">
        <v>719</v>
      </c>
      <c r="B62" s="187" t="s">
        <v>720</v>
      </c>
      <c r="C62" s="188">
        <f>C66+C63</f>
        <v>1864186.04</v>
      </c>
      <c r="D62" s="188">
        <f t="shared" ref="D62:E62" si="7">D66+D63</f>
        <v>800000</v>
      </c>
      <c r="E62" s="188">
        <f t="shared" si="7"/>
        <v>2664186.04</v>
      </c>
    </row>
    <row r="63" spans="1:5" ht="54.75" customHeight="1">
      <c r="A63" s="15" t="s">
        <v>816</v>
      </c>
      <c r="B63" s="16" t="s">
        <v>815</v>
      </c>
      <c r="C63" s="196">
        <f>C64</f>
        <v>45000</v>
      </c>
      <c r="D63" s="246">
        <f t="shared" ref="D63:E63" si="8">D64</f>
        <v>0</v>
      </c>
      <c r="E63" s="196">
        <f t="shared" si="8"/>
        <v>45000</v>
      </c>
    </row>
    <row r="64" spans="1:5" ht="51.75" customHeight="1">
      <c r="A64" s="15" t="s">
        <v>817</v>
      </c>
      <c r="B64" s="16" t="s">
        <v>818</v>
      </c>
      <c r="C64" s="214">
        <f t="shared" ref="C64:E64" si="9">C65</f>
        <v>45000</v>
      </c>
      <c r="D64" s="125">
        <f t="shared" si="9"/>
        <v>0</v>
      </c>
      <c r="E64" s="214">
        <f t="shared" si="9"/>
        <v>45000</v>
      </c>
    </row>
    <row r="65" spans="1:5" ht="63.75" customHeight="1">
      <c r="A65" s="177" t="s">
        <v>819</v>
      </c>
      <c r="B65" s="38" t="s">
        <v>820</v>
      </c>
      <c r="C65" s="214">
        <v>45000</v>
      </c>
      <c r="D65" s="125"/>
      <c r="E65" s="214">
        <f>C65+D65</f>
        <v>45000</v>
      </c>
    </row>
    <row r="66" spans="1:5" ht="30" customHeight="1">
      <c r="A66" s="189" t="s">
        <v>721</v>
      </c>
      <c r="B66" s="11" t="s">
        <v>722</v>
      </c>
      <c r="C66" s="196">
        <f t="shared" ref="C66:E66" si="10">C67</f>
        <v>1819186.04</v>
      </c>
      <c r="D66" s="246">
        <f t="shared" si="10"/>
        <v>800000</v>
      </c>
      <c r="E66" s="196">
        <f t="shared" si="10"/>
        <v>2619186.04</v>
      </c>
    </row>
    <row r="67" spans="1:5" ht="28.5" customHeight="1">
      <c r="A67" s="186" t="s">
        <v>723</v>
      </c>
      <c r="B67" s="187" t="s">
        <v>724</v>
      </c>
      <c r="C67" s="188">
        <f>C68+C69</f>
        <v>1819186.04</v>
      </c>
      <c r="D67" s="188">
        <f>D68+D69</f>
        <v>800000</v>
      </c>
      <c r="E67" s="188">
        <f>E68+E69</f>
        <v>2619186.04</v>
      </c>
    </row>
    <row r="68" spans="1:5" ht="54" customHeight="1">
      <c r="A68" s="149" t="s">
        <v>725</v>
      </c>
      <c r="B68" s="187" t="s">
        <v>726</v>
      </c>
      <c r="C68" s="188">
        <v>1623786.04</v>
      </c>
      <c r="D68" s="188">
        <v>800000</v>
      </c>
      <c r="E68" s="188">
        <f>C68+D68</f>
        <v>2423786.04</v>
      </c>
    </row>
    <row r="69" spans="1:5" ht="40.5" customHeight="1">
      <c r="A69" s="149" t="s">
        <v>727</v>
      </c>
      <c r="B69" s="187" t="s">
        <v>728</v>
      </c>
      <c r="C69" s="188">
        <v>195400</v>
      </c>
      <c r="D69" s="188"/>
      <c r="E69" s="188">
        <f>C69+D69</f>
        <v>195400</v>
      </c>
    </row>
    <row r="70" spans="1:5" ht="17.25" customHeight="1">
      <c r="A70" s="186" t="s">
        <v>729</v>
      </c>
      <c r="B70" s="64" t="s">
        <v>730</v>
      </c>
      <c r="C70" s="188">
        <f>C71+C73</f>
        <v>61600</v>
      </c>
      <c r="D70" s="188">
        <f>D71+D73</f>
        <v>490000</v>
      </c>
      <c r="E70" s="188">
        <f>E71+E73</f>
        <v>551600</v>
      </c>
    </row>
    <row r="71" spans="1:5" ht="28.5" customHeight="1">
      <c r="A71" s="186" t="s">
        <v>731</v>
      </c>
      <c r="B71" s="187" t="s">
        <v>732</v>
      </c>
      <c r="C71" s="188">
        <f>C72</f>
        <v>40000</v>
      </c>
      <c r="D71" s="188">
        <f>D72</f>
        <v>0</v>
      </c>
      <c r="E71" s="188">
        <f>E72</f>
        <v>40000</v>
      </c>
    </row>
    <row r="72" spans="1:5" ht="65.25" customHeight="1">
      <c r="A72" s="149" t="s">
        <v>733</v>
      </c>
      <c r="B72" s="197" t="s">
        <v>734</v>
      </c>
      <c r="C72" s="188">
        <v>40000</v>
      </c>
      <c r="D72" s="188"/>
      <c r="E72" s="188">
        <f>C72+D72</f>
        <v>40000</v>
      </c>
    </row>
    <row r="73" spans="1:5" ht="27" customHeight="1">
      <c r="A73" s="186" t="s">
        <v>735</v>
      </c>
      <c r="B73" s="187" t="s">
        <v>736</v>
      </c>
      <c r="C73" s="188">
        <f>C74+C75</f>
        <v>21600</v>
      </c>
      <c r="D73" s="188">
        <f>D74+D75</f>
        <v>490000</v>
      </c>
      <c r="E73" s="188">
        <f>E74+E75</f>
        <v>511600</v>
      </c>
    </row>
    <row r="74" spans="1:5" ht="40.5" customHeight="1">
      <c r="A74" s="149" t="s">
        <v>737</v>
      </c>
      <c r="B74" s="187" t="s">
        <v>738</v>
      </c>
      <c r="C74" s="188">
        <v>1800</v>
      </c>
      <c r="D74" s="188"/>
      <c r="E74" s="188">
        <f>C74+D74</f>
        <v>1800</v>
      </c>
    </row>
    <row r="75" spans="1:5" ht="36.75" customHeight="1">
      <c r="A75" s="149" t="s">
        <v>739</v>
      </c>
      <c r="B75" s="187" t="s">
        <v>738</v>
      </c>
      <c r="C75" s="188">
        <v>19800</v>
      </c>
      <c r="D75" s="188">
        <v>490000</v>
      </c>
      <c r="E75" s="188">
        <f>C75+D75</f>
        <v>509800</v>
      </c>
    </row>
    <row r="76" spans="1:5" ht="16.5" customHeight="1">
      <c r="A76" s="186" t="s">
        <v>740</v>
      </c>
      <c r="B76" s="64" t="s">
        <v>741</v>
      </c>
      <c r="C76" s="188">
        <f t="shared" ref="C76:E77" si="11">C77</f>
        <v>262000</v>
      </c>
      <c r="D76" s="188">
        <f t="shared" si="11"/>
        <v>0</v>
      </c>
      <c r="E76" s="188">
        <f t="shared" si="11"/>
        <v>262000</v>
      </c>
    </row>
    <row r="77" spans="1:5" ht="19.5" customHeight="1">
      <c r="A77" s="186" t="s">
        <v>742</v>
      </c>
      <c r="B77" s="64" t="s">
        <v>743</v>
      </c>
      <c r="C77" s="188">
        <f t="shared" si="11"/>
        <v>262000</v>
      </c>
      <c r="D77" s="188">
        <f t="shared" si="11"/>
        <v>0</v>
      </c>
      <c r="E77" s="188">
        <f t="shared" si="11"/>
        <v>262000</v>
      </c>
    </row>
    <row r="78" spans="1:5" ht="18" customHeight="1">
      <c r="A78" s="149" t="s">
        <v>744</v>
      </c>
      <c r="B78" s="64" t="s">
        <v>745</v>
      </c>
      <c r="C78" s="188">
        <v>262000</v>
      </c>
      <c r="D78" s="188"/>
      <c r="E78" s="188">
        <f>C78+D78</f>
        <v>262000</v>
      </c>
    </row>
    <row r="79" spans="1:5" ht="17.25" customHeight="1">
      <c r="A79" s="198" t="s">
        <v>746</v>
      </c>
      <c r="B79" s="199" t="s">
        <v>747</v>
      </c>
      <c r="C79" s="179">
        <f>C80+C113</f>
        <v>171608250.43000001</v>
      </c>
      <c r="D79" s="259">
        <f t="shared" ref="D79:E79" si="12">D80+D113</f>
        <v>395603.09</v>
      </c>
      <c r="E79" s="259">
        <f t="shared" si="12"/>
        <v>172003853.52000001</v>
      </c>
    </row>
    <row r="80" spans="1:5" ht="31.5" customHeight="1">
      <c r="A80" s="186" t="s">
        <v>748</v>
      </c>
      <c r="B80" s="187" t="s">
        <v>749</v>
      </c>
      <c r="C80" s="188">
        <f>C81+C86+C101+C110</f>
        <v>171608250.43000001</v>
      </c>
      <c r="D80" s="188">
        <f t="shared" ref="D80:E80" si="13">D81+D86+D101+D110</f>
        <v>395992.75</v>
      </c>
      <c r="E80" s="188">
        <f t="shared" si="13"/>
        <v>172004243.18000001</v>
      </c>
    </row>
    <row r="81" spans="1:5" ht="17.25" customHeight="1">
      <c r="A81" s="198" t="s">
        <v>750</v>
      </c>
      <c r="B81" s="199" t="s">
        <v>751</v>
      </c>
      <c r="C81" s="179">
        <f t="shared" ref="C81:E81" si="14">C82</f>
        <v>86277627</v>
      </c>
      <c r="D81" s="179">
        <f t="shared" si="14"/>
        <v>0</v>
      </c>
      <c r="E81" s="179">
        <f t="shared" si="14"/>
        <v>86277627</v>
      </c>
    </row>
    <row r="82" spans="1:5" ht="18" customHeight="1">
      <c r="A82" s="186" t="s">
        <v>752</v>
      </c>
      <c r="B82" s="187" t="s">
        <v>753</v>
      </c>
      <c r="C82" s="188">
        <f>C83+C85</f>
        <v>86277627</v>
      </c>
      <c r="D82" s="188">
        <f>D83+D85</f>
        <v>0</v>
      </c>
      <c r="E82" s="188">
        <f>E83+E85</f>
        <v>86277627</v>
      </c>
    </row>
    <row r="83" spans="1:5" ht="27.75" customHeight="1">
      <c r="A83" s="149" t="s">
        <v>754</v>
      </c>
      <c r="B83" s="187" t="s">
        <v>755</v>
      </c>
      <c r="C83" s="188">
        <v>79991400</v>
      </c>
      <c r="D83" s="187"/>
      <c r="E83" s="188">
        <f>C83+D83</f>
        <v>79991400</v>
      </c>
    </row>
    <row r="84" spans="1:5" ht="26.25" customHeight="1">
      <c r="A84" s="200" t="s">
        <v>756</v>
      </c>
      <c r="B84" s="201" t="s">
        <v>757</v>
      </c>
      <c r="C84" s="188">
        <f>C85</f>
        <v>6286227</v>
      </c>
      <c r="D84" s="188">
        <f>D85</f>
        <v>0</v>
      </c>
      <c r="E84" s="188">
        <f>E85</f>
        <v>6286227</v>
      </c>
    </row>
    <row r="85" spans="1:5" ht="30" customHeight="1">
      <c r="A85" s="200" t="s">
        <v>758</v>
      </c>
      <c r="B85" s="201" t="s">
        <v>759</v>
      </c>
      <c r="C85" s="188">
        <v>6286227</v>
      </c>
      <c r="D85" s="196"/>
      <c r="E85" s="188">
        <f>C85+D85</f>
        <v>6286227</v>
      </c>
    </row>
    <row r="86" spans="1:5" ht="28.5" customHeight="1">
      <c r="A86" s="202" t="s">
        <v>760</v>
      </c>
      <c r="B86" s="203" t="s">
        <v>761</v>
      </c>
      <c r="C86" s="179">
        <f>C99+C91+C93+C95+C97+C87+C89</f>
        <v>19962828.579999998</v>
      </c>
      <c r="D86" s="179">
        <f t="shared" ref="D86:E86" si="15">D99+D91+D93+D95+D97+D87+D89</f>
        <v>395992.75</v>
      </c>
      <c r="E86" s="179">
        <f t="shared" si="15"/>
        <v>20358821.329999998</v>
      </c>
    </row>
    <row r="87" spans="1:5" ht="26.25" customHeight="1">
      <c r="A87" s="204" t="s">
        <v>762</v>
      </c>
      <c r="B87" s="205" t="s">
        <v>763</v>
      </c>
      <c r="C87" s="124">
        <f>C88</f>
        <v>1023929.84</v>
      </c>
      <c r="D87" s="124">
        <f t="shared" ref="D87:E87" si="16">D88</f>
        <v>-7.25</v>
      </c>
      <c r="E87" s="124">
        <f t="shared" si="16"/>
        <v>1023922.59</v>
      </c>
    </row>
    <row r="88" spans="1:5" ht="28.5" customHeight="1">
      <c r="A88" s="204" t="s">
        <v>764</v>
      </c>
      <c r="B88" s="205" t="s">
        <v>765</v>
      </c>
      <c r="C88" s="124">
        <v>1023929.84</v>
      </c>
      <c r="D88" s="124">
        <v>-7.25</v>
      </c>
      <c r="E88" s="124">
        <f>C88+D88</f>
        <v>1023922.59</v>
      </c>
    </row>
    <row r="89" spans="1:5" ht="65.25" customHeight="1">
      <c r="A89" s="204" t="s">
        <v>766</v>
      </c>
      <c r="B89" s="206" t="s">
        <v>767</v>
      </c>
      <c r="C89" s="124">
        <f>C90</f>
        <v>3382085.54</v>
      </c>
      <c r="D89" s="124">
        <f t="shared" ref="D89:E89" si="17">D90</f>
        <v>0</v>
      </c>
      <c r="E89" s="124">
        <f t="shared" si="17"/>
        <v>3382085.54</v>
      </c>
    </row>
    <row r="90" spans="1:5" ht="66" customHeight="1">
      <c r="A90" s="204" t="s">
        <v>768</v>
      </c>
      <c r="B90" s="206" t="s">
        <v>769</v>
      </c>
      <c r="C90" s="124">
        <v>3382085.54</v>
      </c>
      <c r="D90" s="124"/>
      <c r="E90" s="124">
        <f>C90+D90</f>
        <v>3382085.54</v>
      </c>
    </row>
    <row r="91" spans="1:5" ht="42.75" customHeight="1">
      <c r="A91" s="189" t="s">
        <v>770</v>
      </c>
      <c r="B91" s="207" t="s">
        <v>771</v>
      </c>
      <c r="C91" s="188">
        <f>C92</f>
        <v>2141354.9</v>
      </c>
      <c r="D91" s="188">
        <f>D92</f>
        <v>0</v>
      </c>
      <c r="E91" s="188">
        <f>E92</f>
        <v>2141354.9</v>
      </c>
    </row>
    <row r="92" spans="1:5" ht="40.5" customHeight="1">
      <c r="A92" s="200" t="s">
        <v>772</v>
      </c>
      <c r="B92" s="207" t="s">
        <v>773</v>
      </c>
      <c r="C92" s="188">
        <v>2141354.9</v>
      </c>
      <c r="D92" s="208"/>
      <c r="E92" s="188">
        <f>C92+D92</f>
        <v>2141354.9</v>
      </c>
    </row>
    <row r="93" spans="1:5" ht="17.25" customHeight="1">
      <c r="A93" s="200" t="s">
        <v>774</v>
      </c>
      <c r="B93" s="207" t="s">
        <v>775</v>
      </c>
      <c r="C93" s="188">
        <f>C94</f>
        <v>150634.23999999999</v>
      </c>
      <c r="D93" s="188">
        <f>D94</f>
        <v>0</v>
      </c>
      <c r="E93" s="188">
        <f>E94</f>
        <v>150634.23999999999</v>
      </c>
    </row>
    <row r="94" spans="1:5" ht="26.25" customHeight="1">
      <c r="A94" s="149" t="s">
        <v>776</v>
      </c>
      <c r="B94" s="209" t="s">
        <v>777</v>
      </c>
      <c r="C94" s="188">
        <v>150634.23999999999</v>
      </c>
      <c r="D94" s="225"/>
      <c r="E94" s="188">
        <f>C94+D94</f>
        <v>150634.23999999999</v>
      </c>
    </row>
    <row r="95" spans="1:5" ht="42" customHeight="1">
      <c r="A95" s="149" t="s">
        <v>778</v>
      </c>
      <c r="B95" s="180" t="s">
        <v>779</v>
      </c>
      <c r="C95" s="188">
        <f>C96</f>
        <v>1533260</v>
      </c>
      <c r="D95" s="196">
        <f>D96</f>
        <v>0</v>
      </c>
      <c r="E95" s="196">
        <f>E96</f>
        <v>1533260</v>
      </c>
    </row>
    <row r="96" spans="1:5" ht="39.75" customHeight="1">
      <c r="A96" s="149" t="s">
        <v>780</v>
      </c>
      <c r="B96" s="180" t="s">
        <v>781</v>
      </c>
      <c r="C96" s="188">
        <v>1533260</v>
      </c>
      <c r="D96" s="196"/>
      <c r="E96" s="188">
        <f>C96+D96</f>
        <v>1533260</v>
      </c>
    </row>
    <row r="97" spans="1:5" ht="28.5" customHeight="1">
      <c r="A97" s="149" t="s">
        <v>782</v>
      </c>
      <c r="B97" s="210" t="s">
        <v>783</v>
      </c>
      <c r="C97" s="188">
        <f>C98</f>
        <v>5207873.5999999996</v>
      </c>
      <c r="D97" s="196">
        <f>D98</f>
        <v>0</v>
      </c>
      <c r="E97" s="196">
        <f>E98</f>
        <v>5207873.5999999996</v>
      </c>
    </row>
    <row r="98" spans="1:5" ht="26.25" customHeight="1">
      <c r="A98" s="149" t="s">
        <v>784</v>
      </c>
      <c r="B98" s="180" t="s">
        <v>785</v>
      </c>
      <c r="C98" s="188">
        <v>5207873.5999999996</v>
      </c>
      <c r="D98" s="196"/>
      <c r="E98" s="188">
        <f>C98+D98</f>
        <v>5207873.5999999996</v>
      </c>
    </row>
    <row r="99" spans="1:5">
      <c r="A99" s="186" t="s">
        <v>786</v>
      </c>
      <c r="B99" s="190" t="s">
        <v>787</v>
      </c>
      <c r="C99" s="188">
        <f t="shared" ref="C99:E99" si="18">C100</f>
        <v>6523690.46</v>
      </c>
      <c r="D99" s="188">
        <f t="shared" si="18"/>
        <v>396000</v>
      </c>
      <c r="E99" s="188">
        <f t="shared" si="18"/>
        <v>6919690.46</v>
      </c>
    </row>
    <row r="100" spans="1:5">
      <c r="A100" s="149" t="s">
        <v>788</v>
      </c>
      <c r="B100" s="190" t="s">
        <v>789</v>
      </c>
      <c r="C100" s="188">
        <v>6523690.46</v>
      </c>
      <c r="D100" s="195">
        <v>396000</v>
      </c>
      <c r="E100" s="188">
        <f>C100+D100</f>
        <v>6919690.46</v>
      </c>
    </row>
    <row r="101" spans="1:5" ht="25.5">
      <c r="A101" s="198" t="s">
        <v>790</v>
      </c>
      <c r="B101" s="67" t="s">
        <v>791</v>
      </c>
      <c r="C101" s="179">
        <f>C106+C108+C102+C104</f>
        <v>65357794.849999994</v>
      </c>
      <c r="D101" s="179">
        <f>D106+D108+D102+D104</f>
        <v>0</v>
      </c>
      <c r="E101" s="179">
        <f>E106+E108+E102+E104</f>
        <v>65357794.849999994</v>
      </c>
    </row>
    <row r="102" spans="1:5" ht="44.25" customHeight="1">
      <c r="A102" s="186" t="s">
        <v>792</v>
      </c>
      <c r="B102" s="187" t="s">
        <v>793</v>
      </c>
      <c r="C102" s="188">
        <f>C103</f>
        <v>1920</v>
      </c>
      <c r="D102" s="188">
        <f>D103</f>
        <v>0</v>
      </c>
      <c r="E102" s="188">
        <f>E103</f>
        <v>1920</v>
      </c>
    </row>
    <row r="103" spans="1:5" ht="51.75">
      <c r="A103" s="149" t="s">
        <v>794</v>
      </c>
      <c r="B103" s="187" t="s">
        <v>795</v>
      </c>
      <c r="C103" s="188">
        <v>1920</v>
      </c>
      <c r="D103" s="187"/>
      <c r="E103" s="188">
        <f>C103+D103</f>
        <v>1920</v>
      </c>
    </row>
    <row r="104" spans="1:5" ht="56.25" customHeight="1">
      <c r="A104" s="149" t="s">
        <v>796</v>
      </c>
      <c r="B104" s="187" t="s">
        <v>797</v>
      </c>
      <c r="C104" s="188">
        <f>C105</f>
        <v>938616.66</v>
      </c>
      <c r="D104" s="188">
        <f>D105</f>
        <v>0</v>
      </c>
      <c r="E104" s="188">
        <f>E105</f>
        <v>938616.66</v>
      </c>
    </row>
    <row r="105" spans="1:5" ht="53.25" customHeight="1">
      <c r="A105" s="149" t="s">
        <v>798</v>
      </c>
      <c r="B105" s="233" t="s">
        <v>799</v>
      </c>
      <c r="C105" s="188">
        <v>938616.66</v>
      </c>
      <c r="D105" s="213"/>
      <c r="E105" s="188">
        <f>C105+D105</f>
        <v>938616.66</v>
      </c>
    </row>
    <row r="106" spans="1:5" ht="25.5">
      <c r="A106" s="186" t="s">
        <v>800</v>
      </c>
      <c r="B106" s="64" t="s">
        <v>801</v>
      </c>
      <c r="C106" s="188">
        <f>C107</f>
        <v>1211853.6399999999</v>
      </c>
      <c r="D106" s="188">
        <f>D107</f>
        <v>0</v>
      </c>
      <c r="E106" s="188">
        <f>E107</f>
        <v>1211853.6399999999</v>
      </c>
    </row>
    <row r="107" spans="1:5" ht="25.5">
      <c r="A107" s="149" t="s">
        <v>802</v>
      </c>
      <c r="B107" s="211" t="s">
        <v>803</v>
      </c>
      <c r="C107" s="188">
        <v>1211853.6399999999</v>
      </c>
      <c r="D107" s="212"/>
      <c r="E107" s="188">
        <f>C107+D107</f>
        <v>1211853.6399999999</v>
      </c>
    </row>
    <row r="108" spans="1:5">
      <c r="A108" s="149" t="s">
        <v>804</v>
      </c>
      <c r="B108" s="187" t="s">
        <v>805</v>
      </c>
      <c r="C108" s="188">
        <f>C109</f>
        <v>63205404.549999997</v>
      </c>
      <c r="D108" s="188">
        <f>D109</f>
        <v>0</v>
      </c>
      <c r="E108" s="188">
        <f>E109</f>
        <v>63205404.549999997</v>
      </c>
    </row>
    <row r="109" spans="1:5">
      <c r="A109" s="149" t="s">
        <v>806</v>
      </c>
      <c r="B109" s="187" t="s">
        <v>807</v>
      </c>
      <c r="C109" s="188">
        <v>63205404.549999997</v>
      </c>
      <c r="D109" s="195"/>
      <c r="E109" s="188">
        <f>C109+D109</f>
        <v>63205404.549999997</v>
      </c>
    </row>
    <row r="110" spans="1:5">
      <c r="A110" s="42" t="s">
        <v>808</v>
      </c>
      <c r="B110" s="53" t="s">
        <v>809</v>
      </c>
      <c r="C110" s="123">
        <f t="shared" ref="C110:E111" si="19">C111</f>
        <v>10000</v>
      </c>
      <c r="D110" s="123">
        <f t="shared" si="19"/>
        <v>0</v>
      </c>
      <c r="E110" s="123">
        <f t="shared" si="19"/>
        <v>10000</v>
      </c>
    </row>
    <row r="111" spans="1:5" ht="51.75" customHeight="1">
      <c r="A111" s="15" t="s">
        <v>810</v>
      </c>
      <c r="B111" s="28" t="s">
        <v>811</v>
      </c>
      <c r="C111" s="124">
        <f t="shared" si="19"/>
        <v>10000</v>
      </c>
      <c r="D111" s="124">
        <f t="shared" si="19"/>
        <v>0</v>
      </c>
      <c r="E111" s="124">
        <f t="shared" si="19"/>
        <v>10000</v>
      </c>
    </row>
    <row r="112" spans="1:5" ht="53.25" customHeight="1">
      <c r="A112" s="177" t="s">
        <v>812</v>
      </c>
      <c r="B112" s="28" t="s">
        <v>813</v>
      </c>
      <c r="C112" s="124">
        <v>10000</v>
      </c>
      <c r="D112" s="124"/>
      <c r="E112" s="124">
        <f>C112+D112</f>
        <v>10000</v>
      </c>
    </row>
    <row r="113" spans="1:5" ht="42" customHeight="1">
      <c r="A113" s="273" t="s">
        <v>860</v>
      </c>
      <c r="B113" s="275" t="s">
        <v>858</v>
      </c>
      <c r="C113" s="123"/>
      <c r="D113" s="123">
        <f>D114</f>
        <v>-389.66</v>
      </c>
      <c r="E113" s="123">
        <f>E114</f>
        <v>-389.66</v>
      </c>
    </row>
    <row r="114" spans="1:5" ht="39" customHeight="1">
      <c r="A114" s="274" t="s">
        <v>861</v>
      </c>
      <c r="B114" s="276" t="s">
        <v>859</v>
      </c>
      <c r="C114" s="124"/>
      <c r="D114" s="124">
        <f>D115</f>
        <v>-389.66</v>
      </c>
      <c r="E114" s="124">
        <f>E115</f>
        <v>-389.66</v>
      </c>
    </row>
    <row r="115" spans="1:5" ht="40.5" customHeight="1">
      <c r="A115" s="274" t="s">
        <v>862</v>
      </c>
      <c r="B115" s="276" t="s">
        <v>856</v>
      </c>
      <c r="C115" s="124"/>
      <c r="D115" s="124">
        <v>-389.66</v>
      </c>
      <c r="E115" s="124">
        <f>C115+D115</f>
        <v>-389.66</v>
      </c>
    </row>
    <row r="116" spans="1:5">
      <c r="A116" s="213"/>
      <c r="B116" s="199" t="s">
        <v>814</v>
      </c>
      <c r="C116" s="179">
        <f>C17+C79</f>
        <v>223680763.18000001</v>
      </c>
      <c r="D116" s="179">
        <f>D17+D79</f>
        <v>2302898.0099999998</v>
      </c>
      <c r="E116" s="179">
        <f>E17+E79</f>
        <v>225983661.19</v>
      </c>
    </row>
  </sheetData>
  <mergeCells count="14">
    <mergeCell ref="A13:E13"/>
    <mergeCell ref="B15:E15"/>
    <mergeCell ref="A12:E12"/>
    <mergeCell ref="B1:E1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A11:E11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5"/>
  <sheetViews>
    <sheetView view="pageBreakPreview" topLeftCell="A7" zoomScaleSheetLayoutView="100" workbookViewId="0">
      <selection activeCell="D31" sqref="D31:D32"/>
    </sheetView>
  </sheetViews>
  <sheetFormatPr defaultRowHeight="15"/>
  <cols>
    <col min="1" max="1" width="24.7109375" customWidth="1"/>
    <col min="2" max="2" width="46.5703125" customWidth="1"/>
    <col min="3" max="3" width="14.140625" customWidth="1"/>
    <col min="4" max="4" width="12.5703125" customWidth="1"/>
    <col min="5" max="5" width="13.5703125" customWidth="1"/>
    <col min="6" max="8" width="9.140625" hidden="1" customWidth="1"/>
    <col min="9" max="9" width="9.140625" customWidth="1"/>
  </cols>
  <sheetData>
    <row r="1" spans="1:5" ht="15.75">
      <c r="A1" s="291" t="s">
        <v>314</v>
      </c>
      <c r="B1" s="295"/>
      <c r="C1" s="295"/>
      <c r="D1" s="295"/>
      <c r="E1" s="295"/>
    </row>
    <row r="2" spans="1:5" ht="15.75">
      <c r="A2" s="291" t="s">
        <v>334</v>
      </c>
      <c r="B2" s="295"/>
      <c r="C2" s="295"/>
      <c r="D2" s="295"/>
      <c r="E2" s="295"/>
    </row>
    <row r="3" spans="1:5" ht="15.75">
      <c r="A3" s="17"/>
      <c r="B3" s="291" t="s">
        <v>1</v>
      </c>
      <c r="C3" s="291"/>
      <c r="D3" s="291"/>
      <c r="E3" s="291"/>
    </row>
    <row r="4" spans="1:5" ht="15.75">
      <c r="A4" s="18"/>
      <c r="B4" s="291" t="s">
        <v>2</v>
      </c>
      <c r="C4" s="291"/>
      <c r="D4" s="291"/>
      <c r="E4" s="291"/>
    </row>
    <row r="5" spans="1:5" ht="15.75">
      <c r="A5" s="19"/>
      <c r="B5" s="291" t="s">
        <v>863</v>
      </c>
      <c r="C5" s="291"/>
      <c r="D5" s="291"/>
      <c r="E5" s="291"/>
    </row>
    <row r="6" spans="1:5" ht="15.75">
      <c r="A6" s="291" t="s">
        <v>335</v>
      </c>
      <c r="B6" s="295"/>
      <c r="C6" s="295"/>
      <c r="D6" s="295"/>
      <c r="E6" s="295"/>
    </row>
    <row r="7" spans="1:5" ht="15.75">
      <c r="A7" s="291" t="s">
        <v>334</v>
      </c>
      <c r="B7" s="295"/>
      <c r="C7" s="295"/>
      <c r="D7" s="295"/>
      <c r="E7" s="295"/>
    </row>
    <row r="8" spans="1:5" ht="15.75">
      <c r="A8" s="17"/>
      <c r="B8" s="291" t="s">
        <v>1</v>
      </c>
      <c r="C8" s="291"/>
      <c r="D8" s="291"/>
      <c r="E8" s="291"/>
    </row>
    <row r="9" spans="1:5" ht="15.75">
      <c r="A9" s="18"/>
      <c r="B9" s="291" t="s">
        <v>2</v>
      </c>
      <c r="C9" s="291"/>
      <c r="D9" s="291"/>
      <c r="E9" s="291"/>
    </row>
    <row r="10" spans="1:5" ht="15.75">
      <c r="A10" s="19"/>
      <c r="B10" s="291" t="s">
        <v>558</v>
      </c>
      <c r="C10" s="291"/>
      <c r="D10" s="291"/>
      <c r="E10" s="291"/>
    </row>
    <row r="11" spans="1:5" ht="15.75">
      <c r="A11" s="19"/>
      <c r="B11" s="21"/>
      <c r="C11" s="21"/>
      <c r="D11" s="21"/>
      <c r="E11" s="21"/>
    </row>
    <row r="12" spans="1:5" ht="15.75" customHeight="1">
      <c r="A12" s="293" t="s">
        <v>336</v>
      </c>
      <c r="B12" s="293"/>
      <c r="C12" s="293"/>
      <c r="D12" s="293"/>
      <c r="E12" s="293"/>
    </row>
    <row r="13" spans="1:5" ht="10.5" customHeight="1">
      <c r="A13" s="293" t="s">
        <v>433</v>
      </c>
      <c r="B13" s="293"/>
      <c r="C13" s="293"/>
      <c r="D13" s="293"/>
      <c r="E13" s="293"/>
    </row>
    <row r="14" spans="1:5" ht="8.25" customHeight="1">
      <c r="A14" s="293"/>
      <c r="B14" s="293"/>
      <c r="C14" s="293"/>
      <c r="D14" s="293"/>
      <c r="E14" s="293"/>
    </row>
    <row r="15" spans="1:5" ht="15.75" customHeight="1">
      <c r="A15" s="293" t="s">
        <v>434</v>
      </c>
      <c r="B15" s="293"/>
      <c r="C15" s="293"/>
      <c r="D15" s="293"/>
      <c r="E15" s="293"/>
    </row>
    <row r="16" spans="1:5" ht="15" customHeight="1">
      <c r="A16" s="289" t="s">
        <v>482</v>
      </c>
      <c r="B16" s="308"/>
      <c r="C16" s="308"/>
      <c r="D16" s="308"/>
      <c r="E16" s="308"/>
    </row>
    <row r="17" spans="1:5" ht="15" customHeight="1">
      <c r="A17" s="306" t="s">
        <v>337</v>
      </c>
      <c r="B17" s="306" t="s">
        <v>338</v>
      </c>
      <c r="C17" s="62" t="s">
        <v>339</v>
      </c>
      <c r="D17" s="62" t="s">
        <v>360</v>
      </c>
      <c r="E17" s="309" t="s">
        <v>432</v>
      </c>
    </row>
    <row r="18" spans="1:5" ht="23.25" customHeight="1">
      <c r="A18" s="306"/>
      <c r="B18" s="306"/>
      <c r="C18" s="23"/>
      <c r="D18" s="23"/>
      <c r="E18" s="310"/>
    </row>
    <row r="19" spans="1:5" ht="15" customHeight="1">
      <c r="A19" s="303" t="s">
        <v>340</v>
      </c>
      <c r="B19" s="304" t="s">
        <v>341</v>
      </c>
      <c r="C19" s="305">
        <f>C21+C33</f>
        <v>14870796.890000015</v>
      </c>
      <c r="D19" s="305">
        <f t="shared" ref="D19:E19" si="0">D21</f>
        <v>0</v>
      </c>
      <c r="E19" s="305">
        <f t="shared" si="0"/>
        <v>0</v>
      </c>
    </row>
    <row r="20" spans="1:5">
      <c r="A20" s="303"/>
      <c r="B20" s="304"/>
      <c r="C20" s="305"/>
      <c r="D20" s="305"/>
      <c r="E20" s="305"/>
    </row>
    <row r="21" spans="1:5" ht="15" customHeight="1">
      <c r="A21" s="303" t="s">
        <v>342</v>
      </c>
      <c r="B21" s="304" t="s">
        <v>343</v>
      </c>
      <c r="C21" s="305">
        <f>C23+C28</f>
        <v>-2735903.1099999845</v>
      </c>
      <c r="D21" s="305">
        <f t="shared" ref="D21:E21" si="1">D23+D28</f>
        <v>0</v>
      </c>
      <c r="E21" s="305">
        <f t="shared" si="1"/>
        <v>0</v>
      </c>
    </row>
    <row r="22" spans="1:5">
      <c r="A22" s="303"/>
      <c r="B22" s="304"/>
      <c r="C22" s="305"/>
      <c r="D22" s="305"/>
      <c r="E22" s="305"/>
    </row>
    <row r="23" spans="1:5">
      <c r="A23" s="22" t="s">
        <v>344</v>
      </c>
      <c r="B23" s="20" t="s">
        <v>345</v>
      </c>
      <c r="C23" s="120">
        <f>C24</f>
        <v>-243590361.19</v>
      </c>
      <c r="D23" s="120">
        <f t="shared" ref="D23:E25" si="2">D24</f>
        <v>-206722013.38</v>
      </c>
      <c r="E23" s="120">
        <f t="shared" si="2"/>
        <v>-204467277.38</v>
      </c>
    </row>
    <row r="24" spans="1:5" ht="19.5" customHeight="1">
      <c r="A24" s="22" t="s">
        <v>346</v>
      </c>
      <c r="B24" s="20" t="s">
        <v>347</v>
      </c>
      <c r="C24" s="120">
        <f>C25</f>
        <v>-243590361.19</v>
      </c>
      <c r="D24" s="120">
        <f t="shared" si="2"/>
        <v>-206722013.38</v>
      </c>
      <c r="E24" s="120">
        <f t="shared" si="2"/>
        <v>-204467277.38</v>
      </c>
    </row>
    <row r="25" spans="1:5" ht="25.5">
      <c r="A25" s="22" t="s">
        <v>348</v>
      </c>
      <c r="B25" s="20" t="s">
        <v>349</v>
      </c>
      <c r="C25" s="120">
        <f>C26</f>
        <v>-243590361.19</v>
      </c>
      <c r="D25" s="120">
        <f t="shared" si="2"/>
        <v>-206722013.38</v>
      </c>
      <c r="E25" s="120">
        <f t="shared" si="2"/>
        <v>-204467277.38</v>
      </c>
    </row>
    <row r="26" spans="1:5" ht="15" customHeight="1">
      <c r="A26" s="306" t="s">
        <v>350</v>
      </c>
      <c r="B26" s="307" t="s">
        <v>351</v>
      </c>
      <c r="C26" s="300">
        <v>-243590361.19</v>
      </c>
      <c r="D26" s="300">
        <v>-206722013.38</v>
      </c>
      <c r="E26" s="301">
        <v>-204467277.38</v>
      </c>
    </row>
    <row r="27" spans="1:5">
      <c r="A27" s="306"/>
      <c r="B27" s="307"/>
      <c r="C27" s="300"/>
      <c r="D27" s="300"/>
      <c r="E27" s="302"/>
    </row>
    <row r="28" spans="1:5">
      <c r="A28" s="22" t="s">
        <v>352</v>
      </c>
      <c r="B28" s="20" t="s">
        <v>353</v>
      </c>
      <c r="C28" s="287">
        <f t="shared" ref="C28:E29" si="3">C29</f>
        <v>240854458.08000001</v>
      </c>
      <c r="D28" s="120">
        <f t="shared" si="3"/>
        <v>206722013.38</v>
      </c>
      <c r="E28" s="120">
        <f t="shared" si="3"/>
        <v>204467277.38</v>
      </c>
    </row>
    <row r="29" spans="1:5" ht="19.5" customHeight="1">
      <c r="A29" s="22" t="s">
        <v>354</v>
      </c>
      <c r="B29" s="20" t="s">
        <v>355</v>
      </c>
      <c r="C29" s="120">
        <f>C30</f>
        <v>240854458.08000001</v>
      </c>
      <c r="D29" s="120">
        <f t="shared" si="3"/>
        <v>206722013.38</v>
      </c>
      <c r="E29" s="120">
        <f t="shared" si="3"/>
        <v>204467277.38</v>
      </c>
    </row>
    <row r="30" spans="1:5" ht="25.5">
      <c r="A30" s="22" t="s">
        <v>356</v>
      </c>
      <c r="B30" s="20" t="s">
        <v>357</v>
      </c>
      <c r="C30" s="120">
        <f>C31</f>
        <v>240854458.08000001</v>
      </c>
      <c r="D30" s="120">
        <f>D31</f>
        <v>206722013.38</v>
      </c>
      <c r="E30" s="120">
        <f>E31</f>
        <v>204467277.38</v>
      </c>
    </row>
    <row r="31" spans="1:5" ht="15" customHeight="1">
      <c r="A31" s="296" t="s">
        <v>358</v>
      </c>
      <c r="B31" s="298" t="s">
        <v>359</v>
      </c>
      <c r="C31" s="300">
        <v>240854458.08000001</v>
      </c>
      <c r="D31" s="301">
        <v>206722013.38</v>
      </c>
      <c r="E31" s="301">
        <v>204467277.38</v>
      </c>
    </row>
    <row r="32" spans="1:5">
      <c r="A32" s="297"/>
      <c r="B32" s="299"/>
      <c r="C32" s="300"/>
      <c r="D32" s="302"/>
      <c r="E32" s="302"/>
    </row>
    <row r="33" spans="1:5" ht="25.5">
      <c r="A33" s="105" t="s">
        <v>577</v>
      </c>
      <c r="B33" s="119" t="s">
        <v>578</v>
      </c>
      <c r="C33" s="121">
        <f>C38+C34</f>
        <v>17606700</v>
      </c>
      <c r="D33" s="121">
        <f t="shared" ref="D33:E33" si="4">D38</f>
        <v>0</v>
      </c>
      <c r="E33" s="121">
        <f t="shared" si="4"/>
        <v>0</v>
      </c>
    </row>
    <row r="34" spans="1:5" ht="30" customHeight="1">
      <c r="A34" s="175" t="s">
        <v>831</v>
      </c>
      <c r="B34" s="176" t="s">
        <v>832</v>
      </c>
      <c r="C34" s="229">
        <f>C35</f>
        <v>17500000</v>
      </c>
      <c r="D34" s="215">
        <f t="shared" ref="D34:E36" si="5">D35</f>
        <v>0</v>
      </c>
      <c r="E34" s="215">
        <f t="shared" si="5"/>
        <v>0</v>
      </c>
    </row>
    <row r="35" spans="1:5" ht="38.25">
      <c r="A35" s="175" t="s">
        <v>833</v>
      </c>
      <c r="B35" s="176" t="s">
        <v>834</v>
      </c>
      <c r="C35" s="229">
        <f>C36</f>
        <v>17500000</v>
      </c>
      <c r="D35" s="215">
        <f t="shared" si="5"/>
        <v>0</v>
      </c>
      <c r="E35" s="215">
        <f t="shared" si="5"/>
        <v>0</v>
      </c>
    </row>
    <row r="36" spans="1:5" ht="38.25">
      <c r="A36" s="175" t="s">
        <v>835</v>
      </c>
      <c r="B36" s="176" t="s">
        <v>836</v>
      </c>
      <c r="C36" s="229">
        <f>C37</f>
        <v>17500000</v>
      </c>
      <c r="D36" s="215">
        <f t="shared" si="5"/>
        <v>0</v>
      </c>
      <c r="E36" s="215">
        <f t="shared" si="5"/>
        <v>0</v>
      </c>
    </row>
    <row r="37" spans="1:5" ht="38.25">
      <c r="A37" s="175" t="s">
        <v>837</v>
      </c>
      <c r="B37" s="176" t="s">
        <v>836</v>
      </c>
      <c r="C37" s="229">
        <v>17500000</v>
      </c>
      <c r="D37" s="215"/>
      <c r="E37" s="216"/>
    </row>
    <row r="38" spans="1:5" ht="28.5" customHeight="1">
      <c r="A38" s="104" t="s">
        <v>579</v>
      </c>
      <c r="B38" s="111" t="s">
        <v>580</v>
      </c>
      <c r="C38" s="121">
        <f>C39+C43</f>
        <v>106700</v>
      </c>
      <c r="D38" s="121">
        <f t="shared" ref="D38:E38" si="6">D39+D43</f>
        <v>0</v>
      </c>
      <c r="E38" s="121">
        <f t="shared" si="6"/>
        <v>0</v>
      </c>
    </row>
    <row r="39" spans="1:5" ht="31.5" customHeight="1">
      <c r="A39" s="106" t="s">
        <v>579</v>
      </c>
      <c r="B39" s="112" t="s">
        <v>581</v>
      </c>
      <c r="C39" s="122">
        <f>C40</f>
        <v>0</v>
      </c>
      <c r="D39" s="122">
        <f t="shared" ref="D39:E41" si="7">D40</f>
        <v>0</v>
      </c>
      <c r="E39" s="122">
        <f t="shared" si="7"/>
        <v>0</v>
      </c>
    </row>
    <row r="40" spans="1:5" ht="42" customHeight="1">
      <c r="A40" s="106" t="s">
        <v>582</v>
      </c>
      <c r="B40" s="112" t="s">
        <v>583</v>
      </c>
      <c r="C40" s="122">
        <f>C41</f>
        <v>0</v>
      </c>
      <c r="D40" s="122">
        <f t="shared" si="7"/>
        <v>0</v>
      </c>
      <c r="E40" s="122">
        <f t="shared" si="7"/>
        <v>0</v>
      </c>
    </row>
    <row r="41" spans="1:5" ht="54.75" customHeight="1">
      <c r="A41" s="106" t="s">
        <v>584</v>
      </c>
      <c r="B41" s="112" t="s">
        <v>585</v>
      </c>
      <c r="C41" s="122">
        <f>C42</f>
        <v>0</v>
      </c>
      <c r="D41" s="122">
        <f t="shared" si="7"/>
        <v>0</v>
      </c>
      <c r="E41" s="122">
        <f t="shared" si="7"/>
        <v>0</v>
      </c>
    </row>
    <row r="42" spans="1:5" ht="54" customHeight="1">
      <c r="A42" s="106" t="s">
        <v>586</v>
      </c>
      <c r="B42" s="112" t="s">
        <v>585</v>
      </c>
      <c r="C42" s="122"/>
      <c r="D42" s="122"/>
      <c r="E42" s="122"/>
    </row>
    <row r="43" spans="1:5" ht="27.75" customHeight="1">
      <c r="A43" s="106" t="s">
        <v>587</v>
      </c>
      <c r="B43" s="112" t="s">
        <v>588</v>
      </c>
      <c r="C43" s="122">
        <f>C44</f>
        <v>106700</v>
      </c>
      <c r="D43" s="122">
        <f>D44</f>
        <v>0</v>
      </c>
      <c r="E43" s="122">
        <f>E44</f>
        <v>0</v>
      </c>
    </row>
    <row r="44" spans="1:5" ht="42" customHeight="1">
      <c r="A44" s="106" t="s">
        <v>589</v>
      </c>
      <c r="B44" s="112" t="s">
        <v>590</v>
      </c>
      <c r="C44" s="122">
        <f>C45</f>
        <v>106700</v>
      </c>
      <c r="D44" s="122">
        <f t="shared" ref="D44:E44" si="8">D45</f>
        <v>0</v>
      </c>
      <c r="E44" s="122">
        <f t="shared" si="8"/>
        <v>0</v>
      </c>
    </row>
    <row r="45" spans="1:5" ht="54" customHeight="1">
      <c r="A45" s="106" t="s">
        <v>591</v>
      </c>
      <c r="B45" s="112" t="s">
        <v>592</v>
      </c>
      <c r="C45" s="122">
        <v>106700</v>
      </c>
      <c r="D45" s="122"/>
      <c r="E45" s="122"/>
    </row>
  </sheetData>
  <mergeCells count="37">
    <mergeCell ref="A13:E14"/>
    <mergeCell ref="A6:E6"/>
    <mergeCell ref="A7:E7"/>
    <mergeCell ref="B8:E8"/>
    <mergeCell ref="B9:E9"/>
    <mergeCell ref="B10:E10"/>
    <mergeCell ref="A12:E12"/>
    <mergeCell ref="A19:A20"/>
    <mergeCell ref="B19:B20"/>
    <mergeCell ref="C19:C20"/>
    <mergeCell ref="D19:D20"/>
    <mergeCell ref="E19:E20"/>
    <mergeCell ref="A15:E15"/>
    <mergeCell ref="A16:E16"/>
    <mergeCell ref="A17:A18"/>
    <mergeCell ref="B17:B18"/>
    <mergeCell ref="E17:E18"/>
    <mergeCell ref="A26:A27"/>
    <mergeCell ref="B26:B27"/>
    <mergeCell ref="C26:C27"/>
    <mergeCell ref="D26:D27"/>
    <mergeCell ref="E26:E27"/>
    <mergeCell ref="A21:A22"/>
    <mergeCell ref="B21:B22"/>
    <mergeCell ref="C21:C22"/>
    <mergeCell ref="D21:D22"/>
    <mergeCell ref="E21:E22"/>
    <mergeCell ref="A31:A32"/>
    <mergeCell ref="B31:B32"/>
    <mergeCell ref="C31:C32"/>
    <mergeCell ref="D31:D32"/>
    <mergeCell ref="E31:E32"/>
    <mergeCell ref="A1:E1"/>
    <mergeCell ref="A2:E2"/>
    <mergeCell ref="B3:E3"/>
    <mergeCell ref="B4:E4"/>
    <mergeCell ref="B5:E5"/>
  </mergeCells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4"/>
  <sheetViews>
    <sheetView view="pageBreakPreview" topLeftCell="A319" zoomScale="112" zoomScaleSheetLayoutView="112" workbookViewId="0">
      <selection activeCell="E159" sqref="E159"/>
    </sheetView>
  </sheetViews>
  <sheetFormatPr defaultRowHeight="12.75"/>
  <cols>
    <col min="1" max="1" width="64.85546875" style="73" customWidth="1"/>
    <col min="2" max="2" width="11.5703125" style="73" customWidth="1"/>
    <col min="3" max="3" width="5.85546875" style="73" customWidth="1"/>
    <col min="4" max="4" width="13.85546875" style="73" customWidth="1"/>
    <col min="5" max="5" width="12.85546875" style="73" customWidth="1"/>
    <col min="6" max="6" width="13.5703125" style="73" customWidth="1"/>
    <col min="7" max="16384" width="9.140625" style="73"/>
  </cols>
  <sheetData>
    <row r="1" spans="1:6" ht="15.75" customHeight="1">
      <c r="A1" s="311" t="s">
        <v>594</v>
      </c>
      <c r="B1" s="311"/>
      <c r="C1" s="311"/>
      <c r="D1" s="311"/>
      <c r="E1" s="311"/>
      <c r="F1" s="311"/>
    </row>
    <row r="2" spans="1:6" ht="15.75" customHeight="1">
      <c r="A2" s="311" t="s">
        <v>0</v>
      </c>
      <c r="B2" s="311"/>
      <c r="C2" s="311"/>
      <c r="D2" s="311"/>
      <c r="E2" s="311"/>
      <c r="F2" s="311"/>
    </row>
    <row r="3" spans="1:6" ht="15.75" customHeight="1">
      <c r="A3" s="135"/>
      <c r="B3" s="311" t="s">
        <v>1</v>
      </c>
      <c r="C3" s="311"/>
      <c r="D3" s="311"/>
      <c r="E3" s="311"/>
      <c r="F3" s="311"/>
    </row>
    <row r="4" spans="1:6" ht="15.75" customHeight="1">
      <c r="A4" s="135"/>
      <c r="B4" s="311" t="s">
        <v>2</v>
      </c>
      <c r="C4" s="311"/>
      <c r="D4" s="311"/>
      <c r="E4" s="311"/>
      <c r="F4" s="311"/>
    </row>
    <row r="5" spans="1:6" ht="15.75" customHeight="1">
      <c r="A5" s="311" t="s">
        <v>863</v>
      </c>
      <c r="B5" s="311"/>
      <c r="C5" s="311"/>
      <c r="D5" s="311"/>
      <c r="E5" s="311"/>
      <c r="F5" s="311"/>
    </row>
    <row r="6" spans="1:6" ht="15.75">
      <c r="A6" s="314" t="s">
        <v>199</v>
      </c>
      <c r="B6" s="314"/>
      <c r="C6" s="314"/>
      <c r="D6" s="314"/>
      <c r="E6" s="314"/>
      <c r="F6" s="314"/>
    </row>
    <row r="7" spans="1:6" ht="15.75">
      <c r="A7" s="314" t="s">
        <v>0</v>
      </c>
      <c r="B7" s="314"/>
      <c r="C7" s="314"/>
      <c r="D7" s="314"/>
      <c r="E7" s="314"/>
      <c r="F7" s="314"/>
    </row>
    <row r="8" spans="1:6" ht="15.75" customHeight="1">
      <c r="A8" s="74"/>
      <c r="B8" s="314" t="s">
        <v>1</v>
      </c>
      <c r="C8" s="314"/>
      <c r="D8" s="314"/>
      <c r="E8" s="314"/>
      <c r="F8" s="314"/>
    </row>
    <row r="9" spans="1:6" ht="15.75" customHeight="1">
      <c r="A9" s="74"/>
      <c r="B9" s="314" t="s">
        <v>2</v>
      </c>
      <c r="C9" s="314"/>
      <c r="D9" s="314"/>
      <c r="E9" s="314"/>
      <c r="F9" s="314"/>
    </row>
    <row r="10" spans="1:6" ht="15.75">
      <c r="A10" s="314" t="s">
        <v>558</v>
      </c>
      <c r="B10" s="314"/>
      <c r="C10" s="314"/>
      <c r="D10" s="314"/>
      <c r="E10" s="314"/>
      <c r="F10" s="314"/>
    </row>
    <row r="11" spans="1:6" ht="15.75">
      <c r="A11" s="75"/>
      <c r="B11" s="75"/>
      <c r="C11" s="75"/>
      <c r="D11" s="75"/>
      <c r="E11" s="75"/>
      <c r="F11" s="75"/>
    </row>
    <row r="12" spans="1:6" ht="15.75">
      <c r="A12" s="312" t="s">
        <v>8</v>
      </c>
      <c r="B12" s="313"/>
      <c r="C12" s="313"/>
      <c r="D12" s="313"/>
      <c r="E12" s="313"/>
      <c r="F12" s="313"/>
    </row>
    <row r="13" spans="1:6" ht="15.75" customHeight="1">
      <c r="A13" s="312" t="s">
        <v>21</v>
      </c>
      <c r="B13" s="313"/>
      <c r="C13" s="313"/>
      <c r="D13" s="313"/>
      <c r="E13" s="313"/>
      <c r="F13" s="313"/>
    </row>
    <row r="14" spans="1:6" ht="15.75" customHeight="1">
      <c r="A14" s="312" t="s">
        <v>22</v>
      </c>
      <c r="B14" s="313"/>
      <c r="C14" s="313"/>
      <c r="D14" s="313"/>
      <c r="E14" s="313"/>
      <c r="F14" s="313"/>
    </row>
    <row r="15" spans="1:6" ht="32.25" customHeight="1">
      <c r="A15" s="312" t="s">
        <v>435</v>
      </c>
      <c r="B15" s="313"/>
      <c r="C15" s="313"/>
      <c r="D15" s="313"/>
      <c r="E15" s="313"/>
      <c r="F15" s="313"/>
    </row>
    <row r="16" spans="1:6" ht="21.75" customHeight="1">
      <c r="A16" s="323" t="s">
        <v>431</v>
      </c>
      <c r="B16" s="324"/>
      <c r="C16" s="324"/>
      <c r="D16" s="324"/>
      <c r="E16" s="324"/>
      <c r="F16" s="324"/>
    </row>
    <row r="17" spans="1:6" ht="15.75" customHeight="1">
      <c r="A17" s="325" t="s">
        <v>9</v>
      </c>
      <c r="B17" s="325" t="s">
        <v>10</v>
      </c>
      <c r="C17" s="325" t="s">
        <v>11</v>
      </c>
      <c r="D17" s="326" t="s">
        <v>436</v>
      </c>
      <c r="E17" s="328" t="s">
        <v>573</v>
      </c>
      <c r="F17" s="326" t="s">
        <v>436</v>
      </c>
    </row>
    <row r="18" spans="1:6" ht="25.5" customHeight="1">
      <c r="A18" s="325"/>
      <c r="B18" s="325"/>
      <c r="C18" s="325"/>
      <c r="D18" s="327"/>
      <c r="E18" s="329"/>
      <c r="F18" s="327"/>
    </row>
    <row r="19" spans="1:6" ht="26.25" customHeight="1">
      <c r="A19" s="36" t="s">
        <v>12</v>
      </c>
      <c r="B19" s="43" t="s">
        <v>82</v>
      </c>
      <c r="C19" s="15"/>
      <c r="D19" s="123">
        <f>D20+D35+D44+D48+D69+D77+D88+D93+D97+D102</f>
        <v>135233393.56999999</v>
      </c>
      <c r="E19" s="123">
        <f>E20+E35+E44+E48+E69+E77+E88+E93+E97+E102</f>
        <v>217565</v>
      </c>
      <c r="F19" s="123">
        <f>F20+F35+F44+F48+F69+F77+F88+F93+F97+F102</f>
        <v>135450958.56999999</v>
      </c>
    </row>
    <row r="20" spans="1:6" s="76" customFormat="1" ht="17.25" customHeight="1">
      <c r="A20" s="36" t="s">
        <v>83</v>
      </c>
      <c r="B20" s="43" t="s">
        <v>84</v>
      </c>
      <c r="C20" s="42"/>
      <c r="D20" s="123">
        <f>D21+D32</f>
        <v>15302897.930000002</v>
      </c>
      <c r="E20" s="123">
        <f>E21+E32</f>
        <v>0</v>
      </c>
      <c r="F20" s="123">
        <f>F21+F32</f>
        <v>15302897.930000002</v>
      </c>
    </row>
    <row r="21" spans="1:6" ht="27.75" customHeight="1">
      <c r="A21" s="39" t="s">
        <v>86</v>
      </c>
      <c r="B21" s="69" t="s">
        <v>94</v>
      </c>
      <c r="C21" s="27"/>
      <c r="D21" s="124">
        <f>D24+D25+D26+D22+D23+D28+D27+D30+D31+D29</f>
        <v>15207797.930000002</v>
      </c>
      <c r="E21" s="124">
        <f>E24+E25+E26+E22+E23+E28+E27+E30+E31+E29</f>
        <v>0</v>
      </c>
      <c r="F21" s="124">
        <f>F24+F25+F26+F22+F23+F28+F27+F30+F31+F29</f>
        <v>15207797.930000002</v>
      </c>
    </row>
    <row r="22" spans="1:6" ht="42.75" customHeight="1">
      <c r="A22" s="51" t="s">
        <v>469</v>
      </c>
      <c r="B22" s="69" t="s">
        <v>468</v>
      </c>
      <c r="C22" s="27">
        <v>200</v>
      </c>
      <c r="D22" s="124">
        <v>180000</v>
      </c>
      <c r="E22" s="125"/>
      <c r="F22" s="124">
        <f>D22+E22</f>
        <v>180000</v>
      </c>
    </row>
    <row r="23" spans="1:6" ht="41.25" customHeight="1">
      <c r="A23" s="51" t="s">
        <v>470</v>
      </c>
      <c r="B23" s="69" t="s">
        <v>468</v>
      </c>
      <c r="C23" s="27">
        <v>600</v>
      </c>
      <c r="D23" s="124">
        <v>460000</v>
      </c>
      <c r="E23" s="125"/>
      <c r="F23" s="124">
        <v>460000</v>
      </c>
    </row>
    <row r="24" spans="1:6" ht="42" customHeight="1">
      <c r="A24" s="16" t="s">
        <v>222</v>
      </c>
      <c r="B24" s="69" t="s">
        <v>95</v>
      </c>
      <c r="C24" s="71">
        <v>200</v>
      </c>
      <c r="D24" s="124">
        <v>2500000</v>
      </c>
      <c r="E24" s="113"/>
      <c r="F24" s="124">
        <f>D24+E24</f>
        <v>2500000</v>
      </c>
    </row>
    <row r="25" spans="1:6" ht="38.25" customHeight="1">
      <c r="A25" s="16" t="s">
        <v>85</v>
      </c>
      <c r="B25" s="69" t="s">
        <v>95</v>
      </c>
      <c r="C25" s="71">
        <v>600</v>
      </c>
      <c r="D25" s="124">
        <v>4079140</v>
      </c>
      <c r="E25" s="113"/>
      <c r="F25" s="124">
        <f t="shared" ref="F25:F30" si="0">D25+E25</f>
        <v>4079140</v>
      </c>
    </row>
    <row r="26" spans="1:6" ht="39.75" customHeight="1">
      <c r="A26" s="28" t="s">
        <v>271</v>
      </c>
      <c r="B26" s="69" t="s">
        <v>96</v>
      </c>
      <c r="C26" s="71">
        <v>200</v>
      </c>
      <c r="D26" s="124">
        <v>1300000</v>
      </c>
      <c r="E26" s="113"/>
      <c r="F26" s="124">
        <f t="shared" si="0"/>
        <v>1300000</v>
      </c>
    </row>
    <row r="27" spans="1:6" ht="52.5" customHeight="1">
      <c r="A27" s="16" t="s">
        <v>536</v>
      </c>
      <c r="B27" s="69" t="s">
        <v>535</v>
      </c>
      <c r="C27" s="30">
        <v>200</v>
      </c>
      <c r="D27" s="124">
        <v>228370.15</v>
      </c>
      <c r="E27" s="114"/>
      <c r="F27" s="124">
        <f t="shared" si="0"/>
        <v>228370.15</v>
      </c>
    </row>
    <row r="28" spans="1:6" ht="51" customHeight="1">
      <c r="A28" s="16" t="s">
        <v>534</v>
      </c>
      <c r="B28" s="69" t="s">
        <v>533</v>
      </c>
      <c r="C28" s="30">
        <v>200</v>
      </c>
      <c r="D28" s="124">
        <v>0</v>
      </c>
      <c r="E28" s="114"/>
      <c r="F28" s="124">
        <f t="shared" si="0"/>
        <v>0</v>
      </c>
    </row>
    <row r="29" spans="1:6" ht="51" customHeight="1">
      <c r="A29" s="16" t="s">
        <v>534</v>
      </c>
      <c r="B29" s="151" t="s">
        <v>619</v>
      </c>
      <c r="C29" s="30">
        <v>200</v>
      </c>
      <c r="D29" s="124">
        <v>2162984.75</v>
      </c>
      <c r="E29" s="114"/>
      <c r="F29" s="124">
        <f t="shared" si="0"/>
        <v>2162984.75</v>
      </c>
    </row>
    <row r="30" spans="1:6" ht="38.25" customHeight="1">
      <c r="A30" s="16" t="s">
        <v>605</v>
      </c>
      <c r="B30" s="138" t="s">
        <v>597</v>
      </c>
      <c r="C30" s="30">
        <v>600</v>
      </c>
      <c r="D30" s="124">
        <v>3845963.72</v>
      </c>
      <c r="E30" s="114"/>
      <c r="F30" s="124">
        <f t="shared" si="0"/>
        <v>3845963.72</v>
      </c>
    </row>
    <row r="31" spans="1:6" ht="51.75" customHeight="1">
      <c r="A31" s="16" t="s">
        <v>617</v>
      </c>
      <c r="B31" s="151" t="s">
        <v>618</v>
      </c>
      <c r="C31" s="30">
        <v>600</v>
      </c>
      <c r="D31" s="114">
        <v>451339.31</v>
      </c>
      <c r="E31" s="114"/>
      <c r="F31" s="124">
        <f t="shared" ref="F31" si="1">D31+E31</f>
        <v>451339.31</v>
      </c>
    </row>
    <row r="32" spans="1:6" ht="18.75" customHeight="1">
      <c r="A32" s="16" t="s">
        <v>97</v>
      </c>
      <c r="B32" s="69" t="s">
        <v>98</v>
      </c>
      <c r="C32" s="71"/>
      <c r="D32" s="124">
        <f>D33+D34</f>
        <v>95100</v>
      </c>
      <c r="E32" s="124">
        <f>E33+E34</f>
        <v>0</v>
      </c>
      <c r="F32" s="124">
        <f>F33+F34</f>
        <v>95100</v>
      </c>
    </row>
    <row r="33" spans="1:6" ht="26.25" customHeight="1">
      <c r="A33" s="16" t="s">
        <v>224</v>
      </c>
      <c r="B33" s="69" t="s">
        <v>99</v>
      </c>
      <c r="C33" s="30">
        <v>200</v>
      </c>
      <c r="D33" s="124">
        <v>45100</v>
      </c>
      <c r="E33" s="114"/>
      <c r="F33" s="124">
        <f>D33+E33</f>
        <v>45100</v>
      </c>
    </row>
    <row r="34" spans="1:6" ht="26.25" customHeight="1">
      <c r="A34" s="16" t="s">
        <v>555</v>
      </c>
      <c r="B34" s="97" t="s">
        <v>99</v>
      </c>
      <c r="C34" s="30">
        <v>300</v>
      </c>
      <c r="D34" s="124">
        <v>50000</v>
      </c>
      <c r="E34" s="114"/>
      <c r="F34" s="124">
        <f>D34+E34</f>
        <v>50000</v>
      </c>
    </row>
    <row r="35" spans="1:6" ht="29.25" customHeight="1">
      <c r="A35" s="44" t="s">
        <v>101</v>
      </c>
      <c r="B35" s="37" t="s">
        <v>100</v>
      </c>
      <c r="C35" s="30"/>
      <c r="D35" s="123">
        <f t="shared" ref="D35:F35" si="2">D36</f>
        <v>1896391.57</v>
      </c>
      <c r="E35" s="123">
        <f t="shared" si="2"/>
        <v>0</v>
      </c>
      <c r="F35" s="123">
        <f t="shared" si="2"/>
        <v>1896391.57</v>
      </c>
    </row>
    <row r="36" spans="1:6" ht="29.25" customHeight="1">
      <c r="A36" s="16" t="s">
        <v>102</v>
      </c>
      <c r="B36" s="69" t="s">
        <v>103</v>
      </c>
      <c r="C36" s="30"/>
      <c r="D36" s="124">
        <f>SUM(D37:D43)</f>
        <v>1896391.57</v>
      </c>
      <c r="E36" s="124">
        <f>SUM(E37:E43)</f>
        <v>0</v>
      </c>
      <c r="F36" s="124">
        <f>SUM(F37:F43)</f>
        <v>1896391.57</v>
      </c>
    </row>
    <row r="37" spans="1:6" ht="42" customHeight="1">
      <c r="A37" s="16" t="s">
        <v>517</v>
      </c>
      <c r="B37" s="69" t="s">
        <v>519</v>
      </c>
      <c r="C37" s="30">
        <v>200</v>
      </c>
      <c r="D37" s="124">
        <v>324649.2</v>
      </c>
      <c r="E37" s="114"/>
      <c r="F37" s="124">
        <f>D37+E37</f>
        <v>324649.2</v>
      </c>
    </row>
    <row r="38" spans="1:6" ht="54.75" customHeight="1">
      <c r="A38" s="16" t="s">
        <v>518</v>
      </c>
      <c r="B38" s="69" t="s">
        <v>519</v>
      </c>
      <c r="C38" s="30">
        <v>600</v>
      </c>
      <c r="D38" s="124">
        <v>1001750.8</v>
      </c>
      <c r="E38" s="114"/>
      <c r="F38" s="124">
        <f>D38+E38</f>
        <v>1001750.8</v>
      </c>
    </row>
    <row r="39" spans="1:6" ht="68.25" customHeight="1">
      <c r="A39" s="26" t="s">
        <v>225</v>
      </c>
      <c r="B39" s="69" t="s">
        <v>104</v>
      </c>
      <c r="C39" s="71">
        <v>200</v>
      </c>
      <c r="D39" s="124">
        <v>69428</v>
      </c>
      <c r="E39" s="113"/>
      <c r="F39" s="124">
        <f>D39+E39</f>
        <v>69428</v>
      </c>
    </row>
    <row r="40" spans="1:6" ht="84" customHeight="1">
      <c r="A40" s="26" t="s">
        <v>846</v>
      </c>
      <c r="B40" s="235" t="s">
        <v>104</v>
      </c>
      <c r="C40" s="236">
        <v>600</v>
      </c>
      <c r="D40" s="237">
        <v>34714</v>
      </c>
      <c r="E40" s="238"/>
      <c r="F40" s="237">
        <f>D40+E40</f>
        <v>34714</v>
      </c>
    </row>
    <row r="41" spans="1:6" ht="44.25" customHeight="1">
      <c r="A41" s="315" t="s">
        <v>369</v>
      </c>
      <c r="B41" s="317" t="s">
        <v>105</v>
      </c>
      <c r="C41" s="319">
        <v>200</v>
      </c>
      <c r="D41" s="321">
        <v>24438</v>
      </c>
      <c r="E41" s="330"/>
      <c r="F41" s="321">
        <f>D41+E41</f>
        <v>24438</v>
      </c>
    </row>
    <row r="42" spans="1:6" ht="51" customHeight="1">
      <c r="A42" s="316"/>
      <c r="B42" s="318"/>
      <c r="C42" s="320"/>
      <c r="D42" s="322"/>
      <c r="E42" s="331"/>
      <c r="F42" s="322"/>
    </row>
    <row r="43" spans="1:6" ht="51.75" customHeight="1">
      <c r="A43" s="28" t="s">
        <v>370</v>
      </c>
      <c r="B43" s="69" t="s">
        <v>106</v>
      </c>
      <c r="C43" s="71">
        <v>300</v>
      </c>
      <c r="D43" s="124">
        <v>441411.57</v>
      </c>
      <c r="E43" s="113"/>
      <c r="F43" s="124">
        <f>D43+E43</f>
        <v>441411.57</v>
      </c>
    </row>
    <row r="44" spans="1:6" ht="16.5" customHeight="1">
      <c r="A44" s="41" t="s">
        <v>201</v>
      </c>
      <c r="B44" s="37" t="s">
        <v>204</v>
      </c>
      <c r="C44" s="45"/>
      <c r="D44" s="123">
        <f t="shared" ref="D44:F44" si="3">D45</f>
        <v>476400</v>
      </c>
      <c r="E44" s="123">
        <f t="shared" si="3"/>
        <v>0</v>
      </c>
      <c r="F44" s="123">
        <f t="shared" si="3"/>
        <v>476400</v>
      </c>
    </row>
    <row r="45" spans="1:6" ht="18.75" customHeight="1">
      <c r="A45" s="16" t="s">
        <v>202</v>
      </c>
      <c r="B45" s="69" t="s">
        <v>205</v>
      </c>
      <c r="C45" s="71"/>
      <c r="D45" s="124">
        <f t="shared" ref="D45:F45" si="4">D46+D47</f>
        <v>476400</v>
      </c>
      <c r="E45" s="124">
        <f t="shared" si="4"/>
        <v>0</v>
      </c>
      <c r="F45" s="124">
        <f t="shared" si="4"/>
        <v>476400</v>
      </c>
    </row>
    <row r="46" spans="1:6" ht="39.75" customHeight="1">
      <c r="A46" s="16" t="s">
        <v>226</v>
      </c>
      <c r="B46" s="69" t="s">
        <v>206</v>
      </c>
      <c r="C46" s="71">
        <v>200</v>
      </c>
      <c r="D46" s="124">
        <v>436400</v>
      </c>
      <c r="E46" s="113"/>
      <c r="F46" s="124">
        <f>D46+E46</f>
        <v>436400</v>
      </c>
    </row>
    <row r="47" spans="1:6" ht="54" customHeight="1">
      <c r="A47" s="16" t="s">
        <v>203</v>
      </c>
      <c r="B47" s="69" t="s">
        <v>206</v>
      </c>
      <c r="C47" s="71">
        <v>600</v>
      </c>
      <c r="D47" s="124">
        <v>40000</v>
      </c>
      <c r="E47" s="113"/>
      <c r="F47" s="124">
        <f>D47+E47</f>
        <v>40000</v>
      </c>
    </row>
    <row r="48" spans="1:6" ht="18" customHeight="1">
      <c r="A48" s="41" t="s">
        <v>107</v>
      </c>
      <c r="B48" s="37" t="s">
        <v>108</v>
      </c>
      <c r="C48" s="71"/>
      <c r="D48" s="123">
        <f t="shared" ref="D48:F48" si="5">D49+D57</f>
        <v>48471451.240000002</v>
      </c>
      <c r="E48" s="123">
        <f t="shared" si="5"/>
        <v>217565</v>
      </c>
      <c r="F48" s="123">
        <f t="shared" si="5"/>
        <v>48689016.240000002</v>
      </c>
    </row>
    <row r="49" spans="1:6" ht="18" customHeight="1">
      <c r="A49" s="16" t="s">
        <v>109</v>
      </c>
      <c r="B49" s="69" t="s">
        <v>110</v>
      </c>
      <c r="C49" s="71"/>
      <c r="D49" s="124">
        <f>D50+D51+D52+D53+D54+D55+D56</f>
        <v>7753852</v>
      </c>
      <c r="E49" s="124">
        <f>E50+E51+E52+E53+E54+E55+E56</f>
        <v>0</v>
      </c>
      <c r="F49" s="124">
        <f>F50+F51+F52+F53+F54+F55+F56</f>
        <v>7753852</v>
      </c>
    </row>
    <row r="50" spans="1:6" ht="66" customHeight="1">
      <c r="A50" s="16" t="s">
        <v>87</v>
      </c>
      <c r="B50" s="69" t="s">
        <v>111</v>
      </c>
      <c r="C50" s="71">
        <v>100</v>
      </c>
      <c r="D50" s="124">
        <v>1400368.39</v>
      </c>
      <c r="E50" s="113"/>
      <c r="F50" s="124">
        <f>D50+E50</f>
        <v>1400368.39</v>
      </c>
    </row>
    <row r="51" spans="1:6" ht="41.25" customHeight="1">
      <c r="A51" s="16" t="s">
        <v>227</v>
      </c>
      <c r="B51" s="68" t="s">
        <v>111</v>
      </c>
      <c r="C51" s="71">
        <v>200</v>
      </c>
      <c r="D51" s="124">
        <v>3227164.94</v>
      </c>
      <c r="E51" s="113"/>
      <c r="F51" s="124">
        <f t="shared" ref="F51:F117" si="6">D51+E51</f>
        <v>3227164.94</v>
      </c>
    </row>
    <row r="52" spans="1:6" ht="25.5" customHeight="1">
      <c r="A52" s="16" t="s">
        <v>88</v>
      </c>
      <c r="B52" s="69" t="s">
        <v>111</v>
      </c>
      <c r="C52" s="71">
        <v>800</v>
      </c>
      <c r="D52" s="124">
        <v>24445</v>
      </c>
      <c r="E52" s="113"/>
      <c r="F52" s="124">
        <f t="shared" si="6"/>
        <v>24445</v>
      </c>
    </row>
    <row r="53" spans="1:6" ht="40.5" customHeight="1">
      <c r="A53" s="16" t="s">
        <v>228</v>
      </c>
      <c r="B53" s="69" t="s">
        <v>198</v>
      </c>
      <c r="C53" s="71">
        <v>200</v>
      </c>
      <c r="D53" s="124">
        <v>1242364.8999999999</v>
      </c>
      <c r="E53" s="113"/>
      <c r="F53" s="124">
        <f t="shared" si="6"/>
        <v>1242364.8999999999</v>
      </c>
    </row>
    <row r="54" spans="1:6" ht="30" customHeight="1">
      <c r="A54" s="16" t="s">
        <v>229</v>
      </c>
      <c r="B54" s="69" t="s">
        <v>207</v>
      </c>
      <c r="C54" s="71">
        <v>200</v>
      </c>
      <c r="D54" s="124">
        <v>1117911.77</v>
      </c>
      <c r="E54" s="113"/>
      <c r="F54" s="124">
        <f t="shared" si="6"/>
        <v>1117911.77</v>
      </c>
    </row>
    <row r="55" spans="1:6" ht="52.5" customHeight="1">
      <c r="A55" s="38" t="s">
        <v>552</v>
      </c>
      <c r="B55" s="69" t="s">
        <v>443</v>
      </c>
      <c r="C55" s="71">
        <v>100</v>
      </c>
      <c r="D55" s="124">
        <v>647609</v>
      </c>
      <c r="E55" s="113"/>
      <c r="F55" s="124">
        <f t="shared" si="6"/>
        <v>647609</v>
      </c>
    </row>
    <row r="56" spans="1:6" ht="52.5" customHeight="1">
      <c r="A56" s="38" t="s">
        <v>553</v>
      </c>
      <c r="B56" s="69" t="s">
        <v>444</v>
      </c>
      <c r="C56" s="71">
        <v>100</v>
      </c>
      <c r="D56" s="124">
        <v>93988</v>
      </c>
      <c r="E56" s="113"/>
      <c r="F56" s="124">
        <f t="shared" si="6"/>
        <v>93988</v>
      </c>
    </row>
    <row r="57" spans="1:6" ht="15" customHeight="1">
      <c r="A57" s="16" t="s">
        <v>112</v>
      </c>
      <c r="B57" s="69" t="s">
        <v>113</v>
      </c>
      <c r="C57" s="71"/>
      <c r="D57" s="124">
        <f>D58+D59+D60+D61+D62+D63+D64+D65+D66+D67+D68</f>
        <v>40717599.240000002</v>
      </c>
      <c r="E57" s="124">
        <f>E58+E59+E60+E61+E62+E63+E64+E65+E66+E67+E68</f>
        <v>217565</v>
      </c>
      <c r="F57" s="124">
        <f t="shared" si="6"/>
        <v>40935164.240000002</v>
      </c>
    </row>
    <row r="58" spans="1:6" ht="64.5" customHeight="1">
      <c r="A58" s="16" t="s">
        <v>89</v>
      </c>
      <c r="B58" s="68" t="s">
        <v>114</v>
      </c>
      <c r="C58" s="70">
        <v>100</v>
      </c>
      <c r="D58" s="124">
        <v>1342035.77</v>
      </c>
      <c r="E58" s="126">
        <v>186157</v>
      </c>
      <c r="F58" s="124">
        <f t="shared" si="6"/>
        <v>1528192.77</v>
      </c>
    </row>
    <row r="59" spans="1:6" ht="39" customHeight="1">
      <c r="A59" s="39" t="s">
        <v>230</v>
      </c>
      <c r="B59" s="68" t="s">
        <v>114</v>
      </c>
      <c r="C59" s="71">
        <v>200</v>
      </c>
      <c r="D59" s="124">
        <v>9027470.0199999996</v>
      </c>
      <c r="E59" s="113"/>
      <c r="F59" s="124">
        <f t="shared" si="6"/>
        <v>9027470.0199999996</v>
      </c>
    </row>
    <row r="60" spans="1:6" ht="53.25" customHeight="1">
      <c r="A60" s="39" t="s">
        <v>90</v>
      </c>
      <c r="B60" s="68" t="s">
        <v>114</v>
      </c>
      <c r="C60" s="71">
        <v>600</v>
      </c>
      <c r="D60" s="124">
        <v>20848823.850000001</v>
      </c>
      <c r="E60" s="113"/>
      <c r="F60" s="124">
        <f t="shared" si="6"/>
        <v>20848823.850000001</v>
      </c>
    </row>
    <row r="61" spans="1:6" ht="38.25" customHeight="1">
      <c r="A61" s="39" t="s">
        <v>91</v>
      </c>
      <c r="B61" s="68" t="s">
        <v>114</v>
      </c>
      <c r="C61" s="71">
        <v>800</v>
      </c>
      <c r="D61" s="124">
        <v>124972</v>
      </c>
      <c r="E61" s="113"/>
      <c r="F61" s="124">
        <f t="shared" si="6"/>
        <v>124972</v>
      </c>
    </row>
    <row r="62" spans="1:6" ht="51" customHeight="1">
      <c r="A62" s="16" t="s">
        <v>92</v>
      </c>
      <c r="B62" s="69" t="s">
        <v>115</v>
      </c>
      <c r="C62" s="71">
        <v>100</v>
      </c>
      <c r="D62" s="124">
        <v>6396773.5300000003</v>
      </c>
      <c r="E62" s="113"/>
      <c r="F62" s="124">
        <f t="shared" si="6"/>
        <v>6396773.5300000003</v>
      </c>
    </row>
    <row r="63" spans="1:6" ht="28.5" customHeight="1">
      <c r="A63" s="39" t="s">
        <v>231</v>
      </c>
      <c r="B63" s="69" t="s">
        <v>115</v>
      </c>
      <c r="C63" s="71">
        <v>200</v>
      </c>
      <c r="D63" s="124">
        <v>1432589.47</v>
      </c>
      <c r="E63" s="113"/>
      <c r="F63" s="124">
        <f t="shared" si="6"/>
        <v>1432589.47</v>
      </c>
    </row>
    <row r="64" spans="1:6" ht="17.25" customHeight="1">
      <c r="A64" s="39" t="s">
        <v>93</v>
      </c>
      <c r="B64" s="69" t="s">
        <v>115</v>
      </c>
      <c r="C64" s="71">
        <v>800</v>
      </c>
      <c r="D64" s="124">
        <v>2595</v>
      </c>
      <c r="E64" s="113"/>
      <c r="F64" s="124">
        <f t="shared" si="6"/>
        <v>2595</v>
      </c>
    </row>
    <row r="65" spans="1:6" ht="39.75" customHeight="1">
      <c r="A65" s="16" t="s">
        <v>228</v>
      </c>
      <c r="B65" s="69" t="s">
        <v>116</v>
      </c>
      <c r="C65" s="71">
        <v>200</v>
      </c>
      <c r="D65" s="124">
        <v>585443.18000000005</v>
      </c>
      <c r="E65" s="113"/>
      <c r="F65" s="124">
        <f t="shared" si="6"/>
        <v>585443.18000000005</v>
      </c>
    </row>
    <row r="66" spans="1:6" ht="28.5" customHeight="1">
      <c r="A66" s="16" t="s">
        <v>229</v>
      </c>
      <c r="B66" s="69" t="s">
        <v>208</v>
      </c>
      <c r="C66" s="71">
        <v>200</v>
      </c>
      <c r="D66" s="124">
        <v>503865.42</v>
      </c>
      <c r="E66" s="113"/>
      <c r="F66" s="124">
        <f t="shared" si="6"/>
        <v>503865.42</v>
      </c>
    </row>
    <row r="67" spans="1:6" ht="51.75" customHeight="1">
      <c r="A67" s="38" t="s">
        <v>552</v>
      </c>
      <c r="B67" s="69" t="s">
        <v>445</v>
      </c>
      <c r="C67" s="71">
        <v>100</v>
      </c>
      <c r="D67" s="124">
        <v>98994</v>
      </c>
      <c r="E67" s="113">
        <v>31408</v>
      </c>
      <c r="F67" s="124">
        <f t="shared" si="6"/>
        <v>130402</v>
      </c>
    </row>
    <row r="68" spans="1:6" ht="53.25" customHeight="1">
      <c r="A68" s="38" t="s">
        <v>553</v>
      </c>
      <c r="B68" s="69" t="s">
        <v>446</v>
      </c>
      <c r="C68" s="71">
        <v>100</v>
      </c>
      <c r="D68" s="124">
        <v>354037</v>
      </c>
      <c r="E68" s="113"/>
      <c r="F68" s="124">
        <f t="shared" si="6"/>
        <v>354037</v>
      </c>
    </row>
    <row r="69" spans="1:6" ht="37.5" customHeight="1">
      <c r="A69" s="46" t="s">
        <v>117</v>
      </c>
      <c r="B69" s="47" t="s">
        <v>119</v>
      </c>
      <c r="C69" s="71"/>
      <c r="D69" s="123">
        <f>D70+D73</f>
        <v>63205404.549999997</v>
      </c>
      <c r="E69" s="123">
        <f>E70+E73</f>
        <v>0</v>
      </c>
      <c r="F69" s="123">
        <f t="shared" si="6"/>
        <v>63205404.549999997</v>
      </c>
    </row>
    <row r="70" spans="1:6" ht="18.75" customHeight="1">
      <c r="A70" s="16" t="s">
        <v>109</v>
      </c>
      <c r="B70" s="69" t="s">
        <v>118</v>
      </c>
      <c r="C70" s="71"/>
      <c r="D70" s="124">
        <f t="shared" ref="D70:E70" si="7">D71+D72</f>
        <v>8024272</v>
      </c>
      <c r="E70" s="124">
        <f t="shared" si="7"/>
        <v>0</v>
      </c>
      <c r="F70" s="124">
        <f t="shared" si="6"/>
        <v>8024272</v>
      </c>
    </row>
    <row r="71" spans="1:6" ht="129.75" customHeight="1">
      <c r="A71" s="16" t="s">
        <v>120</v>
      </c>
      <c r="B71" s="69" t="s">
        <v>121</v>
      </c>
      <c r="C71" s="71">
        <v>100</v>
      </c>
      <c r="D71" s="124">
        <v>7972584</v>
      </c>
      <c r="E71" s="113"/>
      <c r="F71" s="124">
        <f t="shared" si="6"/>
        <v>7972584</v>
      </c>
    </row>
    <row r="72" spans="1:6" ht="104.25" customHeight="1">
      <c r="A72" s="16" t="s">
        <v>372</v>
      </c>
      <c r="B72" s="69" t="s">
        <v>121</v>
      </c>
      <c r="C72" s="71">
        <v>200</v>
      </c>
      <c r="D72" s="124">
        <v>51688</v>
      </c>
      <c r="E72" s="113"/>
      <c r="F72" s="124">
        <f t="shared" si="6"/>
        <v>51688</v>
      </c>
    </row>
    <row r="73" spans="1:6" ht="18.75" customHeight="1">
      <c r="A73" s="16" t="s">
        <v>122</v>
      </c>
      <c r="B73" s="69" t="s">
        <v>123</v>
      </c>
      <c r="C73" s="70"/>
      <c r="D73" s="124">
        <f t="shared" ref="D73:E73" si="8">D74+D75+D76</f>
        <v>55181132.549999997</v>
      </c>
      <c r="E73" s="124">
        <f t="shared" si="8"/>
        <v>0</v>
      </c>
      <c r="F73" s="124">
        <f t="shared" si="6"/>
        <v>55181132.549999997</v>
      </c>
    </row>
    <row r="74" spans="1:6" ht="131.25" customHeight="1">
      <c r="A74" s="16" t="s">
        <v>371</v>
      </c>
      <c r="B74" s="69" t="s">
        <v>126</v>
      </c>
      <c r="C74" s="71">
        <v>100</v>
      </c>
      <c r="D74" s="124">
        <v>14677362.060000001</v>
      </c>
      <c r="E74" s="113"/>
      <c r="F74" s="124">
        <f t="shared" si="6"/>
        <v>14677362.060000001</v>
      </c>
    </row>
    <row r="75" spans="1:6" ht="117" customHeight="1">
      <c r="A75" s="16" t="s">
        <v>232</v>
      </c>
      <c r="B75" s="69" t="s">
        <v>126</v>
      </c>
      <c r="C75" s="71">
        <v>200</v>
      </c>
      <c r="D75" s="124">
        <v>212607.69</v>
      </c>
      <c r="E75" s="113"/>
      <c r="F75" s="124">
        <f t="shared" si="6"/>
        <v>212607.69</v>
      </c>
    </row>
    <row r="76" spans="1:6" ht="119.25" customHeight="1">
      <c r="A76" s="39" t="s">
        <v>124</v>
      </c>
      <c r="B76" s="69" t="s">
        <v>126</v>
      </c>
      <c r="C76" s="71">
        <v>600</v>
      </c>
      <c r="D76" s="124">
        <v>40291162.799999997</v>
      </c>
      <c r="E76" s="113"/>
      <c r="F76" s="124">
        <f t="shared" si="6"/>
        <v>40291162.799999997</v>
      </c>
    </row>
    <row r="77" spans="1:6" ht="26.25" customHeight="1">
      <c r="A77" s="44" t="s">
        <v>125</v>
      </c>
      <c r="B77" s="37" t="s">
        <v>127</v>
      </c>
      <c r="C77" s="71"/>
      <c r="D77" s="123">
        <f t="shared" ref="D77:E77" si="9">D78</f>
        <v>4459328.7799999993</v>
      </c>
      <c r="E77" s="123">
        <f t="shared" si="9"/>
        <v>0</v>
      </c>
      <c r="F77" s="123">
        <f t="shared" si="6"/>
        <v>4459328.7799999993</v>
      </c>
    </row>
    <row r="78" spans="1:6" ht="20.25" customHeight="1">
      <c r="A78" s="16" t="s">
        <v>128</v>
      </c>
      <c r="B78" s="69" t="s">
        <v>129</v>
      </c>
      <c r="C78" s="71"/>
      <c r="D78" s="113">
        <f>D79+D80+D81+D82+D85+D86+D87+D83+D84</f>
        <v>4459328.7799999993</v>
      </c>
      <c r="E78" s="113">
        <f>E79+E80+E81+E82+E85+E86+E87+E83+E84</f>
        <v>0</v>
      </c>
      <c r="F78" s="124">
        <f t="shared" si="6"/>
        <v>4459328.7799999993</v>
      </c>
    </row>
    <row r="79" spans="1:6" ht="54" customHeight="1">
      <c r="A79" s="16" t="s">
        <v>130</v>
      </c>
      <c r="B79" s="69" t="s">
        <v>131</v>
      </c>
      <c r="C79" s="71">
        <v>100</v>
      </c>
      <c r="D79" s="124">
        <v>2913536.82</v>
      </c>
      <c r="E79" s="113"/>
      <c r="F79" s="124">
        <f t="shared" si="6"/>
        <v>2913536.82</v>
      </c>
    </row>
    <row r="80" spans="1:6" ht="41.25" customHeight="1">
      <c r="A80" s="16" t="s">
        <v>233</v>
      </c>
      <c r="B80" s="69" t="s">
        <v>131</v>
      </c>
      <c r="C80" s="71">
        <v>200</v>
      </c>
      <c r="D80" s="124">
        <v>749536</v>
      </c>
      <c r="E80" s="113"/>
      <c r="F80" s="124">
        <f t="shared" si="6"/>
        <v>749536</v>
      </c>
    </row>
    <row r="81" spans="1:6" ht="29.25" customHeight="1">
      <c r="A81" s="16" t="s">
        <v>132</v>
      </c>
      <c r="B81" s="69" t="s">
        <v>131</v>
      </c>
      <c r="C81" s="71">
        <v>800</v>
      </c>
      <c r="D81" s="124">
        <v>61394.82</v>
      </c>
      <c r="E81" s="113"/>
      <c r="F81" s="124">
        <f t="shared" si="6"/>
        <v>61394.82</v>
      </c>
    </row>
    <row r="82" spans="1:6" ht="81" customHeight="1">
      <c r="A82" s="16" t="s">
        <v>447</v>
      </c>
      <c r="B82" s="69" t="s">
        <v>448</v>
      </c>
      <c r="C82" s="71">
        <v>100</v>
      </c>
      <c r="D82" s="124">
        <v>2811.72</v>
      </c>
      <c r="E82" s="113"/>
      <c r="F82" s="124">
        <f t="shared" si="6"/>
        <v>2811.72</v>
      </c>
    </row>
    <row r="83" spans="1:6" ht="93" customHeight="1">
      <c r="A83" s="38" t="s">
        <v>488</v>
      </c>
      <c r="B83" s="69" t="s">
        <v>485</v>
      </c>
      <c r="C83" s="71">
        <v>100</v>
      </c>
      <c r="D83" s="124">
        <v>2710.46</v>
      </c>
      <c r="E83" s="113"/>
      <c r="F83" s="124">
        <f t="shared" si="6"/>
        <v>2710.46</v>
      </c>
    </row>
    <row r="84" spans="1:6" ht="94.5" customHeight="1">
      <c r="A84" s="16" t="s">
        <v>487</v>
      </c>
      <c r="B84" s="69" t="s">
        <v>486</v>
      </c>
      <c r="C84" s="71">
        <v>100</v>
      </c>
      <c r="D84" s="124">
        <v>51485.68</v>
      </c>
      <c r="E84" s="113"/>
      <c r="F84" s="124">
        <f t="shared" si="6"/>
        <v>51485.68</v>
      </c>
    </row>
    <row r="85" spans="1:6" ht="78.75" customHeight="1">
      <c r="A85" s="16" t="s">
        <v>449</v>
      </c>
      <c r="B85" s="69" t="s">
        <v>450</v>
      </c>
      <c r="C85" s="71">
        <v>100</v>
      </c>
      <c r="D85" s="124">
        <v>231498.28</v>
      </c>
      <c r="E85" s="113"/>
      <c r="F85" s="124">
        <f t="shared" si="6"/>
        <v>231498.28</v>
      </c>
    </row>
    <row r="86" spans="1:6" ht="53.25" customHeight="1">
      <c r="A86" s="38" t="s">
        <v>552</v>
      </c>
      <c r="B86" s="69" t="s">
        <v>451</v>
      </c>
      <c r="C86" s="71">
        <v>100</v>
      </c>
      <c r="D86" s="124">
        <v>325881</v>
      </c>
      <c r="E86" s="113"/>
      <c r="F86" s="124">
        <f t="shared" si="6"/>
        <v>325881</v>
      </c>
    </row>
    <row r="87" spans="1:6" ht="54.75" customHeight="1">
      <c r="A87" s="38" t="s">
        <v>553</v>
      </c>
      <c r="B87" s="69" t="s">
        <v>452</v>
      </c>
      <c r="C87" s="71">
        <v>100</v>
      </c>
      <c r="D87" s="124">
        <v>120474</v>
      </c>
      <c r="E87" s="113"/>
      <c r="F87" s="124">
        <f t="shared" si="6"/>
        <v>120474</v>
      </c>
    </row>
    <row r="88" spans="1:6" ht="21" customHeight="1">
      <c r="A88" s="44" t="s">
        <v>133</v>
      </c>
      <c r="B88" s="37" t="s">
        <v>134</v>
      </c>
      <c r="C88" s="71"/>
      <c r="D88" s="123">
        <f t="shared" ref="D88:E88" si="10">D89</f>
        <v>667590</v>
      </c>
      <c r="E88" s="123">
        <f t="shared" si="10"/>
        <v>0</v>
      </c>
      <c r="F88" s="123">
        <f t="shared" si="6"/>
        <v>667590</v>
      </c>
    </row>
    <row r="89" spans="1:6" ht="18.75" customHeight="1">
      <c r="A89" s="16" t="s">
        <v>135</v>
      </c>
      <c r="B89" s="69" t="s">
        <v>136</v>
      </c>
      <c r="C89" s="71"/>
      <c r="D89" s="124">
        <f>D90+D91+D92</f>
        <v>667590</v>
      </c>
      <c r="E89" s="124">
        <f>E90+E91+E92</f>
        <v>0</v>
      </c>
      <c r="F89" s="124">
        <f t="shared" si="6"/>
        <v>667590</v>
      </c>
    </row>
    <row r="90" spans="1:6" ht="51.75" customHeight="1">
      <c r="A90" s="16" t="s">
        <v>234</v>
      </c>
      <c r="B90" s="69" t="s">
        <v>137</v>
      </c>
      <c r="C90" s="71">
        <v>200</v>
      </c>
      <c r="D90" s="124">
        <v>23100</v>
      </c>
      <c r="E90" s="113"/>
      <c r="F90" s="124">
        <f t="shared" si="6"/>
        <v>23100</v>
      </c>
    </row>
    <row r="91" spans="1:6" ht="39" customHeight="1">
      <c r="A91" s="40" t="s">
        <v>260</v>
      </c>
      <c r="B91" s="69" t="s">
        <v>262</v>
      </c>
      <c r="C91" s="71">
        <v>200</v>
      </c>
      <c r="D91" s="124">
        <v>194040</v>
      </c>
      <c r="E91" s="113"/>
      <c r="F91" s="124">
        <f t="shared" si="6"/>
        <v>194040</v>
      </c>
    </row>
    <row r="92" spans="1:6" ht="48" customHeight="1">
      <c r="A92" s="40" t="s">
        <v>261</v>
      </c>
      <c r="B92" s="69" t="s">
        <v>262</v>
      </c>
      <c r="C92" s="71">
        <v>600</v>
      </c>
      <c r="D92" s="124">
        <v>450450</v>
      </c>
      <c r="E92" s="113"/>
      <c r="F92" s="124">
        <f t="shared" si="6"/>
        <v>450450</v>
      </c>
    </row>
    <row r="93" spans="1:6" ht="30" customHeight="1">
      <c r="A93" s="44" t="s">
        <v>138</v>
      </c>
      <c r="B93" s="37" t="s">
        <v>139</v>
      </c>
      <c r="C93" s="71"/>
      <c r="D93" s="123">
        <f t="shared" ref="D93:E93" si="11">D94</f>
        <v>275000</v>
      </c>
      <c r="E93" s="123">
        <f t="shared" si="11"/>
        <v>0</v>
      </c>
      <c r="F93" s="123">
        <f t="shared" si="6"/>
        <v>275000</v>
      </c>
    </row>
    <row r="94" spans="1:6" ht="18" customHeight="1">
      <c r="A94" s="16" t="s">
        <v>140</v>
      </c>
      <c r="B94" s="69" t="s">
        <v>141</v>
      </c>
      <c r="C94" s="71"/>
      <c r="D94" s="124">
        <f t="shared" ref="D94:E94" si="12">D95+D96</f>
        <v>275000</v>
      </c>
      <c r="E94" s="124">
        <f t="shared" si="12"/>
        <v>0</v>
      </c>
      <c r="F94" s="124">
        <f t="shared" si="6"/>
        <v>275000</v>
      </c>
    </row>
    <row r="95" spans="1:6" ht="38.25" customHeight="1">
      <c r="A95" s="16" t="s">
        <v>235</v>
      </c>
      <c r="B95" s="69" t="s">
        <v>142</v>
      </c>
      <c r="C95" s="71">
        <v>200</v>
      </c>
      <c r="D95" s="124">
        <v>235000</v>
      </c>
      <c r="E95" s="113"/>
      <c r="F95" s="124">
        <f t="shared" si="6"/>
        <v>235000</v>
      </c>
    </row>
    <row r="96" spans="1:6" ht="54" customHeight="1">
      <c r="A96" s="16" t="s">
        <v>453</v>
      </c>
      <c r="B96" s="69" t="s">
        <v>142</v>
      </c>
      <c r="C96" s="71">
        <v>600</v>
      </c>
      <c r="D96" s="124">
        <v>40000</v>
      </c>
      <c r="E96" s="113"/>
      <c r="F96" s="124">
        <f t="shared" si="6"/>
        <v>40000</v>
      </c>
    </row>
    <row r="97" spans="1:6" ht="26.25" customHeight="1">
      <c r="A97" s="41" t="s">
        <v>143</v>
      </c>
      <c r="B97" s="48" t="s">
        <v>144</v>
      </c>
      <c r="C97" s="72"/>
      <c r="D97" s="123">
        <f t="shared" ref="D97:E97" si="13">D98</f>
        <v>221000</v>
      </c>
      <c r="E97" s="123">
        <f t="shared" si="13"/>
        <v>0</v>
      </c>
      <c r="F97" s="123">
        <f t="shared" si="6"/>
        <v>221000</v>
      </c>
    </row>
    <row r="98" spans="1:6" ht="18" customHeight="1">
      <c r="A98" s="16" t="s">
        <v>97</v>
      </c>
      <c r="B98" s="29" t="s">
        <v>148</v>
      </c>
      <c r="C98" s="72"/>
      <c r="D98" s="124">
        <f t="shared" ref="D98:E98" si="14">D99+D100+D101</f>
        <v>221000</v>
      </c>
      <c r="E98" s="124">
        <f t="shared" si="14"/>
        <v>0</v>
      </c>
      <c r="F98" s="124">
        <f t="shared" si="6"/>
        <v>221000</v>
      </c>
    </row>
    <row r="99" spans="1:6" ht="53.25" customHeight="1">
      <c r="A99" s="16" t="s">
        <v>145</v>
      </c>
      <c r="B99" s="29" t="s">
        <v>149</v>
      </c>
      <c r="C99" s="71">
        <v>300</v>
      </c>
      <c r="D99" s="124">
        <v>24000</v>
      </c>
      <c r="E99" s="113"/>
      <c r="F99" s="124">
        <f t="shared" si="6"/>
        <v>24000</v>
      </c>
    </row>
    <row r="100" spans="1:6" ht="27.75" customHeight="1">
      <c r="A100" s="16" t="s">
        <v>146</v>
      </c>
      <c r="B100" s="69" t="s">
        <v>150</v>
      </c>
      <c r="C100" s="71">
        <v>300</v>
      </c>
      <c r="D100" s="124">
        <v>117000</v>
      </c>
      <c r="E100" s="113"/>
      <c r="F100" s="124">
        <f t="shared" si="6"/>
        <v>117000</v>
      </c>
    </row>
    <row r="101" spans="1:6" ht="27" customHeight="1">
      <c r="A101" s="16" t="s">
        <v>147</v>
      </c>
      <c r="B101" s="69" t="s">
        <v>151</v>
      </c>
      <c r="C101" s="71">
        <v>300</v>
      </c>
      <c r="D101" s="124">
        <v>80000</v>
      </c>
      <c r="E101" s="113"/>
      <c r="F101" s="124">
        <f t="shared" si="6"/>
        <v>80000</v>
      </c>
    </row>
    <row r="102" spans="1:6" ht="43.5" customHeight="1">
      <c r="A102" s="41" t="s">
        <v>844</v>
      </c>
      <c r="B102" s="37" t="s">
        <v>327</v>
      </c>
      <c r="C102" s="71"/>
      <c r="D102" s="123">
        <f t="shared" ref="D102:E102" si="15">D103</f>
        <v>257929.5</v>
      </c>
      <c r="E102" s="123">
        <f t="shared" si="15"/>
        <v>0</v>
      </c>
      <c r="F102" s="123">
        <f t="shared" si="6"/>
        <v>257929.5</v>
      </c>
    </row>
    <row r="103" spans="1:6" ht="17.25" customHeight="1">
      <c r="A103" s="16" t="s">
        <v>97</v>
      </c>
      <c r="B103" s="69" t="s">
        <v>328</v>
      </c>
      <c r="C103" s="71"/>
      <c r="D103" s="124">
        <f>D104+D105+D106</f>
        <v>257929.5</v>
      </c>
      <c r="E103" s="124">
        <f t="shared" ref="E103:F103" si="16">E104+E105+E106</f>
        <v>0</v>
      </c>
      <c r="F103" s="124">
        <f t="shared" si="16"/>
        <v>257929.5</v>
      </c>
    </row>
    <row r="104" spans="1:6" ht="40.5" customHeight="1">
      <c r="A104" s="16" t="s">
        <v>455</v>
      </c>
      <c r="B104" s="69" t="s">
        <v>329</v>
      </c>
      <c r="C104" s="71">
        <v>200</v>
      </c>
      <c r="D104" s="124">
        <v>0</v>
      </c>
      <c r="E104" s="113"/>
      <c r="F104" s="124">
        <f t="shared" si="6"/>
        <v>0</v>
      </c>
    </row>
    <row r="105" spans="1:6" ht="52.5" customHeight="1">
      <c r="A105" s="16" t="s">
        <v>567</v>
      </c>
      <c r="B105" s="97" t="s">
        <v>330</v>
      </c>
      <c r="C105" s="98">
        <v>300</v>
      </c>
      <c r="D105" s="124">
        <v>15000</v>
      </c>
      <c r="E105" s="113"/>
      <c r="F105" s="124">
        <f t="shared" si="6"/>
        <v>15000</v>
      </c>
    </row>
    <row r="106" spans="1:6" ht="52.5" customHeight="1">
      <c r="A106" s="16" t="s">
        <v>455</v>
      </c>
      <c r="B106" s="217" t="s">
        <v>838</v>
      </c>
      <c r="C106" s="218">
        <v>200</v>
      </c>
      <c r="D106" s="228">
        <v>242929.5</v>
      </c>
      <c r="E106" s="124"/>
      <c r="F106" s="124">
        <f t="shared" si="6"/>
        <v>242929.5</v>
      </c>
    </row>
    <row r="107" spans="1:6" ht="24.75" customHeight="1">
      <c r="A107" s="16" t="s">
        <v>209</v>
      </c>
      <c r="B107" s="37" t="s">
        <v>152</v>
      </c>
      <c r="C107" s="71"/>
      <c r="D107" s="123">
        <f>D108+D129+D138</f>
        <v>20108904.25</v>
      </c>
      <c r="E107" s="123">
        <f>E108+E129+E138</f>
        <v>0</v>
      </c>
      <c r="F107" s="123">
        <f t="shared" si="6"/>
        <v>20108904.25</v>
      </c>
    </row>
    <row r="108" spans="1:6" ht="19.5" customHeight="1">
      <c r="A108" s="49" t="s">
        <v>153</v>
      </c>
      <c r="B108" s="29" t="s">
        <v>154</v>
      </c>
      <c r="C108" s="71"/>
      <c r="D108" s="124">
        <f>D109+D115+D118+D123+D127</f>
        <v>11555536.520000001</v>
      </c>
      <c r="E108" s="124">
        <f>E109+E115+E118+E123+E127</f>
        <v>0</v>
      </c>
      <c r="F108" s="124">
        <f t="shared" si="6"/>
        <v>11555536.520000001</v>
      </c>
    </row>
    <row r="109" spans="1:6" ht="18" customHeight="1">
      <c r="A109" s="16" t="s">
        <v>157</v>
      </c>
      <c r="B109" s="29" t="s">
        <v>158</v>
      </c>
      <c r="C109" s="71"/>
      <c r="D109" s="124">
        <f>D110+D111+D112+D113+D114</f>
        <v>5726241.1700000009</v>
      </c>
      <c r="E109" s="124">
        <f t="shared" ref="E109:F109" si="17">E110+E111+E112+E113+E114</f>
        <v>0</v>
      </c>
      <c r="F109" s="124">
        <f t="shared" si="17"/>
        <v>5726241.1700000009</v>
      </c>
    </row>
    <row r="110" spans="1:6" ht="68.25" customHeight="1">
      <c r="A110" s="16" t="s">
        <v>155</v>
      </c>
      <c r="B110" s="29" t="s">
        <v>159</v>
      </c>
      <c r="C110" s="71">
        <v>100</v>
      </c>
      <c r="D110" s="124">
        <v>2270945.2200000002</v>
      </c>
      <c r="E110" s="113"/>
      <c r="F110" s="124">
        <f t="shared" si="6"/>
        <v>2270945.2200000002</v>
      </c>
    </row>
    <row r="111" spans="1:6" ht="39.75" customHeight="1">
      <c r="A111" s="16" t="s">
        <v>236</v>
      </c>
      <c r="B111" s="29" t="s">
        <v>159</v>
      </c>
      <c r="C111" s="71">
        <v>200</v>
      </c>
      <c r="D111" s="124">
        <v>3203765.41</v>
      </c>
      <c r="E111" s="113"/>
      <c r="F111" s="124">
        <f t="shared" si="6"/>
        <v>3203765.41</v>
      </c>
    </row>
    <row r="112" spans="1:6" ht="28.5" customHeight="1">
      <c r="A112" s="16" t="s">
        <v>156</v>
      </c>
      <c r="B112" s="29" t="s">
        <v>159</v>
      </c>
      <c r="C112" s="71">
        <v>800</v>
      </c>
      <c r="D112" s="124">
        <v>7411</v>
      </c>
      <c r="E112" s="113"/>
      <c r="F112" s="124">
        <f t="shared" si="6"/>
        <v>7411</v>
      </c>
    </row>
    <row r="113" spans="1:6" ht="30.75" customHeight="1">
      <c r="A113" s="50" t="s">
        <v>237</v>
      </c>
      <c r="B113" s="69" t="s">
        <v>160</v>
      </c>
      <c r="C113" s="71">
        <v>200</v>
      </c>
      <c r="D113" s="124">
        <v>154119.54</v>
      </c>
      <c r="E113" s="113"/>
      <c r="F113" s="124">
        <f t="shared" si="6"/>
        <v>154119.54</v>
      </c>
    </row>
    <row r="114" spans="1:6" ht="45.75" customHeight="1">
      <c r="A114" s="50" t="s">
        <v>840</v>
      </c>
      <c r="B114" s="160" t="s">
        <v>841</v>
      </c>
      <c r="C114" s="218">
        <v>200</v>
      </c>
      <c r="D114" s="124">
        <v>90000</v>
      </c>
      <c r="E114" s="113"/>
      <c r="F114" s="124">
        <f t="shared" si="6"/>
        <v>90000</v>
      </c>
    </row>
    <row r="115" spans="1:6" ht="28.5" customHeight="1">
      <c r="A115" s="16" t="s">
        <v>161</v>
      </c>
      <c r="B115" s="29" t="s">
        <v>162</v>
      </c>
      <c r="C115" s="71"/>
      <c r="D115" s="124">
        <f>D116+D117</f>
        <v>374061.65</v>
      </c>
      <c r="E115" s="124">
        <f t="shared" ref="E115:F115" si="18">E116+E117</f>
        <v>0</v>
      </c>
      <c r="F115" s="124">
        <f t="shared" si="18"/>
        <v>374061.65</v>
      </c>
    </row>
    <row r="116" spans="1:6" ht="38.25" customHeight="1">
      <c r="A116" s="16" t="s">
        <v>238</v>
      </c>
      <c r="B116" s="29" t="s">
        <v>163</v>
      </c>
      <c r="C116" s="71">
        <v>200</v>
      </c>
      <c r="D116" s="124">
        <v>224420</v>
      </c>
      <c r="E116" s="113"/>
      <c r="F116" s="124">
        <f t="shared" si="6"/>
        <v>224420</v>
      </c>
    </row>
    <row r="117" spans="1:6" ht="52.5" customHeight="1">
      <c r="A117" s="16" t="s">
        <v>827</v>
      </c>
      <c r="B117" s="160" t="s">
        <v>828</v>
      </c>
      <c r="C117" s="178">
        <v>200</v>
      </c>
      <c r="D117" s="124">
        <v>149641.65</v>
      </c>
      <c r="E117" s="113"/>
      <c r="F117" s="124">
        <f t="shared" si="6"/>
        <v>149641.65</v>
      </c>
    </row>
    <row r="118" spans="1:6" ht="29.25" customHeight="1">
      <c r="A118" s="16" t="s">
        <v>164</v>
      </c>
      <c r="B118" s="29" t="s">
        <v>165</v>
      </c>
      <c r="C118" s="71"/>
      <c r="D118" s="124">
        <f>D119+D120+D121+D122</f>
        <v>2633314.11</v>
      </c>
      <c r="E118" s="124">
        <f>E119+E120+E121+E122</f>
        <v>0</v>
      </c>
      <c r="F118" s="124">
        <f t="shared" ref="F118:F191" si="19">D118+E118</f>
        <v>2633314.11</v>
      </c>
    </row>
    <row r="119" spans="1:6" ht="77.25" customHeight="1">
      <c r="A119" s="28" t="s">
        <v>166</v>
      </c>
      <c r="B119" s="29" t="s">
        <v>167</v>
      </c>
      <c r="C119" s="71">
        <v>100</v>
      </c>
      <c r="D119" s="124">
        <v>2151163</v>
      </c>
      <c r="E119" s="113"/>
      <c r="F119" s="124">
        <f t="shared" si="19"/>
        <v>2151163</v>
      </c>
    </row>
    <row r="120" spans="1:6" ht="80.25" customHeight="1">
      <c r="A120" s="16" t="s">
        <v>374</v>
      </c>
      <c r="B120" s="69" t="s">
        <v>168</v>
      </c>
      <c r="C120" s="71">
        <v>100</v>
      </c>
      <c r="D120" s="124">
        <v>239018.11</v>
      </c>
      <c r="E120" s="113"/>
      <c r="F120" s="124">
        <f t="shared" si="19"/>
        <v>239018.11</v>
      </c>
    </row>
    <row r="121" spans="1:6" ht="51.75" customHeight="1">
      <c r="A121" s="38" t="s">
        <v>552</v>
      </c>
      <c r="B121" s="69" t="s">
        <v>441</v>
      </c>
      <c r="C121" s="71">
        <v>100</v>
      </c>
      <c r="D121" s="124">
        <v>173170.32</v>
      </c>
      <c r="E121" s="113"/>
      <c r="F121" s="124">
        <f t="shared" si="19"/>
        <v>173170.32</v>
      </c>
    </row>
    <row r="122" spans="1:6" ht="54" customHeight="1">
      <c r="A122" s="38" t="s">
        <v>553</v>
      </c>
      <c r="B122" s="69" t="s">
        <v>442</v>
      </c>
      <c r="C122" s="71">
        <v>100</v>
      </c>
      <c r="D122" s="124">
        <v>69962.679999999993</v>
      </c>
      <c r="E122" s="113"/>
      <c r="F122" s="124">
        <f t="shared" si="19"/>
        <v>69962.679999999993</v>
      </c>
    </row>
    <row r="123" spans="1:6" ht="18.75" customHeight="1">
      <c r="A123" s="16" t="s">
        <v>272</v>
      </c>
      <c r="B123" s="29" t="s">
        <v>273</v>
      </c>
      <c r="C123" s="71"/>
      <c r="D123" s="124">
        <f>D124+D125+D126</f>
        <v>2816941.59</v>
      </c>
      <c r="E123" s="124">
        <f>E124+E125+E126</f>
        <v>0</v>
      </c>
      <c r="F123" s="124">
        <f t="shared" si="19"/>
        <v>2816941.59</v>
      </c>
    </row>
    <row r="124" spans="1:6" ht="67.5" customHeight="1">
      <c r="A124" s="16" t="s">
        <v>362</v>
      </c>
      <c r="B124" s="29" t="s">
        <v>423</v>
      </c>
      <c r="C124" s="71">
        <v>100</v>
      </c>
      <c r="D124" s="124">
        <v>1447986</v>
      </c>
      <c r="E124" s="113"/>
      <c r="F124" s="124">
        <f t="shared" si="19"/>
        <v>1447986</v>
      </c>
    </row>
    <row r="125" spans="1:6" ht="53.25" customHeight="1">
      <c r="A125" s="16" t="s">
        <v>363</v>
      </c>
      <c r="B125" s="29" t="s">
        <v>423</v>
      </c>
      <c r="C125" s="71">
        <v>200</v>
      </c>
      <c r="D125" s="124">
        <v>312081.59000000003</v>
      </c>
      <c r="E125" s="113"/>
      <c r="F125" s="124">
        <f t="shared" si="19"/>
        <v>312081.59000000003</v>
      </c>
    </row>
    <row r="126" spans="1:6" ht="51" customHeight="1">
      <c r="A126" s="16" t="s">
        <v>566</v>
      </c>
      <c r="B126" s="29" t="s">
        <v>537</v>
      </c>
      <c r="C126" s="71">
        <v>500</v>
      </c>
      <c r="D126" s="124">
        <v>1056874</v>
      </c>
      <c r="E126" s="113"/>
      <c r="F126" s="124">
        <f t="shared" si="19"/>
        <v>1056874</v>
      </c>
    </row>
    <row r="127" spans="1:6" ht="27" customHeight="1">
      <c r="A127" s="16" t="s">
        <v>529</v>
      </c>
      <c r="B127" s="29" t="s">
        <v>530</v>
      </c>
      <c r="C127" s="71"/>
      <c r="D127" s="124">
        <f>D128</f>
        <v>4978</v>
      </c>
      <c r="E127" s="124">
        <f>E128</f>
        <v>0</v>
      </c>
      <c r="F127" s="124">
        <f t="shared" si="19"/>
        <v>4978</v>
      </c>
    </row>
    <row r="128" spans="1:6" ht="41.25" customHeight="1">
      <c r="A128" s="16" t="s">
        <v>531</v>
      </c>
      <c r="B128" s="29" t="s">
        <v>532</v>
      </c>
      <c r="C128" s="71">
        <v>200</v>
      </c>
      <c r="D128" s="124">
        <v>4978</v>
      </c>
      <c r="E128" s="113"/>
      <c r="F128" s="124">
        <f t="shared" si="19"/>
        <v>4978</v>
      </c>
    </row>
    <row r="129" spans="1:6" ht="25.5" customHeight="1">
      <c r="A129" s="44" t="s">
        <v>169</v>
      </c>
      <c r="B129" s="48" t="s">
        <v>170</v>
      </c>
      <c r="C129" s="71"/>
      <c r="D129" s="123">
        <f t="shared" ref="D129:E129" si="20">D130</f>
        <v>1834791.83</v>
      </c>
      <c r="E129" s="123">
        <f t="shared" si="20"/>
        <v>0</v>
      </c>
      <c r="F129" s="123">
        <f t="shared" si="19"/>
        <v>1834791.83</v>
      </c>
    </row>
    <row r="130" spans="1:6" ht="19.5" customHeight="1">
      <c r="A130" s="16" t="s">
        <v>128</v>
      </c>
      <c r="B130" s="29" t="s">
        <v>171</v>
      </c>
      <c r="C130" s="71"/>
      <c r="D130" s="124">
        <f>D131+D132+D133+D134+D135+D136+D137</f>
        <v>1834791.83</v>
      </c>
      <c r="E130" s="124">
        <f>E131+E132+E133+E134+E135+E136+E137</f>
        <v>0</v>
      </c>
      <c r="F130" s="124">
        <f t="shared" si="19"/>
        <v>1834791.83</v>
      </c>
    </row>
    <row r="131" spans="1:6" ht="65.25" customHeight="1">
      <c r="A131" s="16" t="s">
        <v>172</v>
      </c>
      <c r="B131" s="29" t="s">
        <v>174</v>
      </c>
      <c r="C131" s="71">
        <v>100</v>
      </c>
      <c r="D131" s="124">
        <v>1337373.77</v>
      </c>
      <c r="E131" s="113"/>
      <c r="F131" s="124">
        <f t="shared" si="19"/>
        <v>1337373.77</v>
      </c>
    </row>
    <row r="132" spans="1:6" ht="54" customHeight="1">
      <c r="A132" s="16" t="s">
        <v>239</v>
      </c>
      <c r="B132" s="29" t="s">
        <v>174</v>
      </c>
      <c r="C132" s="71">
        <v>200</v>
      </c>
      <c r="D132" s="124">
        <v>78927.06</v>
      </c>
      <c r="E132" s="113"/>
      <c r="F132" s="124">
        <f t="shared" si="19"/>
        <v>78927.06</v>
      </c>
    </row>
    <row r="133" spans="1:6" ht="39.75" customHeight="1">
      <c r="A133" s="16" t="s">
        <v>173</v>
      </c>
      <c r="B133" s="29" t="s">
        <v>174</v>
      </c>
      <c r="C133" s="71">
        <v>800</v>
      </c>
      <c r="D133" s="124">
        <v>0</v>
      </c>
      <c r="E133" s="113"/>
      <c r="F133" s="124">
        <f t="shared" si="19"/>
        <v>0</v>
      </c>
    </row>
    <row r="134" spans="1:6" ht="92.25" customHeight="1">
      <c r="A134" s="28" t="s">
        <v>429</v>
      </c>
      <c r="B134" s="35" t="s">
        <v>313</v>
      </c>
      <c r="C134" s="71">
        <v>100</v>
      </c>
      <c r="D134" s="124">
        <v>67670</v>
      </c>
      <c r="E134" s="113"/>
      <c r="F134" s="124">
        <f t="shared" si="19"/>
        <v>67670</v>
      </c>
    </row>
    <row r="135" spans="1:6" ht="91.5" customHeight="1">
      <c r="A135" s="28" t="s">
        <v>323</v>
      </c>
      <c r="B135" s="69" t="s">
        <v>320</v>
      </c>
      <c r="C135" s="71">
        <v>100</v>
      </c>
      <c r="D135" s="124">
        <v>238977</v>
      </c>
      <c r="E135" s="113"/>
      <c r="F135" s="124">
        <f t="shared" si="19"/>
        <v>238977</v>
      </c>
    </row>
    <row r="136" spans="1:6" ht="55.5" customHeight="1">
      <c r="A136" s="38" t="s">
        <v>552</v>
      </c>
      <c r="B136" s="69" t="s">
        <v>439</v>
      </c>
      <c r="C136" s="71">
        <v>100</v>
      </c>
      <c r="D136" s="124">
        <v>64600</v>
      </c>
      <c r="E136" s="113"/>
      <c r="F136" s="124">
        <f t="shared" si="19"/>
        <v>64600</v>
      </c>
    </row>
    <row r="137" spans="1:6" ht="54" customHeight="1">
      <c r="A137" s="38" t="s">
        <v>553</v>
      </c>
      <c r="B137" s="69" t="s">
        <v>440</v>
      </c>
      <c r="C137" s="71">
        <v>100</v>
      </c>
      <c r="D137" s="124">
        <v>47244</v>
      </c>
      <c r="E137" s="113"/>
      <c r="F137" s="124">
        <f t="shared" si="19"/>
        <v>47244</v>
      </c>
    </row>
    <row r="138" spans="1:6" ht="52.5" customHeight="1">
      <c r="A138" s="41" t="s">
        <v>457</v>
      </c>
      <c r="B138" s="37" t="s">
        <v>458</v>
      </c>
      <c r="C138" s="72"/>
      <c r="D138" s="123">
        <f>D139</f>
        <v>6718575.9000000004</v>
      </c>
      <c r="E138" s="123">
        <f>E139</f>
        <v>0</v>
      </c>
      <c r="F138" s="123">
        <f t="shared" si="19"/>
        <v>6718575.9000000004</v>
      </c>
    </row>
    <row r="139" spans="1:6" ht="39.75" customHeight="1">
      <c r="A139" s="16" t="s">
        <v>459</v>
      </c>
      <c r="B139" s="69" t="s">
        <v>460</v>
      </c>
      <c r="C139" s="71"/>
      <c r="D139" s="124">
        <f>D140</f>
        <v>6718575.9000000004</v>
      </c>
      <c r="E139" s="124">
        <f>E140</f>
        <v>0</v>
      </c>
      <c r="F139" s="124">
        <f t="shared" si="19"/>
        <v>6718575.9000000004</v>
      </c>
    </row>
    <row r="140" spans="1:6" ht="42.75" customHeight="1">
      <c r="A140" s="16" t="s">
        <v>477</v>
      </c>
      <c r="B140" s="69" t="s">
        <v>437</v>
      </c>
      <c r="C140" s="71">
        <v>200</v>
      </c>
      <c r="D140" s="124">
        <v>6718575.9000000004</v>
      </c>
      <c r="E140" s="113"/>
      <c r="F140" s="124">
        <f t="shared" si="19"/>
        <v>6718575.9000000004</v>
      </c>
    </row>
    <row r="141" spans="1:6" ht="32.25" customHeight="1">
      <c r="A141" s="41" t="s">
        <v>13</v>
      </c>
      <c r="B141" s="37" t="s">
        <v>175</v>
      </c>
      <c r="C141" s="71"/>
      <c r="D141" s="123">
        <f>D142+D145</f>
        <v>356600</v>
      </c>
      <c r="E141" s="123">
        <f t="shared" ref="E141:F141" si="21">E142+E145</f>
        <v>0</v>
      </c>
      <c r="F141" s="123">
        <f t="shared" si="21"/>
        <v>356600</v>
      </c>
    </row>
    <row r="142" spans="1:6" ht="40.5" customHeight="1">
      <c r="A142" s="49" t="s">
        <v>476</v>
      </c>
      <c r="B142" s="29" t="s">
        <v>176</v>
      </c>
      <c r="C142" s="51"/>
      <c r="D142" s="124">
        <f t="shared" ref="D142:E143" si="22">D143</f>
        <v>297800</v>
      </c>
      <c r="E142" s="124">
        <f t="shared" si="22"/>
        <v>0</v>
      </c>
      <c r="F142" s="124">
        <f t="shared" si="19"/>
        <v>297800</v>
      </c>
    </row>
    <row r="143" spans="1:6" ht="27.75" customHeight="1">
      <c r="A143" s="16" t="s">
        <v>177</v>
      </c>
      <c r="B143" s="29" t="s">
        <v>178</v>
      </c>
      <c r="C143" s="51"/>
      <c r="D143" s="124">
        <f t="shared" si="22"/>
        <v>297800</v>
      </c>
      <c r="E143" s="124">
        <f t="shared" si="22"/>
        <v>0</v>
      </c>
      <c r="F143" s="124">
        <f t="shared" si="19"/>
        <v>297800</v>
      </c>
    </row>
    <row r="144" spans="1:6" ht="39" customHeight="1">
      <c r="A144" s="16" t="s">
        <v>504</v>
      </c>
      <c r="B144" s="29" t="s">
        <v>179</v>
      </c>
      <c r="C144" s="71">
        <v>200</v>
      </c>
      <c r="D144" s="124">
        <v>297800</v>
      </c>
      <c r="E144" s="113"/>
      <c r="F144" s="124">
        <f t="shared" si="19"/>
        <v>297800</v>
      </c>
    </row>
    <row r="145" spans="1:6" ht="22.5" customHeight="1">
      <c r="A145" s="16" t="s">
        <v>821</v>
      </c>
      <c r="B145" s="160" t="s">
        <v>824</v>
      </c>
      <c r="C145" s="178"/>
      <c r="D145" s="124">
        <f>D146</f>
        <v>58800</v>
      </c>
      <c r="E145" s="124">
        <f t="shared" ref="E145:F146" si="23">E146</f>
        <v>0</v>
      </c>
      <c r="F145" s="124">
        <f t="shared" si="23"/>
        <v>58800</v>
      </c>
    </row>
    <row r="146" spans="1:6" ht="25.5" customHeight="1">
      <c r="A146" s="16" t="s">
        <v>822</v>
      </c>
      <c r="B146" s="160" t="s">
        <v>825</v>
      </c>
      <c r="C146" s="178"/>
      <c r="D146" s="124">
        <f>D147</f>
        <v>58800</v>
      </c>
      <c r="E146" s="124">
        <f t="shared" si="23"/>
        <v>0</v>
      </c>
      <c r="F146" s="124">
        <f t="shared" si="23"/>
        <v>58800</v>
      </c>
    </row>
    <row r="147" spans="1:6" ht="25.5" customHeight="1">
      <c r="A147" s="16" t="s">
        <v>823</v>
      </c>
      <c r="B147" s="160" t="s">
        <v>826</v>
      </c>
      <c r="C147" s="178">
        <v>100</v>
      </c>
      <c r="D147" s="124">
        <v>58800</v>
      </c>
      <c r="E147" s="113"/>
      <c r="F147" s="124">
        <f t="shared" si="19"/>
        <v>58800</v>
      </c>
    </row>
    <row r="148" spans="1:6" ht="24.75" customHeight="1">
      <c r="A148" s="41" t="s">
        <v>492</v>
      </c>
      <c r="B148" s="37" t="s">
        <v>493</v>
      </c>
      <c r="C148" s="71"/>
      <c r="D148" s="123">
        <f>D149+D153</f>
        <v>1106416.6600000001</v>
      </c>
      <c r="E148" s="123">
        <f>E149+E153</f>
        <v>0</v>
      </c>
      <c r="F148" s="123">
        <f t="shared" si="19"/>
        <v>1106416.6600000001</v>
      </c>
    </row>
    <row r="149" spans="1:6" ht="28.5" customHeight="1">
      <c r="A149" s="49" t="s">
        <v>494</v>
      </c>
      <c r="B149" s="69" t="s">
        <v>495</v>
      </c>
      <c r="C149" s="30"/>
      <c r="D149" s="124">
        <f t="shared" ref="D149:E149" si="24">D150</f>
        <v>167800</v>
      </c>
      <c r="E149" s="124">
        <f t="shared" si="24"/>
        <v>0</v>
      </c>
      <c r="F149" s="124">
        <f t="shared" si="19"/>
        <v>167800</v>
      </c>
    </row>
    <row r="150" spans="1:6" ht="27" customHeight="1">
      <c r="A150" s="16" t="s">
        <v>496</v>
      </c>
      <c r="B150" s="69" t="s">
        <v>497</v>
      </c>
      <c r="C150" s="30"/>
      <c r="D150" s="124">
        <f>D151+D152</f>
        <v>167800</v>
      </c>
      <c r="E150" s="124">
        <f t="shared" ref="E150:F150" si="25">E151+E152</f>
        <v>0</v>
      </c>
      <c r="F150" s="124">
        <f t="shared" si="25"/>
        <v>167800</v>
      </c>
    </row>
    <row r="151" spans="1:6" ht="40.5" customHeight="1">
      <c r="A151" s="16" t="s">
        <v>501</v>
      </c>
      <c r="B151" s="69" t="s">
        <v>491</v>
      </c>
      <c r="C151" s="30">
        <v>200</v>
      </c>
      <c r="D151" s="124">
        <v>70000</v>
      </c>
      <c r="E151" s="114"/>
      <c r="F151" s="124">
        <f t="shared" si="19"/>
        <v>70000</v>
      </c>
    </row>
    <row r="152" spans="1:6" ht="40.5" customHeight="1">
      <c r="A152" s="140" t="s">
        <v>598</v>
      </c>
      <c r="B152" s="137" t="s">
        <v>599</v>
      </c>
      <c r="C152" s="142">
        <v>200</v>
      </c>
      <c r="D152" s="188">
        <v>97800</v>
      </c>
      <c r="E152" s="223"/>
      <c r="F152" s="124">
        <f t="shared" si="19"/>
        <v>97800</v>
      </c>
    </row>
    <row r="153" spans="1:6" ht="26.25" customHeight="1">
      <c r="A153" s="16" t="s">
        <v>502</v>
      </c>
      <c r="B153" s="69" t="s">
        <v>498</v>
      </c>
      <c r="C153" s="30"/>
      <c r="D153" s="124">
        <f>D154</f>
        <v>938616.66</v>
      </c>
      <c r="E153" s="124">
        <f>E154</f>
        <v>0</v>
      </c>
      <c r="F153" s="124">
        <f t="shared" si="19"/>
        <v>938616.66</v>
      </c>
    </row>
    <row r="154" spans="1:6" ht="39.75" customHeight="1">
      <c r="A154" s="136" t="s">
        <v>499</v>
      </c>
      <c r="B154" s="69" t="s">
        <v>500</v>
      </c>
      <c r="C154" s="30"/>
      <c r="D154" s="124">
        <f>D155</f>
        <v>938616.66</v>
      </c>
      <c r="E154" s="124">
        <f>E155</f>
        <v>0</v>
      </c>
      <c r="F154" s="124">
        <f t="shared" si="19"/>
        <v>938616.66</v>
      </c>
    </row>
    <row r="155" spans="1:6" ht="40.5" customHeight="1">
      <c r="A155" s="28" t="s">
        <v>503</v>
      </c>
      <c r="B155" s="59" t="s">
        <v>556</v>
      </c>
      <c r="C155" s="30">
        <v>400</v>
      </c>
      <c r="D155" s="124">
        <v>938616.66</v>
      </c>
      <c r="E155" s="114"/>
      <c r="F155" s="124">
        <f t="shared" si="19"/>
        <v>938616.66</v>
      </c>
    </row>
    <row r="156" spans="1:6" ht="51" customHeight="1">
      <c r="A156" s="16" t="s">
        <v>210</v>
      </c>
      <c r="B156" s="37" t="s">
        <v>379</v>
      </c>
      <c r="C156" s="245"/>
      <c r="D156" s="123">
        <f>D157+D161+D170+D177+D181+D186+D189+D167+D192</f>
        <v>30731356.689999998</v>
      </c>
      <c r="E156" s="123">
        <f>E157+E161+E170+E177+E181+E186+E189+E167+E192</f>
        <v>30363.870000000003</v>
      </c>
      <c r="F156" s="123">
        <f t="shared" si="19"/>
        <v>30761720.559999999</v>
      </c>
    </row>
    <row r="157" spans="1:6" ht="24" customHeight="1">
      <c r="A157" s="115" t="s">
        <v>264</v>
      </c>
      <c r="B157" s="37" t="s">
        <v>380</v>
      </c>
      <c r="C157" s="224"/>
      <c r="D157" s="123">
        <f t="shared" ref="D157:E157" si="26">D158</f>
        <v>1024670.75</v>
      </c>
      <c r="E157" s="123">
        <f t="shared" si="26"/>
        <v>-7.25</v>
      </c>
      <c r="F157" s="123">
        <f t="shared" si="19"/>
        <v>1024663.5</v>
      </c>
    </row>
    <row r="158" spans="1:6" ht="18.75" customHeight="1">
      <c r="A158" s="16" t="s">
        <v>266</v>
      </c>
      <c r="B158" s="244" t="s">
        <v>381</v>
      </c>
      <c r="C158" s="30"/>
      <c r="D158" s="124">
        <f>D159+D160</f>
        <v>1024670.75</v>
      </c>
      <c r="E158" s="124">
        <f t="shared" ref="E158:F158" si="27">E159+E160</f>
        <v>-7.25</v>
      </c>
      <c r="F158" s="124">
        <f t="shared" si="27"/>
        <v>1024663.5</v>
      </c>
    </row>
    <row r="159" spans="1:6" ht="41.25" customHeight="1">
      <c r="A159" s="16" t="s">
        <v>461</v>
      </c>
      <c r="B159" s="244" t="s">
        <v>382</v>
      </c>
      <c r="C159" s="245">
        <v>300</v>
      </c>
      <c r="D159" s="124">
        <v>0</v>
      </c>
      <c r="E159" s="113"/>
      <c r="F159" s="124">
        <f t="shared" si="19"/>
        <v>0</v>
      </c>
    </row>
    <row r="160" spans="1:6" ht="36" customHeight="1">
      <c r="A160" s="16" t="s">
        <v>461</v>
      </c>
      <c r="B160" s="244" t="s">
        <v>624</v>
      </c>
      <c r="C160" s="245">
        <v>300</v>
      </c>
      <c r="D160" s="124">
        <v>1024670.75</v>
      </c>
      <c r="E160" s="124">
        <v>-7.25</v>
      </c>
      <c r="F160" s="124">
        <f>D160+E160</f>
        <v>1024663.5</v>
      </c>
    </row>
    <row r="161" spans="1:6" ht="18.75" customHeight="1">
      <c r="A161" s="118" t="s">
        <v>287</v>
      </c>
      <c r="B161" s="37" t="s">
        <v>383</v>
      </c>
      <c r="C161" s="224"/>
      <c r="D161" s="123">
        <f t="shared" ref="D161:E161" si="28">D162</f>
        <v>5457350.3899999997</v>
      </c>
      <c r="E161" s="123">
        <f t="shared" si="28"/>
        <v>0</v>
      </c>
      <c r="F161" s="123">
        <f t="shared" si="19"/>
        <v>5457350.3899999997</v>
      </c>
    </row>
    <row r="162" spans="1:6" ht="27" customHeight="1">
      <c r="A162" s="16" t="s">
        <v>289</v>
      </c>
      <c r="B162" s="244" t="s">
        <v>384</v>
      </c>
      <c r="C162" s="30"/>
      <c r="D162" s="124">
        <f>D163+D164+D165+D166</f>
        <v>5457350.3899999997</v>
      </c>
      <c r="E162" s="124">
        <f>E163+E164+E165+E166</f>
        <v>0</v>
      </c>
      <c r="F162" s="124">
        <f>F163+F164+F165+F166</f>
        <v>5457350.3899999997</v>
      </c>
    </row>
    <row r="163" spans="1:6" ht="39.75" customHeight="1">
      <c r="A163" s="28" t="s">
        <v>430</v>
      </c>
      <c r="B163" s="244" t="s">
        <v>385</v>
      </c>
      <c r="C163" s="30">
        <v>400</v>
      </c>
      <c r="D163" s="124">
        <v>0</v>
      </c>
      <c r="E163" s="114"/>
      <c r="F163" s="124">
        <f t="shared" si="19"/>
        <v>0</v>
      </c>
    </row>
    <row r="164" spans="1:6" ht="30" customHeight="1">
      <c r="A164" s="28" t="s">
        <v>627</v>
      </c>
      <c r="B164" s="244" t="s">
        <v>628</v>
      </c>
      <c r="C164" s="30">
        <v>500</v>
      </c>
      <c r="D164" s="124">
        <v>196872</v>
      </c>
      <c r="E164" s="124"/>
      <c r="F164" s="124">
        <f>D164+E164</f>
        <v>196872</v>
      </c>
    </row>
    <row r="165" spans="1:6" ht="40.5" customHeight="1">
      <c r="A165" s="28" t="s">
        <v>606</v>
      </c>
      <c r="B165" s="244" t="s">
        <v>574</v>
      </c>
      <c r="C165" s="30">
        <v>500</v>
      </c>
      <c r="D165" s="124">
        <v>5260478.3899999997</v>
      </c>
      <c r="E165" s="114"/>
      <c r="F165" s="124">
        <f t="shared" si="19"/>
        <v>5260478.3899999997</v>
      </c>
    </row>
    <row r="166" spans="1:6" ht="50.25" customHeight="1">
      <c r="A166" s="28" t="s">
        <v>575</v>
      </c>
      <c r="B166" s="109" t="s">
        <v>574</v>
      </c>
      <c r="C166" s="30">
        <v>400</v>
      </c>
      <c r="D166" s="124">
        <v>0</v>
      </c>
      <c r="E166" s="114"/>
      <c r="F166" s="124">
        <f t="shared" si="19"/>
        <v>0</v>
      </c>
    </row>
    <row r="167" spans="1:6" ht="28.5" customHeight="1">
      <c r="A167" s="118" t="s">
        <v>845</v>
      </c>
      <c r="B167" s="116" t="s">
        <v>471</v>
      </c>
      <c r="C167" s="117"/>
      <c r="D167" s="127">
        <f>D168</f>
        <v>0</v>
      </c>
      <c r="E167" s="127">
        <f>E168</f>
        <v>0</v>
      </c>
      <c r="F167" s="127">
        <f t="shared" si="19"/>
        <v>0</v>
      </c>
    </row>
    <row r="168" spans="1:6" ht="29.25" customHeight="1">
      <c r="A168" s="28" t="s">
        <v>472</v>
      </c>
      <c r="B168" s="69" t="s">
        <v>473</v>
      </c>
      <c r="C168" s="30"/>
      <c r="D168" s="124">
        <f>D169</f>
        <v>0</v>
      </c>
      <c r="E168" s="124">
        <f>E169</f>
        <v>0</v>
      </c>
      <c r="F168" s="124">
        <f t="shared" si="19"/>
        <v>0</v>
      </c>
    </row>
    <row r="169" spans="1:6" ht="52.5" customHeight="1">
      <c r="A169" s="28" t="s">
        <v>478</v>
      </c>
      <c r="B169" s="69" t="s">
        <v>479</v>
      </c>
      <c r="C169" s="30">
        <v>300</v>
      </c>
      <c r="D169" s="124">
        <v>0</v>
      </c>
      <c r="E169" s="114"/>
      <c r="F169" s="124">
        <f t="shared" si="19"/>
        <v>0</v>
      </c>
    </row>
    <row r="170" spans="1:6" ht="38.25" customHeight="1">
      <c r="A170" s="118" t="s">
        <v>294</v>
      </c>
      <c r="B170" s="37" t="s">
        <v>386</v>
      </c>
      <c r="C170" s="224"/>
      <c r="D170" s="123">
        <f>D171+D175</f>
        <v>1278433.55</v>
      </c>
      <c r="E170" s="123">
        <f t="shared" ref="E170:F170" si="29">E171+E175</f>
        <v>30371.120000000003</v>
      </c>
      <c r="F170" s="123">
        <f t="shared" si="29"/>
        <v>1308804.6700000002</v>
      </c>
    </row>
    <row r="171" spans="1:6" ht="17.25" customHeight="1">
      <c r="A171" s="28" t="s">
        <v>295</v>
      </c>
      <c r="B171" s="221" t="s">
        <v>387</v>
      </c>
      <c r="C171" s="30"/>
      <c r="D171" s="124">
        <f>D172+D173+D174</f>
        <v>1023100</v>
      </c>
      <c r="E171" s="124">
        <f t="shared" ref="E171:F171" si="30">E172+E173+E174</f>
        <v>30371.120000000003</v>
      </c>
      <c r="F171" s="124">
        <f t="shared" si="30"/>
        <v>1053471.1200000001</v>
      </c>
    </row>
    <row r="172" spans="1:6" ht="39" customHeight="1">
      <c r="A172" s="28" t="s">
        <v>298</v>
      </c>
      <c r="B172" s="221" t="s">
        <v>388</v>
      </c>
      <c r="C172" s="30">
        <v>200</v>
      </c>
      <c r="D172" s="124">
        <v>879900</v>
      </c>
      <c r="E172" s="114">
        <v>65371.12</v>
      </c>
      <c r="F172" s="124">
        <f t="shared" si="19"/>
        <v>945271.12</v>
      </c>
    </row>
    <row r="173" spans="1:6" ht="36" customHeight="1">
      <c r="A173" s="28" t="s">
        <v>297</v>
      </c>
      <c r="B173" s="221" t="s">
        <v>389</v>
      </c>
      <c r="C173" s="30">
        <v>200</v>
      </c>
      <c r="D173" s="124">
        <v>35000</v>
      </c>
      <c r="E173" s="114">
        <v>-35000</v>
      </c>
      <c r="F173" s="124">
        <f t="shared" si="19"/>
        <v>0</v>
      </c>
    </row>
    <row r="174" spans="1:6" ht="41.25" customHeight="1">
      <c r="A174" s="39" t="s">
        <v>538</v>
      </c>
      <c r="B174" s="221" t="s">
        <v>539</v>
      </c>
      <c r="C174" s="30">
        <v>500</v>
      </c>
      <c r="D174" s="124">
        <v>108200</v>
      </c>
      <c r="E174" s="114"/>
      <c r="F174" s="124">
        <f t="shared" si="19"/>
        <v>108200</v>
      </c>
    </row>
    <row r="175" spans="1:6" ht="41.25" customHeight="1">
      <c r="A175" s="28" t="s">
        <v>629</v>
      </c>
      <c r="B175" s="221" t="s">
        <v>630</v>
      </c>
      <c r="C175" s="30"/>
      <c r="D175" s="124">
        <f>D176</f>
        <v>255333.55</v>
      </c>
      <c r="E175" s="124">
        <f t="shared" ref="E175:F175" si="31">E176</f>
        <v>0</v>
      </c>
      <c r="F175" s="124">
        <f t="shared" si="31"/>
        <v>255333.55</v>
      </c>
    </row>
    <row r="176" spans="1:6" ht="54" customHeight="1">
      <c r="A176" s="169" t="s">
        <v>632</v>
      </c>
      <c r="B176" s="221" t="s">
        <v>631</v>
      </c>
      <c r="C176" s="30">
        <v>800</v>
      </c>
      <c r="D176" s="124">
        <v>255333.55</v>
      </c>
      <c r="E176" s="114"/>
      <c r="F176" s="124">
        <f t="shared" si="19"/>
        <v>255333.55</v>
      </c>
    </row>
    <row r="177" spans="1:6" ht="22.5" customHeight="1">
      <c r="A177" s="118" t="s">
        <v>288</v>
      </c>
      <c r="B177" s="37" t="s">
        <v>390</v>
      </c>
      <c r="C177" s="224"/>
      <c r="D177" s="123">
        <f>D178</f>
        <v>1222800</v>
      </c>
      <c r="E177" s="123">
        <f t="shared" ref="E177" si="32">E178</f>
        <v>0</v>
      </c>
      <c r="F177" s="123">
        <f t="shared" si="19"/>
        <v>1222800</v>
      </c>
    </row>
    <row r="178" spans="1:6" ht="27.75" customHeight="1">
      <c r="A178" s="16" t="s">
        <v>311</v>
      </c>
      <c r="B178" s="221" t="s">
        <v>391</v>
      </c>
      <c r="C178" s="30"/>
      <c r="D178" s="124">
        <f>D179+D180</f>
        <v>1222800</v>
      </c>
      <c r="E178" s="124">
        <f>E179+E180</f>
        <v>0</v>
      </c>
      <c r="F178" s="124">
        <f t="shared" si="19"/>
        <v>1222800</v>
      </c>
    </row>
    <row r="179" spans="1:6" ht="36.75" customHeight="1">
      <c r="A179" s="28" t="s">
        <v>361</v>
      </c>
      <c r="B179" s="221" t="s">
        <v>392</v>
      </c>
      <c r="C179" s="222">
        <v>200</v>
      </c>
      <c r="D179" s="124">
        <v>0</v>
      </c>
      <c r="E179" s="113"/>
      <c r="F179" s="124">
        <f t="shared" si="19"/>
        <v>0</v>
      </c>
    </row>
    <row r="180" spans="1:6" ht="39" customHeight="1">
      <c r="A180" s="28" t="s">
        <v>540</v>
      </c>
      <c r="B180" s="221" t="s">
        <v>541</v>
      </c>
      <c r="C180" s="30">
        <v>500</v>
      </c>
      <c r="D180" s="124">
        <v>1222800</v>
      </c>
      <c r="E180" s="114"/>
      <c r="F180" s="124">
        <f t="shared" si="19"/>
        <v>1222800</v>
      </c>
    </row>
    <row r="181" spans="1:6" ht="24" customHeight="1">
      <c r="A181" s="118" t="s">
        <v>290</v>
      </c>
      <c r="B181" s="37" t="s">
        <v>393</v>
      </c>
      <c r="C181" s="224"/>
      <c r="D181" s="123">
        <f t="shared" ref="D181:E181" si="33">D182</f>
        <v>21069027</v>
      </c>
      <c r="E181" s="123">
        <f t="shared" si="33"/>
        <v>0</v>
      </c>
      <c r="F181" s="123">
        <f t="shared" si="19"/>
        <v>21069027</v>
      </c>
    </row>
    <row r="182" spans="1:6" ht="27.75" customHeight="1">
      <c r="A182" s="16" t="s">
        <v>312</v>
      </c>
      <c r="B182" s="221" t="s">
        <v>394</v>
      </c>
      <c r="C182" s="30"/>
      <c r="D182" s="124">
        <f>D183+D184+D185</f>
        <v>21069027</v>
      </c>
      <c r="E182" s="124">
        <f>E183+E184+E185</f>
        <v>0</v>
      </c>
      <c r="F182" s="124">
        <f t="shared" si="19"/>
        <v>21069027</v>
      </c>
    </row>
    <row r="183" spans="1:6" ht="51" customHeight="1">
      <c r="A183" s="28" t="s">
        <v>291</v>
      </c>
      <c r="B183" s="221" t="s">
        <v>395</v>
      </c>
      <c r="C183" s="30">
        <v>800</v>
      </c>
      <c r="D183" s="124">
        <v>20200027</v>
      </c>
      <c r="E183" s="114"/>
      <c r="F183" s="124">
        <f t="shared" si="19"/>
        <v>20200027</v>
      </c>
    </row>
    <row r="184" spans="1:6" ht="40.5" customHeight="1">
      <c r="A184" s="28" t="s">
        <v>296</v>
      </c>
      <c r="B184" s="221" t="s">
        <v>396</v>
      </c>
      <c r="C184" s="222">
        <v>200</v>
      </c>
      <c r="D184" s="124">
        <v>0</v>
      </c>
      <c r="E184" s="113"/>
      <c r="F184" s="124">
        <f t="shared" si="19"/>
        <v>0</v>
      </c>
    </row>
    <row r="185" spans="1:6" ht="39" customHeight="1">
      <c r="A185" s="28" t="s">
        <v>542</v>
      </c>
      <c r="B185" s="221" t="s">
        <v>543</v>
      </c>
      <c r="C185" s="30">
        <v>500</v>
      </c>
      <c r="D185" s="124">
        <v>869000</v>
      </c>
      <c r="E185" s="114"/>
      <c r="F185" s="124">
        <f t="shared" si="19"/>
        <v>869000</v>
      </c>
    </row>
    <row r="186" spans="1:6" ht="26.25" customHeight="1">
      <c r="A186" s="118" t="s">
        <v>292</v>
      </c>
      <c r="B186" s="37" t="s">
        <v>397</v>
      </c>
      <c r="C186" s="224"/>
      <c r="D186" s="123">
        <f t="shared" ref="D186:E186" si="34">D187</f>
        <v>318475</v>
      </c>
      <c r="E186" s="123">
        <f t="shared" si="34"/>
        <v>0</v>
      </c>
      <c r="F186" s="123">
        <f t="shared" si="19"/>
        <v>318475</v>
      </c>
    </row>
    <row r="187" spans="1:6" ht="23.25" customHeight="1">
      <c r="A187" s="28" t="s">
        <v>293</v>
      </c>
      <c r="B187" s="221" t="s">
        <v>398</v>
      </c>
      <c r="C187" s="30"/>
      <c r="D187" s="124">
        <f>D188</f>
        <v>318475</v>
      </c>
      <c r="E187" s="124">
        <f>E188</f>
        <v>0</v>
      </c>
      <c r="F187" s="124">
        <f t="shared" si="19"/>
        <v>318475</v>
      </c>
    </row>
    <row r="188" spans="1:6" ht="41.25" customHeight="1">
      <c r="A188" s="28" t="s">
        <v>544</v>
      </c>
      <c r="B188" s="221" t="s">
        <v>545</v>
      </c>
      <c r="C188" s="30">
        <v>500</v>
      </c>
      <c r="D188" s="124">
        <v>318475</v>
      </c>
      <c r="E188" s="114"/>
      <c r="F188" s="124">
        <f t="shared" si="19"/>
        <v>318475</v>
      </c>
    </row>
    <row r="189" spans="1:6" ht="25.5" customHeight="1">
      <c r="A189" s="118" t="s">
        <v>428</v>
      </c>
      <c r="B189" s="37" t="s">
        <v>399</v>
      </c>
      <c r="C189" s="224"/>
      <c r="D189" s="123">
        <f t="shared" ref="D189:E190" si="35">D190</f>
        <v>0</v>
      </c>
      <c r="E189" s="123">
        <f t="shared" si="35"/>
        <v>0</v>
      </c>
      <c r="F189" s="123">
        <f t="shared" si="19"/>
        <v>0</v>
      </c>
    </row>
    <row r="190" spans="1:6" ht="17.25" customHeight="1">
      <c r="A190" s="28" t="s">
        <v>326</v>
      </c>
      <c r="B190" s="221" t="s">
        <v>400</v>
      </c>
      <c r="C190" s="30"/>
      <c r="D190" s="124">
        <f t="shared" si="35"/>
        <v>0</v>
      </c>
      <c r="E190" s="124">
        <f t="shared" si="35"/>
        <v>0</v>
      </c>
      <c r="F190" s="124">
        <f t="shared" si="19"/>
        <v>0</v>
      </c>
    </row>
    <row r="191" spans="1:6" ht="38.25" customHeight="1">
      <c r="A191" s="28" t="s">
        <v>331</v>
      </c>
      <c r="B191" s="221" t="s">
        <v>401</v>
      </c>
      <c r="C191" s="30">
        <v>200</v>
      </c>
      <c r="D191" s="124">
        <v>0</v>
      </c>
      <c r="E191" s="114"/>
      <c r="F191" s="124">
        <f t="shared" si="19"/>
        <v>0</v>
      </c>
    </row>
    <row r="192" spans="1:6" ht="52.5" customHeight="1">
      <c r="A192" s="118" t="s">
        <v>562</v>
      </c>
      <c r="B192" s="37" t="s">
        <v>559</v>
      </c>
      <c r="C192" s="224"/>
      <c r="D192" s="123">
        <f t="shared" ref="D192:E192" si="36">D193</f>
        <v>360600</v>
      </c>
      <c r="E192" s="123">
        <f t="shared" si="36"/>
        <v>0</v>
      </c>
      <c r="F192" s="123">
        <f t="shared" ref="F192:F263" si="37">D192+E192</f>
        <v>360600</v>
      </c>
    </row>
    <row r="193" spans="1:6" ht="28.5" customHeight="1">
      <c r="A193" s="16" t="s">
        <v>563</v>
      </c>
      <c r="B193" s="221" t="s">
        <v>560</v>
      </c>
      <c r="C193" s="30"/>
      <c r="D193" s="124">
        <f>D194</f>
        <v>360600</v>
      </c>
      <c r="E193" s="124">
        <f>E194</f>
        <v>0</v>
      </c>
      <c r="F193" s="124">
        <f t="shared" si="37"/>
        <v>360600</v>
      </c>
    </row>
    <row r="194" spans="1:6" ht="48.75" customHeight="1">
      <c r="A194" s="28" t="s">
        <v>564</v>
      </c>
      <c r="B194" s="221" t="s">
        <v>561</v>
      </c>
      <c r="C194" s="30">
        <v>500</v>
      </c>
      <c r="D194" s="124">
        <v>360600</v>
      </c>
      <c r="E194" s="114"/>
      <c r="F194" s="124">
        <f t="shared" si="37"/>
        <v>360600</v>
      </c>
    </row>
    <row r="195" spans="1:6" ht="23.25" customHeight="1">
      <c r="A195" s="16" t="s">
        <v>211</v>
      </c>
      <c r="B195" s="37" t="s">
        <v>180</v>
      </c>
      <c r="C195" s="222"/>
      <c r="D195" s="123">
        <f t="shared" ref="D195:E197" si="38">D196</f>
        <v>400000</v>
      </c>
      <c r="E195" s="123">
        <f t="shared" si="38"/>
        <v>0</v>
      </c>
      <c r="F195" s="123">
        <f t="shared" si="37"/>
        <v>400000</v>
      </c>
    </row>
    <row r="196" spans="1:6" ht="27.75" customHeight="1">
      <c r="A196" s="16" t="s">
        <v>462</v>
      </c>
      <c r="B196" s="160" t="s">
        <v>265</v>
      </c>
      <c r="C196" s="222"/>
      <c r="D196" s="124">
        <f t="shared" si="38"/>
        <v>400000</v>
      </c>
      <c r="E196" s="124">
        <f t="shared" si="38"/>
        <v>0</v>
      </c>
      <c r="F196" s="124">
        <f t="shared" si="37"/>
        <v>400000</v>
      </c>
    </row>
    <row r="197" spans="1:6" ht="17.25" customHeight="1">
      <c r="A197" s="16" t="s">
        <v>182</v>
      </c>
      <c r="B197" s="160" t="s">
        <v>267</v>
      </c>
      <c r="C197" s="222"/>
      <c r="D197" s="124">
        <f t="shared" si="38"/>
        <v>400000</v>
      </c>
      <c r="E197" s="124">
        <f t="shared" si="38"/>
        <v>0</v>
      </c>
      <c r="F197" s="124">
        <f t="shared" si="37"/>
        <v>400000</v>
      </c>
    </row>
    <row r="198" spans="1:6" ht="26.25" customHeight="1">
      <c r="A198" s="16" t="s">
        <v>181</v>
      </c>
      <c r="B198" s="160" t="s">
        <v>403</v>
      </c>
      <c r="C198" s="222">
        <v>800</v>
      </c>
      <c r="D198" s="124">
        <v>400000</v>
      </c>
      <c r="E198" s="113"/>
      <c r="F198" s="124">
        <f t="shared" si="37"/>
        <v>400000</v>
      </c>
    </row>
    <row r="199" spans="1:6" ht="27.75" customHeight="1">
      <c r="A199" s="41" t="s">
        <v>411</v>
      </c>
      <c r="B199" s="37" t="s">
        <v>404</v>
      </c>
      <c r="C199" s="222"/>
      <c r="D199" s="123">
        <f t="shared" ref="D199:E199" si="39">D200+D204</f>
        <v>1140000</v>
      </c>
      <c r="E199" s="123">
        <f t="shared" si="39"/>
        <v>0</v>
      </c>
      <c r="F199" s="123">
        <f t="shared" si="37"/>
        <v>1140000</v>
      </c>
    </row>
    <row r="200" spans="1:6" ht="27" customHeight="1">
      <c r="A200" s="16" t="s">
        <v>412</v>
      </c>
      <c r="B200" s="160" t="s">
        <v>405</v>
      </c>
      <c r="C200" s="222"/>
      <c r="D200" s="124">
        <f t="shared" ref="D200:E200" si="40">D201</f>
        <v>990000</v>
      </c>
      <c r="E200" s="124">
        <f t="shared" si="40"/>
        <v>0</v>
      </c>
      <c r="F200" s="124">
        <f t="shared" si="37"/>
        <v>990000</v>
      </c>
    </row>
    <row r="201" spans="1:6" ht="28.5" customHeight="1">
      <c r="A201" s="16" t="s">
        <v>183</v>
      </c>
      <c r="B201" s="160" t="s">
        <v>406</v>
      </c>
      <c r="C201" s="222"/>
      <c r="D201" s="124">
        <f t="shared" ref="D201:E201" si="41">D202+D203</f>
        <v>990000</v>
      </c>
      <c r="E201" s="124">
        <f t="shared" si="41"/>
        <v>0</v>
      </c>
      <c r="F201" s="124">
        <f t="shared" si="37"/>
        <v>990000</v>
      </c>
    </row>
    <row r="202" spans="1:6" ht="53.25" customHeight="1">
      <c r="A202" s="16" t="s">
        <v>413</v>
      </c>
      <c r="B202" s="160" t="s">
        <v>407</v>
      </c>
      <c r="C202" s="222">
        <v>200</v>
      </c>
      <c r="D202" s="124">
        <v>990000</v>
      </c>
      <c r="E202" s="113"/>
      <c r="F202" s="124">
        <f t="shared" si="37"/>
        <v>990000</v>
      </c>
    </row>
    <row r="203" spans="1:6" ht="51.75" customHeight="1">
      <c r="A203" s="52" t="s">
        <v>415</v>
      </c>
      <c r="B203" s="221" t="s">
        <v>414</v>
      </c>
      <c r="C203" s="222">
        <v>200</v>
      </c>
      <c r="D203" s="124">
        <v>0</v>
      </c>
      <c r="E203" s="113"/>
      <c r="F203" s="124">
        <f t="shared" si="37"/>
        <v>0</v>
      </c>
    </row>
    <row r="204" spans="1:6" ht="26.25" customHeight="1">
      <c r="A204" s="28" t="s">
        <v>184</v>
      </c>
      <c r="B204" s="160" t="s">
        <v>408</v>
      </c>
      <c r="C204" s="222"/>
      <c r="D204" s="124">
        <f t="shared" ref="D204:E204" si="42">D205</f>
        <v>150000</v>
      </c>
      <c r="E204" s="124">
        <f t="shared" si="42"/>
        <v>0</v>
      </c>
      <c r="F204" s="124">
        <f t="shared" si="37"/>
        <v>150000</v>
      </c>
    </row>
    <row r="205" spans="1:6" ht="28.5" customHeight="1">
      <c r="A205" s="16" t="s">
        <v>185</v>
      </c>
      <c r="B205" s="29" t="s">
        <v>409</v>
      </c>
      <c r="C205" s="71"/>
      <c r="D205" s="124">
        <f t="shared" ref="D205:E205" si="43">D206+D207</f>
        <v>150000</v>
      </c>
      <c r="E205" s="124">
        <f t="shared" si="43"/>
        <v>0</v>
      </c>
      <c r="F205" s="124">
        <f t="shared" si="37"/>
        <v>150000</v>
      </c>
    </row>
    <row r="206" spans="1:6" ht="39" customHeight="1">
      <c r="A206" s="16" t="s">
        <v>425</v>
      </c>
      <c r="B206" s="29" t="s">
        <v>426</v>
      </c>
      <c r="C206" s="71">
        <v>200</v>
      </c>
      <c r="D206" s="124">
        <v>0</v>
      </c>
      <c r="E206" s="113"/>
      <c r="F206" s="124">
        <f t="shared" si="37"/>
        <v>0</v>
      </c>
    </row>
    <row r="207" spans="1:6" ht="38.25" customHeight="1">
      <c r="A207" s="28" t="s">
        <v>240</v>
      </c>
      <c r="B207" s="29" t="s">
        <v>410</v>
      </c>
      <c r="C207" s="71">
        <v>200</v>
      </c>
      <c r="D207" s="124">
        <v>150000</v>
      </c>
      <c r="E207" s="113"/>
      <c r="F207" s="124">
        <f t="shared" si="37"/>
        <v>150000</v>
      </c>
    </row>
    <row r="208" spans="1:6" ht="39.75" customHeight="1">
      <c r="A208" s="53" t="s">
        <v>315</v>
      </c>
      <c r="B208" s="37" t="s">
        <v>416</v>
      </c>
      <c r="C208" s="72"/>
      <c r="D208" s="123">
        <f>D218+D209</f>
        <v>2286563.4699999997</v>
      </c>
      <c r="E208" s="123">
        <f>E218+E209</f>
        <v>396000</v>
      </c>
      <c r="F208" s="123">
        <f t="shared" si="37"/>
        <v>2682563.4699999997</v>
      </c>
    </row>
    <row r="209" spans="1:6" ht="24" customHeight="1">
      <c r="A209" s="28" t="s">
        <v>364</v>
      </c>
      <c r="B209" s="29" t="s">
        <v>417</v>
      </c>
      <c r="C209" s="71"/>
      <c r="D209" s="124">
        <f>D210+D214</f>
        <v>2286563.4699999997</v>
      </c>
      <c r="E209" s="124">
        <f t="shared" ref="E209:F209" si="44">E210+E214</f>
        <v>396000</v>
      </c>
      <c r="F209" s="124">
        <f t="shared" si="44"/>
        <v>2682563.4699999997</v>
      </c>
    </row>
    <row r="210" spans="1:6" ht="26.25" customHeight="1">
      <c r="A210" s="28" t="s">
        <v>365</v>
      </c>
      <c r="B210" s="29" t="s">
        <v>418</v>
      </c>
      <c r="C210" s="71"/>
      <c r="D210" s="124">
        <f>D211+D212+D213</f>
        <v>166816</v>
      </c>
      <c r="E210" s="124">
        <f t="shared" ref="E210:F210" si="45">E211+E212+E213</f>
        <v>396000</v>
      </c>
      <c r="F210" s="124">
        <f t="shared" si="45"/>
        <v>562816</v>
      </c>
    </row>
    <row r="211" spans="1:6" ht="38.25" customHeight="1">
      <c r="A211" s="28" t="s">
        <v>427</v>
      </c>
      <c r="B211" s="29" t="s">
        <v>419</v>
      </c>
      <c r="C211" s="71">
        <v>200</v>
      </c>
      <c r="D211" s="124">
        <v>0</v>
      </c>
      <c r="E211" s="113"/>
      <c r="F211" s="124">
        <f t="shared" si="37"/>
        <v>0</v>
      </c>
    </row>
    <row r="212" spans="1:6" ht="51" customHeight="1">
      <c r="A212" s="28" t="s">
        <v>547</v>
      </c>
      <c r="B212" s="29" t="s">
        <v>548</v>
      </c>
      <c r="C212" s="71">
        <v>200</v>
      </c>
      <c r="D212" s="124">
        <v>162816</v>
      </c>
      <c r="E212" s="113"/>
      <c r="F212" s="124">
        <f t="shared" si="37"/>
        <v>162816</v>
      </c>
    </row>
    <row r="213" spans="1:6" ht="90" customHeight="1">
      <c r="A213" s="28" t="s">
        <v>850</v>
      </c>
      <c r="B213" s="160" t="s">
        <v>849</v>
      </c>
      <c r="C213" s="242">
        <v>200</v>
      </c>
      <c r="D213" s="124">
        <v>4000</v>
      </c>
      <c r="E213" s="113">
        <v>396000</v>
      </c>
      <c r="F213" s="124">
        <f>D213+E213</f>
        <v>400000</v>
      </c>
    </row>
    <row r="214" spans="1:6" ht="27.75" customHeight="1">
      <c r="A214" s="39" t="s">
        <v>612</v>
      </c>
      <c r="B214" s="29" t="s">
        <v>613</v>
      </c>
      <c r="C214" s="152"/>
      <c r="D214" s="124">
        <f>D215+D218+D216+D217</f>
        <v>2119747.4699999997</v>
      </c>
      <c r="E214" s="124">
        <f t="shared" ref="E214:F214" si="46">E215+E218+E216+E217</f>
        <v>0</v>
      </c>
      <c r="F214" s="124">
        <f t="shared" si="46"/>
        <v>2119747.4699999997</v>
      </c>
    </row>
    <row r="215" spans="1:6" ht="52.5" customHeight="1">
      <c r="A215" s="28" t="s">
        <v>614</v>
      </c>
      <c r="B215" s="160" t="s">
        <v>615</v>
      </c>
      <c r="C215" s="152">
        <v>500</v>
      </c>
      <c r="D215" s="124">
        <v>1548747.47</v>
      </c>
      <c r="E215" s="113"/>
      <c r="F215" s="124">
        <f t="shared" ref="F215:F216" si="47">D215+E215</f>
        <v>1548747.47</v>
      </c>
    </row>
    <row r="216" spans="1:6" ht="30" customHeight="1">
      <c r="A216" s="39" t="s">
        <v>621</v>
      </c>
      <c r="B216" s="160" t="s">
        <v>620</v>
      </c>
      <c r="C216" s="155">
        <v>200</v>
      </c>
      <c r="D216" s="124">
        <v>0</v>
      </c>
      <c r="E216" s="113"/>
      <c r="F216" s="124">
        <f t="shared" si="47"/>
        <v>0</v>
      </c>
    </row>
    <row r="217" spans="1:6" ht="18" customHeight="1">
      <c r="A217" s="39" t="s">
        <v>843</v>
      </c>
      <c r="B217" s="160" t="s">
        <v>847</v>
      </c>
      <c r="C217" s="231">
        <v>500</v>
      </c>
      <c r="D217" s="124">
        <v>571000</v>
      </c>
      <c r="E217" s="113"/>
      <c r="F217" s="124">
        <f>D217+E217</f>
        <v>571000</v>
      </c>
    </row>
    <row r="218" spans="1:6" ht="28.5" customHeight="1">
      <c r="A218" s="28" t="s">
        <v>316</v>
      </c>
      <c r="B218" s="160" t="s">
        <v>463</v>
      </c>
      <c r="C218" s="71"/>
      <c r="D218" s="124">
        <f t="shared" ref="D218:E219" si="48">D219</f>
        <v>0</v>
      </c>
      <c r="E218" s="124">
        <f t="shared" si="48"/>
        <v>0</v>
      </c>
      <c r="F218" s="124">
        <f t="shared" si="37"/>
        <v>0</v>
      </c>
    </row>
    <row r="219" spans="1:6" ht="27" customHeight="1">
      <c r="A219" s="28" t="s">
        <v>317</v>
      </c>
      <c r="B219" s="29" t="s">
        <v>464</v>
      </c>
      <c r="C219" s="71"/>
      <c r="D219" s="124">
        <f t="shared" si="48"/>
        <v>0</v>
      </c>
      <c r="E219" s="124">
        <f t="shared" si="48"/>
        <v>0</v>
      </c>
      <c r="F219" s="124">
        <f t="shared" si="37"/>
        <v>0</v>
      </c>
    </row>
    <row r="220" spans="1:6" ht="24.75" customHeight="1">
      <c r="A220" s="28" t="s">
        <v>333</v>
      </c>
      <c r="B220" s="29" t="s">
        <v>420</v>
      </c>
      <c r="C220" s="71">
        <v>200</v>
      </c>
      <c r="D220" s="124">
        <v>0</v>
      </c>
      <c r="E220" s="113"/>
      <c r="F220" s="124">
        <f t="shared" si="37"/>
        <v>0</v>
      </c>
    </row>
    <row r="221" spans="1:6" ht="39" customHeight="1">
      <c r="A221" s="41" t="s">
        <v>484</v>
      </c>
      <c r="B221" s="42">
        <v>1100000000</v>
      </c>
      <c r="C221" s="72"/>
      <c r="D221" s="123">
        <f t="shared" ref="D221:E222" si="49">D222</f>
        <v>720332.27</v>
      </c>
      <c r="E221" s="123">
        <f t="shared" si="49"/>
        <v>0</v>
      </c>
      <c r="F221" s="123">
        <f t="shared" si="37"/>
        <v>720332.27</v>
      </c>
    </row>
    <row r="222" spans="1:6" ht="30.75" customHeight="1">
      <c r="A222" s="16" t="s">
        <v>506</v>
      </c>
      <c r="B222" s="29" t="s">
        <v>421</v>
      </c>
      <c r="C222" s="71"/>
      <c r="D222" s="124">
        <f t="shared" si="49"/>
        <v>720332.27</v>
      </c>
      <c r="E222" s="124">
        <f t="shared" si="49"/>
        <v>0</v>
      </c>
      <c r="F222" s="124">
        <f t="shared" si="37"/>
        <v>720332.27</v>
      </c>
    </row>
    <row r="223" spans="1:6" ht="27.75" customHeight="1">
      <c r="A223" s="26" t="s">
        <v>186</v>
      </c>
      <c r="B223" s="29" t="s">
        <v>422</v>
      </c>
      <c r="C223" s="71"/>
      <c r="D223" s="124">
        <f t="shared" ref="D223:E223" si="50">D224+D226+D227+D225</f>
        <v>720332.27</v>
      </c>
      <c r="E223" s="124">
        <f t="shared" si="50"/>
        <v>0</v>
      </c>
      <c r="F223" s="124">
        <f t="shared" si="37"/>
        <v>720332.27</v>
      </c>
    </row>
    <row r="224" spans="1:6" ht="40.5" customHeight="1">
      <c r="A224" s="16" t="s">
        <v>505</v>
      </c>
      <c r="B224" s="27">
        <v>1110100310</v>
      </c>
      <c r="C224" s="71">
        <v>200</v>
      </c>
      <c r="D224" s="124">
        <v>133734.72</v>
      </c>
      <c r="E224" s="113"/>
      <c r="F224" s="124">
        <f t="shared" si="37"/>
        <v>133734.72</v>
      </c>
    </row>
    <row r="225" spans="1:6" ht="38.25">
      <c r="A225" s="16" t="s">
        <v>507</v>
      </c>
      <c r="B225" s="27">
        <v>1110100310</v>
      </c>
      <c r="C225" s="71">
        <v>600</v>
      </c>
      <c r="D225" s="124">
        <v>208500.28</v>
      </c>
      <c r="E225" s="113"/>
      <c r="F225" s="124">
        <f t="shared" si="37"/>
        <v>208500.28</v>
      </c>
    </row>
    <row r="226" spans="1:6" ht="51.75" customHeight="1">
      <c r="A226" s="28" t="s">
        <v>187</v>
      </c>
      <c r="B226" s="15">
        <v>1110180360</v>
      </c>
      <c r="C226" s="71">
        <v>100</v>
      </c>
      <c r="D226" s="124">
        <v>316284.02</v>
      </c>
      <c r="E226" s="113">
        <v>3557.7</v>
      </c>
      <c r="F226" s="124">
        <f t="shared" si="37"/>
        <v>319841.72000000003</v>
      </c>
    </row>
    <row r="227" spans="1:6" ht="38.25">
      <c r="A227" s="28" t="s">
        <v>241</v>
      </c>
      <c r="B227" s="15">
        <v>1110180360</v>
      </c>
      <c r="C227" s="71">
        <v>200</v>
      </c>
      <c r="D227" s="124">
        <v>61813.25</v>
      </c>
      <c r="E227" s="113">
        <v>-3557.7</v>
      </c>
      <c r="F227" s="124">
        <f t="shared" si="37"/>
        <v>58255.55</v>
      </c>
    </row>
    <row r="228" spans="1:6" ht="36.75" customHeight="1">
      <c r="A228" s="53" t="s">
        <v>74</v>
      </c>
      <c r="B228" s="42">
        <v>1200000000</v>
      </c>
      <c r="C228" s="72"/>
      <c r="D228" s="123">
        <f t="shared" ref="D228:E229" si="51">D229</f>
        <v>130000</v>
      </c>
      <c r="E228" s="123">
        <f t="shared" si="51"/>
        <v>0</v>
      </c>
      <c r="F228" s="123">
        <f t="shared" si="37"/>
        <v>130000</v>
      </c>
    </row>
    <row r="229" spans="1:6" ht="27.75" customHeight="1">
      <c r="A229" s="28" t="s">
        <v>188</v>
      </c>
      <c r="B229" s="27">
        <v>1210000000</v>
      </c>
      <c r="C229" s="71"/>
      <c r="D229" s="124">
        <f t="shared" si="51"/>
        <v>130000</v>
      </c>
      <c r="E229" s="124">
        <f t="shared" si="51"/>
        <v>0</v>
      </c>
      <c r="F229" s="124">
        <f t="shared" si="37"/>
        <v>130000</v>
      </c>
    </row>
    <row r="230" spans="1:6" ht="16.5" customHeight="1">
      <c r="A230" s="40" t="s">
        <v>189</v>
      </c>
      <c r="B230" s="27">
        <v>1210100000</v>
      </c>
      <c r="C230" s="71"/>
      <c r="D230" s="124">
        <f>D231+D233+D235+D234+D232+D236</f>
        <v>130000</v>
      </c>
      <c r="E230" s="124">
        <f>E231+E233+E235+E234+E232+E236</f>
        <v>0</v>
      </c>
      <c r="F230" s="124">
        <f t="shared" si="37"/>
        <v>130000</v>
      </c>
    </row>
    <row r="231" spans="1:6" ht="39" customHeight="1">
      <c r="A231" s="28" t="s">
        <v>509</v>
      </c>
      <c r="B231" s="27">
        <v>1210100500</v>
      </c>
      <c r="C231" s="71">
        <v>200</v>
      </c>
      <c r="D231" s="124">
        <v>10000</v>
      </c>
      <c r="E231" s="113"/>
      <c r="F231" s="124">
        <f t="shared" si="37"/>
        <v>10000</v>
      </c>
    </row>
    <row r="232" spans="1:6" ht="49.5" customHeight="1">
      <c r="A232" s="28" t="s">
        <v>510</v>
      </c>
      <c r="B232" s="27">
        <v>1210100500</v>
      </c>
      <c r="C232" s="71">
        <v>600</v>
      </c>
      <c r="D232" s="124">
        <v>10000</v>
      </c>
      <c r="E232" s="113"/>
      <c r="F232" s="124">
        <f t="shared" si="37"/>
        <v>10000</v>
      </c>
    </row>
    <row r="233" spans="1:6" ht="38.25">
      <c r="A233" s="28" t="s">
        <v>242</v>
      </c>
      <c r="B233" s="15">
        <v>1210100510</v>
      </c>
      <c r="C233" s="71">
        <v>200</v>
      </c>
      <c r="D233" s="124">
        <v>80000</v>
      </c>
      <c r="E233" s="113"/>
      <c r="F233" s="124">
        <f t="shared" si="37"/>
        <v>80000</v>
      </c>
    </row>
    <row r="234" spans="1:6" ht="39" customHeight="1">
      <c r="A234" s="28" t="s">
        <v>454</v>
      </c>
      <c r="B234" s="15">
        <v>1210100510</v>
      </c>
      <c r="C234" s="71">
        <v>600</v>
      </c>
      <c r="D234" s="124">
        <v>20000</v>
      </c>
      <c r="E234" s="113"/>
      <c r="F234" s="124">
        <f t="shared" si="37"/>
        <v>20000</v>
      </c>
    </row>
    <row r="235" spans="1:6" ht="41.25" customHeight="1">
      <c r="A235" s="28" t="s">
        <v>366</v>
      </c>
      <c r="B235" s="15">
        <v>1210100520</v>
      </c>
      <c r="C235" s="71">
        <v>200</v>
      </c>
      <c r="D235" s="124">
        <v>0</v>
      </c>
      <c r="E235" s="113"/>
      <c r="F235" s="124">
        <f t="shared" si="37"/>
        <v>0</v>
      </c>
    </row>
    <row r="236" spans="1:6" ht="40.5" customHeight="1">
      <c r="A236" s="94" t="s">
        <v>474</v>
      </c>
      <c r="B236" s="15">
        <v>1210100520</v>
      </c>
      <c r="C236" s="71">
        <v>600</v>
      </c>
      <c r="D236" s="124">
        <v>10000</v>
      </c>
      <c r="E236" s="113"/>
      <c r="F236" s="124">
        <f t="shared" si="37"/>
        <v>10000</v>
      </c>
    </row>
    <row r="237" spans="1:6" ht="25.5">
      <c r="A237" s="53" t="s">
        <v>214</v>
      </c>
      <c r="B237" s="42">
        <v>1400000000</v>
      </c>
      <c r="C237" s="72"/>
      <c r="D237" s="123">
        <f t="shared" ref="D237:E238" si="52">D238</f>
        <v>0</v>
      </c>
      <c r="E237" s="123">
        <f t="shared" si="52"/>
        <v>0</v>
      </c>
      <c r="F237" s="123">
        <f t="shared" si="37"/>
        <v>0</v>
      </c>
    </row>
    <row r="238" spans="1:6" ht="51" customHeight="1">
      <c r="A238" s="28" t="s">
        <v>215</v>
      </c>
      <c r="B238" s="15">
        <v>1410000000</v>
      </c>
      <c r="C238" s="71"/>
      <c r="D238" s="124">
        <f t="shared" si="52"/>
        <v>0</v>
      </c>
      <c r="E238" s="124">
        <f t="shared" si="52"/>
        <v>0</v>
      </c>
      <c r="F238" s="124">
        <f t="shared" si="37"/>
        <v>0</v>
      </c>
    </row>
    <row r="239" spans="1:6">
      <c r="A239" s="28" t="s">
        <v>216</v>
      </c>
      <c r="B239" s="15">
        <v>1410100000</v>
      </c>
      <c r="C239" s="71"/>
      <c r="D239" s="124">
        <f t="shared" ref="D239:E239" si="53">D240+D241</f>
        <v>0</v>
      </c>
      <c r="E239" s="124">
        <f t="shared" si="53"/>
        <v>0</v>
      </c>
      <c r="F239" s="124">
        <f t="shared" si="37"/>
        <v>0</v>
      </c>
    </row>
    <row r="240" spans="1:6" ht="39.75" customHeight="1">
      <c r="A240" s="28" t="s">
        <v>243</v>
      </c>
      <c r="B240" s="15">
        <v>1410100700</v>
      </c>
      <c r="C240" s="71">
        <v>200</v>
      </c>
      <c r="D240" s="124">
        <v>0</v>
      </c>
      <c r="E240" s="113"/>
      <c r="F240" s="124">
        <f t="shared" si="37"/>
        <v>0</v>
      </c>
    </row>
    <row r="241" spans="1:6" ht="38.25">
      <c r="A241" s="28" t="s">
        <v>244</v>
      </c>
      <c r="B241" s="15">
        <v>1410100710</v>
      </c>
      <c r="C241" s="71">
        <v>200</v>
      </c>
      <c r="D241" s="124">
        <v>0</v>
      </c>
      <c r="E241" s="113"/>
      <c r="F241" s="124">
        <f t="shared" si="37"/>
        <v>0</v>
      </c>
    </row>
    <row r="242" spans="1:6" ht="39" customHeight="1">
      <c r="A242" s="53" t="s">
        <v>278</v>
      </c>
      <c r="B242" s="42">
        <v>1600000000</v>
      </c>
      <c r="C242" s="71"/>
      <c r="D242" s="123">
        <f t="shared" ref="D242:E243" si="54">D243</f>
        <v>250000</v>
      </c>
      <c r="E242" s="123">
        <f t="shared" si="54"/>
        <v>0</v>
      </c>
      <c r="F242" s="123">
        <f t="shared" si="37"/>
        <v>250000</v>
      </c>
    </row>
    <row r="243" spans="1:6" ht="25.5" customHeight="1">
      <c r="A243" s="28" t="s">
        <v>279</v>
      </c>
      <c r="B243" s="15">
        <v>1620000000</v>
      </c>
      <c r="C243" s="71"/>
      <c r="D243" s="124">
        <f t="shared" si="54"/>
        <v>250000</v>
      </c>
      <c r="E243" s="124">
        <f t="shared" si="54"/>
        <v>0</v>
      </c>
      <c r="F243" s="124">
        <f t="shared" si="37"/>
        <v>250000</v>
      </c>
    </row>
    <row r="244" spans="1:6" ht="25.5">
      <c r="A244" s="28" t="s">
        <v>280</v>
      </c>
      <c r="B244" s="15">
        <v>1620100000</v>
      </c>
      <c r="C244" s="71"/>
      <c r="D244" s="124">
        <f>D245+D246</f>
        <v>250000</v>
      </c>
      <c r="E244" s="124">
        <f t="shared" ref="E244:F244" si="55">E245+E246</f>
        <v>0</v>
      </c>
      <c r="F244" s="124">
        <f t="shared" si="55"/>
        <v>250000</v>
      </c>
    </row>
    <row r="245" spans="1:6" ht="78.75" customHeight="1">
      <c r="A245" s="14" t="s">
        <v>281</v>
      </c>
      <c r="B245" s="15">
        <v>1620120300</v>
      </c>
      <c r="C245" s="71">
        <v>200</v>
      </c>
      <c r="D245" s="124">
        <v>0</v>
      </c>
      <c r="E245" s="113"/>
      <c r="F245" s="124">
        <f t="shared" si="37"/>
        <v>0</v>
      </c>
    </row>
    <row r="246" spans="1:6" ht="78.75" customHeight="1">
      <c r="A246" s="14" t="s">
        <v>604</v>
      </c>
      <c r="B246" s="15">
        <v>1620108160</v>
      </c>
      <c r="C246" s="144">
        <v>500</v>
      </c>
      <c r="D246" s="124">
        <v>250000</v>
      </c>
      <c r="E246" s="113"/>
      <c r="F246" s="124">
        <f t="shared" si="37"/>
        <v>250000</v>
      </c>
    </row>
    <row r="247" spans="1:6" ht="50.25" customHeight="1">
      <c r="A247" s="53" t="s">
        <v>282</v>
      </c>
      <c r="B247" s="42">
        <v>1700000000</v>
      </c>
      <c r="C247" s="72"/>
      <c r="D247" s="123">
        <f>D248+D251</f>
        <v>10579929.52</v>
      </c>
      <c r="E247" s="123">
        <f>E248+E251</f>
        <v>0</v>
      </c>
      <c r="F247" s="123">
        <f t="shared" si="37"/>
        <v>10579929.52</v>
      </c>
    </row>
    <row r="248" spans="1:6" ht="39" customHeight="1">
      <c r="A248" s="28" t="s">
        <v>283</v>
      </c>
      <c r="B248" s="15">
        <v>1710000000</v>
      </c>
      <c r="C248" s="71"/>
      <c r="D248" s="124">
        <f t="shared" ref="D248:E248" si="56">D249</f>
        <v>3695800</v>
      </c>
      <c r="E248" s="124">
        <f t="shared" si="56"/>
        <v>0</v>
      </c>
      <c r="F248" s="124">
        <f t="shared" si="37"/>
        <v>3695800</v>
      </c>
    </row>
    <row r="249" spans="1:6" ht="25.5">
      <c r="A249" s="16" t="s">
        <v>284</v>
      </c>
      <c r="B249" s="15">
        <v>1710100000</v>
      </c>
      <c r="C249" s="71"/>
      <c r="D249" s="124">
        <f>D250</f>
        <v>3695800</v>
      </c>
      <c r="E249" s="124">
        <f>E250</f>
        <v>0</v>
      </c>
      <c r="F249" s="124">
        <f t="shared" si="37"/>
        <v>3695800</v>
      </c>
    </row>
    <row r="250" spans="1:6" ht="39.75" customHeight="1">
      <c r="A250" s="14" t="s">
        <v>565</v>
      </c>
      <c r="B250" s="15">
        <v>1710108010</v>
      </c>
      <c r="C250" s="71">
        <v>500</v>
      </c>
      <c r="D250" s="124">
        <v>3695800</v>
      </c>
      <c r="E250" s="113"/>
      <c r="F250" s="124">
        <f t="shared" si="37"/>
        <v>3695800</v>
      </c>
    </row>
    <row r="251" spans="1:6" ht="39.75" customHeight="1">
      <c r="A251" s="14" t="s">
        <v>285</v>
      </c>
      <c r="B251" s="15">
        <v>1720000000</v>
      </c>
      <c r="C251" s="71"/>
      <c r="D251" s="124">
        <f t="shared" ref="D251:E251" si="57">D252</f>
        <v>6884129.5199999996</v>
      </c>
      <c r="E251" s="124">
        <f t="shared" si="57"/>
        <v>0</v>
      </c>
      <c r="F251" s="124">
        <f t="shared" si="37"/>
        <v>6884129.5199999996</v>
      </c>
    </row>
    <row r="252" spans="1:6" ht="38.25">
      <c r="A252" s="16" t="s">
        <v>286</v>
      </c>
      <c r="B252" s="15">
        <v>1720100000</v>
      </c>
      <c r="C252" s="71"/>
      <c r="D252" s="124">
        <f>D253+D254+D255</f>
        <v>6884129.5199999996</v>
      </c>
      <c r="E252" s="124">
        <f t="shared" ref="E252:F252" si="58">E253+E254+E255</f>
        <v>0</v>
      </c>
      <c r="F252" s="124">
        <f t="shared" si="58"/>
        <v>6884129.5199999996</v>
      </c>
    </row>
    <row r="253" spans="1:6" ht="51" customHeight="1">
      <c r="A253" s="14" t="s">
        <v>299</v>
      </c>
      <c r="B253" s="27">
        <v>1720120410</v>
      </c>
      <c r="C253" s="71">
        <v>200</v>
      </c>
      <c r="D253" s="124">
        <v>135858.51999999999</v>
      </c>
      <c r="E253" s="113"/>
      <c r="F253" s="124">
        <f t="shared" si="37"/>
        <v>135858.51999999999</v>
      </c>
    </row>
    <row r="254" spans="1:6" ht="51">
      <c r="A254" s="14" t="s">
        <v>622</v>
      </c>
      <c r="B254" s="27" t="s">
        <v>623</v>
      </c>
      <c r="C254" s="162">
        <v>200</v>
      </c>
      <c r="D254" s="124">
        <v>3433938</v>
      </c>
      <c r="E254" s="113"/>
      <c r="F254" s="124">
        <f>D254+E254</f>
        <v>3433938</v>
      </c>
    </row>
    <row r="255" spans="1:6" ht="74.25" customHeight="1">
      <c r="A255" s="14" t="s">
        <v>626</v>
      </c>
      <c r="B255" s="15">
        <v>1720108020</v>
      </c>
      <c r="C255" s="165">
        <v>500</v>
      </c>
      <c r="D255" s="124">
        <v>3314333</v>
      </c>
      <c r="E255" s="113"/>
      <c r="F255" s="150">
        <f>D255+E255</f>
        <v>3314333</v>
      </c>
    </row>
    <row r="256" spans="1:6" ht="51">
      <c r="A256" s="41" t="s">
        <v>520</v>
      </c>
      <c r="B256" s="77">
        <v>1800000000</v>
      </c>
      <c r="C256" s="72"/>
      <c r="D256" s="123">
        <f t="shared" ref="D256:E257" si="59">D257</f>
        <v>0</v>
      </c>
      <c r="E256" s="123">
        <f t="shared" si="59"/>
        <v>0</v>
      </c>
      <c r="F256" s="123">
        <f t="shared" si="37"/>
        <v>0</v>
      </c>
    </row>
    <row r="257" spans="1:6" ht="25.5">
      <c r="A257" s="79" t="s">
        <v>521</v>
      </c>
      <c r="B257" s="27">
        <v>1810000000</v>
      </c>
      <c r="C257" s="71"/>
      <c r="D257" s="124">
        <f t="shared" si="59"/>
        <v>0</v>
      </c>
      <c r="E257" s="124">
        <f t="shared" si="59"/>
        <v>0</v>
      </c>
      <c r="F257" s="124">
        <f t="shared" si="37"/>
        <v>0</v>
      </c>
    </row>
    <row r="258" spans="1:6" ht="25.5">
      <c r="A258" s="26" t="s">
        <v>522</v>
      </c>
      <c r="B258" s="27">
        <v>1810100000</v>
      </c>
      <c r="C258" s="71"/>
      <c r="D258" s="124">
        <f t="shared" ref="D258:E258" si="60">D259+D260+D261+D262+D263</f>
        <v>0</v>
      </c>
      <c r="E258" s="124">
        <f t="shared" si="60"/>
        <v>0</v>
      </c>
      <c r="F258" s="124">
        <f t="shared" si="37"/>
        <v>0</v>
      </c>
    </row>
    <row r="259" spans="1:6" ht="25.5">
      <c r="A259" s="39" t="s">
        <v>523</v>
      </c>
      <c r="B259" s="15">
        <v>1810120450</v>
      </c>
      <c r="C259" s="71">
        <v>300</v>
      </c>
      <c r="D259" s="124">
        <v>0</v>
      </c>
      <c r="E259" s="113"/>
      <c r="F259" s="124">
        <f t="shared" si="37"/>
        <v>0</v>
      </c>
    </row>
    <row r="260" spans="1:6" ht="25.5">
      <c r="A260" s="39" t="s">
        <v>524</v>
      </c>
      <c r="B260" s="15">
        <v>1810120460</v>
      </c>
      <c r="C260" s="71">
        <v>300</v>
      </c>
      <c r="D260" s="124">
        <v>0</v>
      </c>
      <c r="E260" s="113"/>
      <c r="F260" s="124">
        <f t="shared" si="37"/>
        <v>0</v>
      </c>
    </row>
    <row r="261" spans="1:6" ht="41.25" customHeight="1">
      <c r="A261" s="39" t="s">
        <v>525</v>
      </c>
      <c r="B261" s="15">
        <v>1810120470</v>
      </c>
      <c r="C261" s="71">
        <v>300</v>
      </c>
      <c r="D261" s="124">
        <v>0</v>
      </c>
      <c r="E261" s="113"/>
      <c r="F261" s="124">
        <f t="shared" si="37"/>
        <v>0</v>
      </c>
    </row>
    <row r="262" spans="1:6" ht="39.75" customHeight="1">
      <c r="A262" s="39" t="s">
        <v>526</v>
      </c>
      <c r="B262" s="15">
        <v>1810120480</v>
      </c>
      <c r="C262" s="71">
        <v>300</v>
      </c>
      <c r="D262" s="124">
        <v>0</v>
      </c>
      <c r="E262" s="113"/>
      <c r="F262" s="124">
        <f t="shared" si="37"/>
        <v>0</v>
      </c>
    </row>
    <row r="263" spans="1:6" ht="25.5">
      <c r="A263" s="39" t="s">
        <v>527</v>
      </c>
      <c r="B263" s="15">
        <v>1810120490</v>
      </c>
      <c r="C263" s="71">
        <v>300</v>
      </c>
      <c r="D263" s="124">
        <v>0</v>
      </c>
      <c r="E263" s="113"/>
      <c r="F263" s="124">
        <f t="shared" si="37"/>
        <v>0</v>
      </c>
    </row>
    <row r="264" spans="1:6" ht="25.5">
      <c r="A264" s="80" t="s">
        <v>513</v>
      </c>
      <c r="B264" s="42">
        <v>1900000000</v>
      </c>
      <c r="C264" s="72"/>
      <c r="D264" s="123">
        <f t="shared" ref="D264:E266" si="61">D265</f>
        <v>267765</v>
      </c>
      <c r="E264" s="123">
        <f t="shared" si="61"/>
        <v>0</v>
      </c>
      <c r="F264" s="123">
        <f t="shared" ref="F264:F323" si="62">D264+E264</f>
        <v>267765</v>
      </c>
    </row>
    <row r="265" spans="1:6" ht="26.25" customHeight="1">
      <c r="A265" s="39" t="s">
        <v>514</v>
      </c>
      <c r="B265" s="15">
        <v>1910000000</v>
      </c>
      <c r="C265" s="71"/>
      <c r="D265" s="124">
        <f t="shared" si="61"/>
        <v>267765</v>
      </c>
      <c r="E265" s="124">
        <f t="shared" si="61"/>
        <v>0</v>
      </c>
      <c r="F265" s="124">
        <f t="shared" si="62"/>
        <v>267765</v>
      </c>
    </row>
    <row r="266" spans="1:6" ht="27.75" customHeight="1">
      <c r="A266" s="28" t="s">
        <v>515</v>
      </c>
      <c r="B266" s="15">
        <v>1910100000</v>
      </c>
      <c r="C266" s="71"/>
      <c r="D266" s="124">
        <f t="shared" si="61"/>
        <v>267765</v>
      </c>
      <c r="E266" s="124">
        <f t="shared" si="61"/>
        <v>0</v>
      </c>
      <c r="F266" s="124">
        <f t="shared" si="62"/>
        <v>267765</v>
      </c>
    </row>
    <row r="267" spans="1:6" ht="25.5">
      <c r="A267" s="28" t="s">
        <v>554</v>
      </c>
      <c r="B267" s="15">
        <v>1910100550</v>
      </c>
      <c r="C267" s="71">
        <v>200</v>
      </c>
      <c r="D267" s="124">
        <v>267765</v>
      </c>
      <c r="E267" s="113"/>
      <c r="F267" s="124">
        <f t="shared" si="62"/>
        <v>267765</v>
      </c>
    </row>
    <row r="268" spans="1:6" ht="39.75" customHeight="1">
      <c r="A268" s="53" t="s">
        <v>600</v>
      </c>
      <c r="B268" s="42">
        <v>2000000000</v>
      </c>
      <c r="C268" s="139"/>
      <c r="D268" s="123">
        <f>D269</f>
        <v>25000</v>
      </c>
      <c r="E268" s="123">
        <f t="shared" ref="E268:F269" si="63">E269</f>
        <v>0</v>
      </c>
      <c r="F268" s="123">
        <f t="shared" si="63"/>
        <v>25000</v>
      </c>
    </row>
    <row r="269" spans="1:6" ht="25.5">
      <c r="A269" s="28" t="s">
        <v>601</v>
      </c>
      <c r="B269" s="15">
        <v>2010000000</v>
      </c>
      <c r="C269" s="139"/>
      <c r="D269" s="124">
        <f>D270</f>
        <v>25000</v>
      </c>
      <c r="E269" s="124">
        <f t="shared" si="63"/>
        <v>0</v>
      </c>
      <c r="F269" s="124">
        <f t="shared" si="63"/>
        <v>25000</v>
      </c>
    </row>
    <row r="270" spans="1:6" ht="25.5">
      <c r="A270" s="28" t="s">
        <v>602</v>
      </c>
      <c r="B270" s="15">
        <v>2010100000</v>
      </c>
      <c r="C270" s="139"/>
      <c r="D270" s="124">
        <f>D271+D272</f>
        <v>25000</v>
      </c>
      <c r="E270" s="124">
        <f t="shared" ref="E270:F270" si="64">E271+E272</f>
        <v>0</v>
      </c>
      <c r="F270" s="124">
        <f t="shared" si="64"/>
        <v>25000</v>
      </c>
    </row>
    <row r="271" spans="1:6" ht="35.25" customHeight="1">
      <c r="A271" s="28" t="s">
        <v>603</v>
      </c>
      <c r="B271" s="15">
        <v>2010100940</v>
      </c>
      <c r="C271" s="139">
        <v>200</v>
      </c>
      <c r="D271" s="124">
        <v>22600</v>
      </c>
      <c r="E271" s="113"/>
      <c r="F271" s="124">
        <f>D271+E271</f>
        <v>22600</v>
      </c>
    </row>
    <row r="272" spans="1:6" ht="51.75" customHeight="1">
      <c r="A272" s="28" t="s">
        <v>625</v>
      </c>
      <c r="B272" s="15">
        <v>2010100940</v>
      </c>
      <c r="C272" s="165">
        <v>600</v>
      </c>
      <c r="D272" s="124">
        <v>2400</v>
      </c>
      <c r="E272" s="113"/>
      <c r="F272" s="124">
        <f>D272+E272</f>
        <v>2400</v>
      </c>
    </row>
    <row r="273" spans="1:6" ht="25.5">
      <c r="A273" s="41" t="s">
        <v>465</v>
      </c>
      <c r="B273" s="42">
        <v>4000000000</v>
      </c>
      <c r="C273" s="71"/>
      <c r="D273" s="123">
        <f>D274+D277+D294+D316+D321</f>
        <v>37105298.640000001</v>
      </c>
      <c r="E273" s="123">
        <f>E274+E277+E294+E316+E321</f>
        <v>-231030.86</v>
      </c>
      <c r="F273" s="123">
        <f t="shared" si="62"/>
        <v>36874267.780000001</v>
      </c>
    </row>
    <row r="274" spans="1:6" ht="25.5">
      <c r="A274" s="41" t="s">
        <v>14</v>
      </c>
      <c r="B274" s="42">
        <v>4090000000</v>
      </c>
      <c r="C274" s="71"/>
      <c r="D274" s="123">
        <f t="shared" ref="D274:E274" si="65">D275+D276</f>
        <v>794113</v>
      </c>
      <c r="E274" s="123">
        <f t="shared" si="65"/>
        <v>0</v>
      </c>
      <c r="F274" s="123">
        <f t="shared" si="62"/>
        <v>794113</v>
      </c>
    </row>
    <row r="275" spans="1:6" ht="51">
      <c r="A275" s="16" t="s">
        <v>190</v>
      </c>
      <c r="B275" s="15">
        <v>4090000270</v>
      </c>
      <c r="C275" s="71">
        <v>100</v>
      </c>
      <c r="D275" s="124">
        <v>591413</v>
      </c>
      <c r="E275" s="113"/>
      <c r="F275" s="124">
        <f t="shared" si="62"/>
        <v>591413</v>
      </c>
    </row>
    <row r="276" spans="1:6" ht="27.75" customHeight="1">
      <c r="A276" s="16" t="s">
        <v>245</v>
      </c>
      <c r="B276" s="15">
        <v>4090000270</v>
      </c>
      <c r="C276" s="71">
        <v>200</v>
      </c>
      <c r="D276" s="124">
        <v>202700</v>
      </c>
      <c r="E276" s="113"/>
      <c r="F276" s="124">
        <f t="shared" si="62"/>
        <v>202700</v>
      </c>
    </row>
    <row r="277" spans="1:6" ht="25.5">
      <c r="A277" s="54" t="s">
        <v>212</v>
      </c>
      <c r="B277" s="42">
        <v>4100000000</v>
      </c>
      <c r="C277" s="71"/>
      <c r="D277" s="123">
        <f>D278</f>
        <v>24415387</v>
      </c>
      <c r="E277" s="123">
        <f>E278</f>
        <v>0</v>
      </c>
      <c r="F277" s="123">
        <f t="shared" si="62"/>
        <v>24415387</v>
      </c>
    </row>
    <row r="278" spans="1:6" ht="25.5">
      <c r="A278" s="54" t="s">
        <v>568</v>
      </c>
      <c r="B278" s="42">
        <v>4190000000</v>
      </c>
      <c r="C278" s="103"/>
      <c r="D278" s="123">
        <f>D279+D280+D281+D282+D283+D284+D285+D286+D287+D289+D290+D291+D292+D288</f>
        <v>24415387</v>
      </c>
      <c r="E278" s="123">
        <f t="shared" ref="E278:F278" si="66">E279+E280+E281+E282+E283+E284+E285+E286+E287+E289+E290+E291+E292+E288</f>
        <v>0</v>
      </c>
      <c r="F278" s="123">
        <f t="shared" si="66"/>
        <v>24415387</v>
      </c>
    </row>
    <row r="279" spans="1:6" ht="53.25" customHeight="1">
      <c r="A279" s="26" t="s">
        <v>191</v>
      </c>
      <c r="B279" s="15">
        <v>4190000250</v>
      </c>
      <c r="C279" s="71">
        <v>100</v>
      </c>
      <c r="D279" s="124">
        <v>1204590.73</v>
      </c>
      <c r="E279" s="113"/>
      <c r="F279" s="124">
        <f t="shared" si="62"/>
        <v>1204590.73</v>
      </c>
    </row>
    <row r="280" spans="1:6" ht="51">
      <c r="A280" s="16" t="s">
        <v>192</v>
      </c>
      <c r="B280" s="15">
        <v>4190000280</v>
      </c>
      <c r="C280" s="71">
        <v>100</v>
      </c>
      <c r="D280" s="124">
        <v>13651068.27</v>
      </c>
      <c r="E280" s="113">
        <v>-72750</v>
      </c>
      <c r="F280" s="124">
        <f t="shared" si="62"/>
        <v>13578318.27</v>
      </c>
    </row>
    <row r="281" spans="1:6" ht="28.5" customHeight="1">
      <c r="A281" s="16" t="s">
        <v>246</v>
      </c>
      <c r="B281" s="15">
        <v>4190000280</v>
      </c>
      <c r="C281" s="71">
        <v>200</v>
      </c>
      <c r="D281" s="124">
        <v>2160100</v>
      </c>
      <c r="E281" s="113">
        <v>72750</v>
      </c>
      <c r="F281" s="124">
        <f t="shared" si="62"/>
        <v>2232850</v>
      </c>
    </row>
    <row r="282" spans="1:6" ht="25.5">
      <c r="A282" s="16" t="s">
        <v>193</v>
      </c>
      <c r="B282" s="15">
        <v>4190000280</v>
      </c>
      <c r="C282" s="71">
        <v>800</v>
      </c>
      <c r="D282" s="124">
        <v>5584</v>
      </c>
      <c r="E282" s="113"/>
      <c r="F282" s="124">
        <f t="shared" si="62"/>
        <v>5584</v>
      </c>
    </row>
    <row r="283" spans="1:6" ht="63.75">
      <c r="A283" s="16" t="s">
        <v>213</v>
      </c>
      <c r="B283" s="69" t="s">
        <v>200</v>
      </c>
      <c r="C283" s="34" t="s">
        <v>7</v>
      </c>
      <c r="D283" s="124">
        <v>1401970</v>
      </c>
      <c r="E283" s="113"/>
      <c r="F283" s="124">
        <f t="shared" si="62"/>
        <v>1401970</v>
      </c>
    </row>
    <row r="284" spans="1:6" ht="39" customHeight="1">
      <c r="A284" s="16" t="s">
        <v>247</v>
      </c>
      <c r="B284" s="69" t="s">
        <v>200</v>
      </c>
      <c r="C284" s="34" t="s">
        <v>75</v>
      </c>
      <c r="D284" s="124">
        <v>440200</v>
      </c>
      <c r="E284" s="113">
        <v>3509</v>
      </c>
      <c r="F284" s="124">
        <f t="shared" si="62"/>
        <v>443709</v>
      </c>
    </row>
    <row r="285" spans="1:6" ht="25.5">
      <c r="A285" s="16" t="s">
        <v>322</v>
      </c>
      <c r="B285" s="69" t="s">
        <v>200</v>
      </c>
      <c r="C285" s="34" t="s">
        <v>321</v>
      </c>
      <c r="D285" s="124">
        <v>5000</v>
      </c>
      <c r="E285" s="113">
        <v>-3509</v>
      </c>
      <c r="F285" s="124">
        <f t="shared" si="62"/>
        <v>1491</v>
      </c>
    </row>
    <row r="286" spans="1:6" ht="66.75" customHeight="1">
      <c r="A286" s="16" t="s">
        <v>194</v>
      </c>
      <c r="B286" s="15">
        <v>4190000290</v>
      </c>
      <c r="C286" s="71">
        <v>100</v>
      </c>
      <c r="D286" s="124">
        <v>3603751.93</v>
      </c>
      <c r="E286" s="113"/>
      <c r="F286" s="124">
        <f t="shared" si="62"/>
        <v>3603751.93</v>
      </c>
    </row>
    <row r="287" spans="1:6" ht="39" customHeight="1">
      <c r="A287" s="16" t="s">
        <v>248</v>
      </c>
      <c r="B287" s="15">
        <v>4190000290</v>
      </c>
      <c r="C287" s="71">
        <v>200</v>
      </c>
      <c r="D287" s="124">
        <v>351448.07</v>
      </c>
      <c r="E287" s="113"/>
      <c r="F287" s="124">
        <f t="shared" si="62"/>
        <v>351448.07</v>
      </c>
    </row>
    <row r="288" spans="1:6" ht="29.25" customHeight="1">
      <c r="A288" s="16" t="s">
        <v>607</v>
      </c>
      <c r="B288" s="15">
        <v>4190000290</v>
      </c>
      <c r="C288" s="147">
        <v>300</v>
      </c>
      <c r="D288" s="124">
        <v>9500</v>
      </c>
      <c r="E288" s="113"/>
      <c r="F288" s="124">
        <f>D288+E288</f>
        <v>9500</v>
      </c>
    </row>
    <row r="289" spans="1:6" ht="25.5">
      <c r="A289" s="16" t="s">
        <v>195</v>
      </c>
      <c r="B289" s="15">
        <v>4190000290</v>
      </c>
      <c r="C289" s="71">
        <v>800</v>
      </c>
      <c r="D289" s="124">
        <v>0</v>
      </c>
      <c r="E289" s="113"/>
      <c r="F289" s="124">
        <f t="shared" si="62"/>
        <v>0</v>
      </c>
    </row>
    <row r="290" spans="1:6" ht="63.75">
      <c r="A290" s="16" t="s">
        <v>324</v>
      </c>
      <c r="B290" s="15">
        <v>4190000270</v>
      </c>
      <c r="C290" s="71">
        <v>100</v>
      </c>
      <c r="D290" s="124">
        <v>1322174</v>
      </c>
      <c r="E290" s="113"/>
      <c r="F290" s="124">
        <f t="shared" si="62"/>
        <v>1322174</v>
      </c>
    </row>
    <row r="291" spans="1:6" ht="43.5" customHeight="1">
      <c r="A291" s="16" t="s">
        <v>325</v>
      </c>
      <c r="B291" s="15">
        <v>4190000270</v>
      </c>
      <c r="C291" s="71">
        <v>200</v>
      </c>
      <c r="D291" s="124">
        <v>260000</v>
      </c>
      <c r="E291" s="113"/>
      <c r="F291" s="124">
        <f t="shared" si="62"/>
        <v>260000</v>
      </c>
    </row>
    <row r="292" spans="1:6" ht="25.5">
      <c r="A292" s="16" t="s">
        <v>456</v>
      </c>
      <c r="B292" s="15">
        <v>4190000270</v>
      </c>
      <c r="C292" s="71">
        <v>800</v>
      </c>
      <c r="D292" s="124"/>
      <c r="E292" s="113"/>
      <c r="F292" s="124">
        <f t="shared" si="62"/>
        <v>0</v>
      </c>
    </row>
    <row r="293" spans="1:6">
      <c r="A293" s="41" t="s">
        <v>569</v>
      </c>
      <c r="B293" s="42">
        <v>4200000000</v>
      </c>
      <c r="C293" s="103"/>
      <c r="D293" s="123">
        <f>D294</f>
        <v>11653213.84</v>
      </c>
      <c r="E293" s="123">
        <f>E294</f>
        <v>-231030.86</v>
      </c>
      <c r="F293" s="123">
        <f t="shared" si="62"/>
        <v>11422182.98</v>
      </c>
    </row>
    <row r="294" spans="1:6">
      <c r="A294" s="54" t="s">
        <v>15</v>
      </c>
      <c r="B294" s="42">
        <v>4290000000</v>
      </c>
      <c r="C294" s="71"/>
      <c r="D294" s="123">
        <f>D295+D296+D298+D299+D300+D304+D305+D306+D309+D310+D312+D313+D311+D307+D308+D302+D301+D314+D315+D297+D303</f>
        <v>11653213.84</v>
      </c>
      <c r="E294" s="123">
        <f t="shared" ref="E294:F294" si="67">E295+E296+E298+E299+E300+E304+E305+E306+E309+E310+E312+E313+E311+E307+E308+E302+E301+E314+E315+E297+E303</f>
        <v>-231030.86</v>
      </c>
      <c r="F294" s="123">
        <f t="shared" si="67"/>
        <v>11422182.98</v>
      </c>
    </row>
    <row r="295" spans="1:6" ht="25.5">
      <c r="A295" s="16" t="s">
        <v>196</v>
      </c>
      <c r="B295" s="15">
        <v>4290020090</v>
      </c>
      <c r="C295" s="71">
        <v>800</v>
      </c>
      <c r="D295" s="124">
        <v>1474584</v>
      </c>
      <c r="E295" s="124"/>
      <c r="F295" s="124">
        <f t="shared" si="62"/>
        <v>1474584</v>
      </c>
    </row>
    <row r="296" spans="1:6" ht="38.25">
      <c r="A296" s="16" t="s">
        <v>516</v>
      </c>
      <c r="B296" s="15">
        <v>4290020100</v>
      </c>
      <c r="C296" s="71">
        <v>200</v>
      </c>
      <c r="D296" s="124">
        <v>323938.86</v>
      </c>
      <c r="E296" s="113">
        <v>-0.06</v>
      </c>
      <c r="F296" s="124">
        <f t="shared" si="62"/>
        <v>323938.8</v>
      </c>
    </row>
    <row r="297" spans="1:6" ht="38.25">
      <c r="A297" s="16" t="s">
        <v>839</v>
      </c>
      <c r="B297" s="15">
        <v>4290020100</v>
      </c>
      <c r="C297" s="218">
        <v>800</v>
      </c>
      <c r="D297" s="124">
        <v>34932</v>
      </c>
      <c r="E297" s="124"/>
      <c r="F297" s="124">
        <f t="shared" si="62"/>
        <v>34932</v>
      </c>
    </row>
    <row r="298" spans="1:6" ht="25.5">
      <c r="A298" s="16" t="s">
        <v>263</v>
      </c>
      <c r="B298" s="15">
        <v>4290020120</v>
      </c>
      <c r="C298" s="218">
        <v>800</v>
      </c>
      <c r="D298" s="124">
        <v>27906</v>
      </c>
      <c r="E298" s="113"/>
      <c r="F298" s="124">
        <f t="shared" si="62"/>
        <v>27906</v>
      </c>
    </row>
    <row r="299" spans="1:6" ht="37.5" customHeight="1">
      <c r="A299" s="16" t="s">
        <v>249</v>
      </c>
      <c r="B299" s="15">
        <v>4290020140</v>
      </c>
      <c r="C299" s="71">
        <v>200</v>
      </c>
      <c r="D299" s="124">
        <v>251142</v>
      </c>
      <c r="E299" s="113"/>
      <c r="F299" s="124">
        <f t="shared" si="62"/>
        <v>251142</v>
      </c>
    </row>
    <row r="300" spans="1:6" ht="38.25">
      <c r="A300" s="16" t="s">
        <v>250</v>
      </c>
      <c r="B300" s="15">
        <v>4290020150</v>
      </c>
      <c r="C300" s="71">
        <v>200</v>
      </c>
      <c r="D300" s="124">
        <v>160000</v>
      </c>
      <c r="E300" s="113">
        <v>-143000</v>
      </c>
      <c r="F300" s="124">
        <f t="shared" si="62"/>
        <v>17000</v>
      </c>
    </row>
    <row r="301" spans="1:6" ht="51.75" customHeight="1">
      <c r="A301" s="16" t="s">
        <v>546</v>
      </c>
      <c r="B301" s="15">
        <v>4290008100</v>
      </c>
      <c r="C301" s="71">
        <v>500</v>
      </c>
      <c r="D301" s="124">
        <v>1000800</v>
      </c>
      <c r="E301" s="113"/>
      <c r="F301" s="124">
        <f t="shared" si="62"/>
        <v>1000800</v>
      </c>
    </row>
    <row r="302" spans="1:6" ht="38.25">
      <c r="A302" s="94" t="s">
        <v>438</v>
      </c>
      <c r="B302" s="15">
        <v>4290008150</v>
      </c>
      <c r="C302" s="71">
        <v>500</v>
      </c>
      <c r="D302" s="124">
        <v>704200</v>
      </c>
      <c r="E302" s="113"/>
      <c r="F302" s="124">
        <f t="shared" si="62"/>
        <v>704200</v>
      </c>
    </row>
    <row r="303" spans="1:6" ht="38.25">
      <c r="A303" s="16" t="s">
        <v>857</v>
      </c>
      <c r="B303" s="15">
        <v>4290008170</v>
      </c>
      <c r="C303" s="252">
        <v>500</v>
      </c>
      <c r="D303" s="124">
        <v>300000</v>
      </c>
      <c r="E303" s="113"/>
      <c r="F303" s="124">
        <f t="shared" si="62"/>
        <v>300000</v>
      </c>
    </row>
    <row r="304" spans="1:6" ht="66.75" customHeight="1">
      <c r="A304" s="16" t="s">
        <v>19</v>
      </c>
      <c r="B304" s="15">
        <v>4290000300</v>
      </c>
      <c r="C304" s="71">
        <v>100</v>
      </c>
      <c r="D304" s="124">
        <v>3649800</v>
      </c>
      <c r="E304" s="113">
        <v>-23136.21</v>
      </c>
      <c r="F304" s="124">
        <f t="shared" si="62"/>
        <v>3626663.79</v>
      </c>
    </row>
    <row r="305" spans="1:6" ht="48" customHeight="1">
      <c r="A305" s="16" t="s">
        <v>251</v>
      </c>
      <c r="B305" s="15">
        <v>4290000300</v>
      </c>
      <c r="C305" s="71">
        <v>200</v>
      </c>
      <c r="D305" s="124">
        <v>1004400</v>
      </c>
      <c r="E305" s="113">
        <v>48361.66</v>
      </c>
      <c r="F305" s="124">
        <f t="shared" si="62"/>
        <v>1052761.6599999999</v>
      </c>
    </row>
    <row r="306" spans="1:6" ht="40.5" customHeight="1">
      <c r="A306" s="16" t="s">
        <v>20</v>
      </c>
      <c r="B306" s="15">
        <v>4290000300</v>
      </c>
      <c r="C306" s="71">
        <v>800</v>
      </c>
      <c r="D306" s="124">
        <v>31500</v>
      </c>
      <c r="E306" s="113">
        <v>-25225.45</v>
      </c>
      <c r="F306" s="124">
        <f t="shared" si="62"/>
        <v>6274.5499999999993</v>
      </c>
    </row>
    <row r="307" spans="1:6" ht="51">
      <c r="A307" s="38" t="s">
        <v>552</v>
      </c>
      <c r="B307" s="69" t="s">
        <v>466</v>
      </c>
      <c r="C307" s="71">
        <v>100</v>
      </c>
      <c r="D307" s="124">
        <v>255405</v>
      </c>
      <c r="E307" s="113">
        <v>-31408</v>
      </c>
      <c r="F307" s="124">
        <f t="shared" si="62"/>
        <v>223997</v>
      </c>
    </row>
    <row r="308" spans="1:6" ht="51">
      <c r="A308" s="38" t="s">
        <v>553</v>
      </c>
      <c r="B308" s="69" t="s">
        <v>467</v>
      </c>
      <c r="C308" s="71">
        <v>100</v>
      </c>
      <c r="D308" s="124">
        <v>150935</v>
      </c>
      <c r="E308" s="113"/>
      <c r="F308" s="124">
        <f t="shared" si="62"/>
        <v>150935</v>
      </c>
    </row>
    <row r="309" spans="1:6" ht="54" customHeight="1">
      <c r="A309" s="26" t="s">
        <v>252</v>
      </c>
      <c r="B309" s="15">
        <v>4290020160</v>
      </c>
      <c r="C309" s="71">
        <v>200</v>
      </c>
      <c r="D309" s="124">
        <v>452620.67</v>
      </c>
      <c r="E309" s="113"/>
      <c r="F309" s="124">
        <f t="shared" si="62"/>
        <v>452620.67</v>
      </c>
    </row>
    <row r="310" spans="1:6" ht="40.5" customHeight="1">
      <c r="A310" s="49" t="s">
        <v>277</v>
      </c>
      <c r="B310" s="55">
        <v>4290020180</v>
      </c>
      <c r="C310" s="55">
        <v>200</v>
      </c>
      <c r="D310" s="128">
        <v>448179.43</v>
      </c>
      <c r="E310" s="128"/>
      <c r="F310" s="124">
        <f t="shared" si="62"/>
        <v>448179.43</v>
      </c>
    </row>
    <row r="311" spans="1:6" ht="39" customHeight="1">
      <c r="A311" s="31" t="s">
        <v>368</v>
      </c>
      <c r="B311" s="32">
        <v>4290000360</v>
      </c>
      <c r="C311" s="33">
        <v>200</v>
      </c>
      <c r="D311" s="124">
        <v>53549.17</v>
      </c>
      <c r="E311" s="129">
        <v>-53549.17</v>
      </c>
      <c r="F311" s="124">
        <f t="shared" si="62"/>
        <v>0</v>
      </c>
    </row>
    <row r="312" spans="1:6" ht="25.5">
      <c r="A312" s="26" t="s">
        <v>197</v>
      </c>
      <c r="B312" s="15">
        <v>4290007010</v>
      </c>
      <c r="C312" s="71">
        <v>300</v>
      </c>
      <c r="D312" s="124">
        <v>1216400</v>
      </c>
      <c r="E312" s="113">
        <v>-3073.63</v>
      </c>
      <c r="F312" s="124">
        <f t="shared" si="62"/>
        <v>1213326.3700000001</v>
      </c>
    </row>
    <row r="313" spans="1:6" ht="38.25">
      <c r="A313" s="26" t="s">
        <v>572</v>
      </c>
      <c r="B313" s="15">
        <v>4290007030</v>
      </c>
      <c r="C313" s="71">
        <v>300</v>
      </c>
      <c r="D313" s="124">
        <v>5000</v>
      </c>
      <c r="E313" s="113"/>
      <c r="F313" s="124">
        <f t="shared" si="62"/>
        <v>5000</v>
      </c>
    </row>
    <row r="314" spans="1:6" ht="51">
      <c r="A314" s="26" t="s">
        <v>576</v>
      </c>
      <c r="B314" s="15">
        <v>4290000450</v>
      </c>
      <c r="C314" s="110">
        <v>800</v>
      </c>
      <c r="D314" s="124">
        <v>57921.71</v>
      </c>
      <c r="E314" s="113"/>
      <c r="F314" s="124">
        <f t="shared" si="62"/>
        <v>57921.71</v>
      </c>
    </row>
    <row r="315" spans="1:6" ht="40.5" customHeight="1">
      <c r="A315" s="157" t="s">
        <v>616</v>
      </c>
      <c r="B315" s="158">
        <v>4290000470</v>
      </c>
      <c r="C315" s="22">
        <v>200</v>
      </c>
      <c r="D315" s="61">
        <v>50000</v>
      </c>
      <c r="E315" s="159"/>
      <c r="F315" s="124">
        <f t="shared" si="62"/>
        <v>50000</v>
      </c>
    </row>
    <row r="316" spans="1:6" ht="40.5" customHeight="1">
      <c r="A316" s="54" t="s">
        <v>16</v>
      </c>
      <c r="B316" s="42">
        <v>4300000000</v>
      </c>
      <c r="C316" s="71"/>
      <c r="D316" s="123">
        <f t="shared" ref="D316:E316" si="68">D317</f>
        <v>240664.8</v>
      </c>
      <c r="E316" s="123">
        <f t="shared" si="68"/>
        <v>0</v>
      </c>
      <c r="F316" s="123">
        <f t="shared" si="62"/>
        <v>240664.8</v>
      </c>
    </row>
    <row r="317" spans="1:6" ht="15" customHeight="1">
      <c r="A317" s="26" t="s">
        <v>570</v>
      </c>
      <c r="B317" s="15">
        <v>4390000000</v>
      </c>
      <c r="C317" s="71"/>
      <c r="D317" s="124">
        <f t="shared" ref="D317:E317" si="69">D318+D319+D320</f>
        <v>240664.8</v>
      </c>
      <c r="E317" s="124">
        <f t="shared" si="69"/>
        <v>0</v>
      </c>
      <c r="F317" s="124">
        <f t="shared" si="62"/>
        <v>240664.8</v>
      </c>
    </row>
    <row r="318" spans="1:6" ht="39" customHeight="1">
      <c r="A318" s="16" t="s">
        <v>253</v>
      </c>
      <c r="B318" s="15">
        <v>4390080350</v>
      </c>
      <c r="C318" s="71">
        <v>200</v>
      </c>
      <c r="D318" s="124">
        <v>6571.8</v>
      </c>
      <c r="E318" s="113"/>
      <c r="F318" s="124">
        <f t="shared" si="62"/>
        <v>6571.8</v>
      </c>
    </row>
    <row r="319" spans="1:6" ht="79.5" customHeight="1">
      <c r="A319" s="16" t="s">
        <v>254</v>
      </c>
      <c r="B319" s="15">
        <v>4390080370</v>
      </c>
      <c r="C319" s="71">
        <v>200</v>
      </c>
      <c r="D319" s="124">
        <v>5956</v>
      </c>
      <c r="E319" s="113"/>
      <c r="F319" s="124">
        <f t="shared" si="62"/>
        <v>5956</v>
      </c>
    </row>
    <row r="320" spans="1:6" ht="78" customHeight="1">
      <c r="A320" s="50" t="s">
        <v>375</v>
      </c>
      <c r="B320" s="56">
        <v>4390082400</v>
      </c>
      <c r="C320" s="71">
        <v>200</v>
      </c>
      <c r="D320" s="124">
        <v>228137</v>
      </c>
      <c r="E320" s="113"/>
      <c r="F320" s="124">
        <f t="shared" si="62"/>
        <v>228137</v>
      </c>
    </row>
    <row r="321" spans="1:6" ht="38.25" customHeight="1">
      <c r="A321" s="57" t="s">
        <v>367</v>
      </c>
      <c r="B321" s="42">
        <v>4400000000</v>
      </c>
      <c r="C321" s="30"/>
      <c r="D321" s="123">
        <f t="shared" ref="D321:E321" si="70">D322</f>
        <v>1920</v>
      </c>
      <c r="E321" s="123">
        <f t="shared" si="70"/>
        <v>0</v>
      </c>
      <c r="F321" s="123">
        <f t="shared" si="62"/>
        <v>1920</v>
      </c>
    </row>
    <row r="322" spans="1:6" ht="27.75" customHeight="1">
      <c r="A322" s="51" t="s">
        <v>571</v>
      </c>
      <c r="B322" s="15">
        <v>4490000000</v>
      </c>
      <c r="C322" s="30"/>
      <c r="D322" s="124">
        <f>D323</f>
        <v>1920</v>
      </c>
      <c r="E322" s="124">
        <f>E323</f>
        <v>0</v>
      </c>
      <c r="F322" s="124">
        <f t="shared" si="62"/>
        <v>1920</v>
      </c>
    </row>
    <row r="323" spans="1:6" ht="51">
      <c r="A323" s="28" t="s">
        <v>378</v>
      </c>
      <c r="B323" s="15">
        <v>4490051200</v>
      </c>
      <c r="C323" s="30">
        <v>200</v>
      </c>
      <c r="D323" s="124">
        <v>1920</v>
      </c>
      <c r="E323" s="114"/>
      <c r="F323" s="124">
        <f t="shared" si="62"/>
        <v>1920</v>
      </c>
    </row>
    <row r="324" spans="1:6">
      <c r="A324" s="41" t="s">
        <v>17</v>
      </c>
      <c r="B324" s="59"/>
      <c r="C324" s="71"/>
      <c r="D324" s="123">
        <f>D19+D107+D141+D156+D195+D199+D221+D228+D237+D242+D247+D208+D273+D148+D264+D256+D268</f>
        <v>240441560.07000002</v>
      </c>
      <c r="E324" s="123">
        <f>E19+E107+E141+E156+E195+E199+E221+E228+E237+E242+E247+E208+E273+E148+E264+E256+E268</f>
        <v>412898.01</v>
      </c>
      <c r="F324" s="123">
        <f>F19+F107+F141+F156+F195+F199+F221+F228+F237+F242+F247+F208+F273+F148+F264+F256+F268</f>
        <v>240854458.08000001</v>
      </c>
    </row>
  </sheetData>
  <mergeCells count="27">
    <mergeCell ref="A41:A42"/>
    <mergeCell ref="B41:B42"/>
    <mergeCell ref="C41:C42"/>
    <mergeCell ref="F41:F42"/>
    <mergeCell ref="A15:F15"/>
    <mergeCell ref="A16:F16"/>
    <mergeCell ref="A17:A18"/>
    <mergeCell ref="B17:B18"/>
    <mergeCell ref="C17:C18"/>
    <mergeCell ref="F17:F18"/>
    <mergeCell ref="E17:E18"/>
    <mergeCell ref="D17:D18"/>
    <mergeCell ref="D41:D42"/>
    <mergeCell ref="E41:E42"/>
    <mergeCell ref="A14:F14"/>
    <mergeCell ref="A6:F6"/>
    <mergeCell ref="A7:F7"/>
    <mergeCell ref="B8:F8"/>
    <mergeCell ref="B9:F9"/>
    <mergeCell ref="A10:F10"/>
    <mergeCell ref="A12:F12"/>
    <mergeCell ref="A13:F13"/>
    <mergeCell ref="A1:F1"/>
    <mergeCell ref="A2:F2"/>
    <mergeCell ref="B3:F3"/>
    <mergeCell ref="B4:F4"/>
    <mergeCell ref="A5:F5"/>
  </mergeCells>
  <pageMargins left="0.9055118110236221" right="0.31496062992125984" top="0.74803149606299213" bottom="0.74803149606299213" header="0.31496062992125984" footer="0.31496062992125984"/>
  <pageSetup paperSize="9" scale="70" orientation="portrait" r:id="rId1"/>
  <rowBreaks count="11" manualBreakCount="11">
    <brk id="38" max="5" man="1"/>
    <brk id="64" max="5" man="1"/>
    <brk id="81" max="5" man="1"/>
    <brk id="105" max="5" man="1"/>
    <brk id="130" max="5" man="1"/>
    <brk id="155" max="5" man="1"/>
    <brk id="185" max="5" man="1"/>
    <brk id="215" max="5" man="1"/>
    <brk id="245" max="5" man="1"/>
    <brk id="274" max="5" man="1"/>
    <brk id="30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59"/>
  <sheetViews>
    <sheetView view="pageBreakPreview" topLeftCell="A25" zoomScaleSheetLayoutView="100" workbookViewId="0">
      <selection activeCell="D52" sqref="D52"/>
    </sheetView>
  </sheetViews>
  <sheetFormatPr defaultRowHeight="15"/>
  <cols>
    <col min="1" max="1" width="8.5703125" customWidth="1"/>
    <col min="2" max="2" width="59.42578125" customWidth="1"/>
    <col min="3" max="3" width="13.5703125" customWidth="1"/>
    <col min="4" max="4" width="12.28515625" customWidth="1"/>
    <col min="5" max="5" width="14" customWidth="1"/>
  </cols>
  <sheetData>
    <row r="1" spans="1:5" ht="15.75">
      <c r="B1" s="291" t="s">
        <v>595</v>
      </c>
      <c r="C1" s="291"/>
      <c r="D1" s="291"/>
      <c r="E1" s="291"/>
    </row>
    <row r="2" spans="1:5" ht="15.75">
      <c r="B2" s="291" t="s">
        <v>0</v>
      </c>
      <c r="C2" s="291"/>
      <c r="D2" s="291"/>
      <c r="E2" s="291"/>
    </row>
    <row r="3" spans="1:5" ht="15.75">
      <c r="B3" s="291" t="s">
        <v>1</v>
      </c>
      <c r="C3" s="291"/>
      <c r="D3" s="291"/>
      <c r="E3" s="291"/>
    </row>
    <row r="4" spans="1:5" ht="15.75">
      <c r="B4" s="291" t="s">
        <v>2</v>
      </c>
      <c r="C4" s="291"/>
      <c r="D4" s="291"/>
      <c r="E4" s="291"/>
    </row>
    <row r="5" spans="1:5" ht="15.75">
      <c r="B5" s="291" t="s">
        <v>864</v>
      </c>
      <c r="C5" s="291"/>
      <c r="D5" s="291"/>
      <c r="E5" s="291"/>
    </row>
    <row r="6" spans="1:5" ht="15.75">
      <c r="B6" s="291" t="s">
        <v>274</v>
      </c>
      <c r="C6" s="291"/>
      <c r="D6" s="291"/>
      <c r="E6" s="291"/>
    </row>
    <row r="7" spans="1:5" ht="15.75">
      <c r="B7" s="291" t="s">
        <v>0</v>
      </c>
      <c r="C7" s="291"/>
      <c r="D7" s="291"/>
      <c r="E7" s="291"/>
    </row>
    <row r="8" spans="1:5" ht="15.75">
      <c r="B8" s="291" t="s">
        <v>1</v>
      </c>
      <c r="C8" s="291"/>
      <c r="D8" s="291"/>
      <c r="E8" s="291"/>
    </row>
    <row r="9" spans="1:5" ht="15.75">
      <c r="B9" s="291" t="s">
        <v>2</v>
      </c>
      <c r="C9" s="291"/>
      <c r="D9" s="291"/>
      <c r="E9" s="291"/>
    </row>
    <row r="10" spans="1:5" ht="18.75">
      <c r="A10" s="1"/>
      <c r="B10" s="291" t="s">
        <v>558</v>
      </c>
      <c r="C10" s="291"/>
      <c r="D10" s="291"/>
      <c r="E10" s="291"/>
    </row>
    <row r="11" spans="1:5" ht="9" customHeight="1">
      <c r="A11" s="1"/>
      <c r="B11" s="24"/>
      <c r="C11" s="107"/>
      <c r="D11" s="107"/>
    </row>
    <row r="12" spans="1:5" ht="15" customHeight="1">
      <c r="A12" s="293" t="s">
        <v>23</v>
      </c>
      <c r="B12" s="293"/>
      <c r="C12" s="293"/>
      <c r="D12" s="293"/>
      <c r="E12" s="293"/>
    </row>
    <row r="13" spans="1:5" ht="18" customHeight="1">
      <c r="A13" s="293" t="s">
        <v>608</v>
      </c>
      <c r="B13" s="293"/>
      <c r="C13" s="293"/>
      <c r="D13" s="293"/>
      <c r="E13" s="293"/>
    </row>
    <row r="14" spans="1:5" ht="18.75" customHeight="1">
      <c r="A14" s="293" t="s">
        <v>609</v>
      </c>
      <c r="B14" s="293"/>
      <c r="C14" s="293"/>
      <c r="D14" s="293"/>
      <c r="E14" s="293"/>
    </row>
    <row r="15" spans="1:5" ht="17.25" customHeight="1">
      <c r="A15" s="335" t="s">
        <v>431</v>
      </c>
      <c r="B15" s="335"/>
      <c r="C15" s="335"/>
      <c r="D15" s="335"/>
      <c r="E15" s="335"/>
    </row>
    <row r="16" spans="1:5" ht="40.5" customHeight="1">
      <c r="A16" s="6"/>
      <c r="B16" s="3" t="s">
        <v>3</v>
      </c>
      <c r="C16" s="104" t="s">
        <v>436</v>
      </c>
      <c r="D16" s="104" t="s">
        <v>573</v>
      </c>
      <c r="E16" s="104" t="s">
        <v>436</v>
      </c>
    </row>
    <row r="17" spans="1:5">
      <c r="A17" s="5" t="s">
        <v>43</v>
      </c>
      <c r="B17" s="254" t="s">
        <v>24</v>
      </c>
      <c r="C17" s="256">
        <f>C18+C19+C21+C22+C23+C24+C25</f>
        <v>25959812.93</v>
      </c>
      <c r="D17" s="265">
        <f>D18+D19+D21+D22+D23+D24+D25</f>
        <v>-0.06</v>
      </c>
      <c r="E17" s="25">
        <f>E18+E19+E21+E22+E23+E24+E25</f>
        <v>25959812.870000001</v>
      </c>
    </row>
    <row r="18" spans="1:5" s="2" customFormat="1" ht="27.75" customHeight="1">
      <c r="A18" s="4" t="s">
        <v>80</v>
      </c>
      <c r="B18" s="255" t="s">
        <v>81</v>
      </c>
      <c r="C18" s="271">
        <v>1204590.73</v>
      </c>
      <c r="D18" s="266"/>
      <c r="E18" s="130">
        <f>C18+D18</f>
        <v>1204590.73</v>
      </c>
    </row>
    <row r="19" spans="1:5" ht="38.25" customHeight="1">
      <c r="A19" s="334" t="s">
        <v>44</v>
      </c>
      <c r="B19" s="307" t="s">
        <v>304</v>
      </c>
      <c r="C19" s="272">
        <v>794113</v>
      </c>
      <c r="D19" s="267"/>
      <c r="E19" s="131">
        <f>C19+D19</f>
        <v>794113</v>
      </c>
    </row>
    <row r="20" spans="1:5" ht="15" hidden="1" customHeight="1">
      <c r="A20" s="334"/>
      <c r="B20" s="307"/>
      <c r="C20" s="272">
        <v>16194849.539999999</v>
      </c>
      <c r="D20" s="266"/>
      <c r="E20" s="131">
        <f t="shared" ref="E20:E25" si="0">C20+D20</f>
        <v>16194849.539999999</v>
      </c>
    </row>
    <row r="21" spans="1:5" ht="39" customHeight="1">
      <c r="A21" s="13" t="s">
        <v>45</v>
      </c>
      <c r="B21" s="261" t="s">
        <v>305</v>
      </c>
      <c r="C21" s="272">
        <v>16194849.539999999</v>
      </c>
      <c r="D21" s="268"/>
      <c r="E21" s="131">
        <f t="shared" si="0"/>
        <v>16194849.539999999</v>
      </c>
    </row>
    <row r="22" spans="1:5">
      <c r="A22" s="4" t="s">
        <v>78</v>
      </c>
      <c r="B22" s="255" t="s">
        <v>79</v>
      </c>
      <c r="C22" s="272">
        <v>1920</v>
      </c>
      <c r="D22" s="266"/>
      <c r="E22" s="131">
        <f t="shared" si="0"/>
        <v>1920</v>
      </c>
    </row>
    <row r="23" spans="1:5" ht="29.25" customHeight="1">
      <c r="A23" s="4" t="s">
        <v>46</v>
      </c>
      <c r="B23" s="255" t="s">
        <v>25</v>
      </c>
      <c r="C23" s="272">
        <v>3964700</v>
      </c>
      <c r="D23" s="267"/>
      <c r="E23" s="131">
        <f t="shared" si="0"/>
        <v>3964700</v>
      </c>
    </row>
    <row r="24" spans="1:5">
      <c r="A24" s="4" t="s">
        <v>47</v>
      </c>
      <c r="B24" s="255" t="s">
        <v>26</v>
      </c>
      <c r="C24" s="272">
        <v>1474584</v>
      </c>
      <c r="D24" s="125"/>
      <c r="E24" s="131">
        <f t="shared" si="0"/>
        <v>1474584</v>
      </c>
    </row>
    <row r="25" spans="1:5">
      <c r="A25" s="4" t="s">
        <v>48</v>
      </c>
      <c r="B25" s="255" t="s">
        <v>27</v>
      </c>
      <c r="C25" s="272">
        <v>2325055.66</v>
      </c>
      <c r="D25" s="266">
        <v>-0.06</v>
      </c>
      <c r="E25" s="131">
        <f t="shared" si="0"/>
        <v>2325055.6</v>
      </c>
    </row>
    <row r="26" spans="1:5" ht="16.5" customHeight="1">
      <c r="A26" s="332" t="s">
        <v>49</v>
      </c>
      <c r="B26" s="304" t="s">
        <v>28</v>
      </c>
      <c r="C26" s="333">
        <f t="shared" ref="C26:E26" si="1">C28</f>
        <v>6306389.1699999999</v>
      </c>
      <c r="D26" s="336">
        <f t="shared" ref="D26" si="2">D28</f>
        <v>-227957.17</v>
      </c>
      <c r="E26" s="333">
        <f t="shared" si="1"/>
        <v>6078432</v>
      </c>
    </row>
    <row r="27" spans="1:5" ht="15" hidden="1" customHeight="1">
      <c r="A27" s="332"/>
      <c r="B27" s="304"/>
      <c r="C27" s="333"/>
      <c r="D27" s="336"/>
      <c r="E27" s="333"/>
    </row>
    <row r="28" spans="1:5" ht="26.25" customHeight="1">
      <c r="A28" s="4" t="s">
        <v>50</v>
      </c>
      <c r="B28" s="307" t="s">
        <v>29</v>
      </c>
      <c r="C28" s="131">
        <v>6306389.1699999999</v>
      </c>
      <c r="D28" s="267">
        <v>-227957.17</v>
      </c>
      <c r="E28" s="131">
        <f>C28+D28</f>
        <v>6078432</v>
      </c>
    </row>
    <row r="29" spans="1:5" ht="15" hidden="1" customHeight="1">
      <c r="A29" s="4"/>
      <c r="B29" s="307"/>
      <c r="C29" s="130"/>
      <c r="D29" s="266"/>
      <c r="E29" s="130"/>
    </row>
    <row r="30" spans="1:5" ht="14.25" customHeight="1">
      <c r="A30" s="5" t="s">
        <v>51</v>
      </c>
      <c r="B30" s="254" t="s">
        <v>30</v>
      </c>
      <c r="C30" s="256">
        <f t="shared" ref="C30:E30" si="3">C31+C32+C33</f>
        <v>12527638.619999999</v>
      </c>
      <c r="D30" s="265">
        <f t="shared" ref="D30" si="4">D31+D32+D33</f>
        <v>0</v>
      </c>
      <c r="E30" s="25">
        <f t="shared" si="3"/>
        <v>12527638.619999999</v>
      </c>
    </row>
    <row r="31" spans="1:5">
      <c r="A31" s="4" t="s">
        <v>52</v>
      </c>
      <c r="B31" s="255" t="s">
        <v>31</v>
      </c>
      <c r="C31" s="130">
        <v>234093</v>
      </c>
      <c r="D31" s="266"/>
      <c r="E31" s="130">
        <f>C31+D31</f>
        <v>234093</v>
      </c>
    </row>
    <row r="32" spans="1:5">
      <c r="A32" s="4" t="s">
        <v>53</v>
      </c>
      <c r="B32" s="255" t="s">
        <v>32</v>
      </c>
      <c r="C32" s="130">
        <v>10829929.52</v>
      </c>
      <c r="D32" s="266"/>
      <c r="E32" s="130">
        <f t="shared" ref="E32:E33" si="5">C32+D32</f>
        <v>10829929.52</v>
      </c>
    </row>
    <row r="33" spans="1:5">
      <c r="A33" s="4" t="s">
        <v>54</v>
      </c>
      <c r="B33" s="255" t="s">
        <v>33</v>
      </c>
      <c r="C33" s="130">
        <v>1463616.1</v>
      </c>
      <c r="D33" s="266"/>
      <c r="E33" s="130">
        <f t="shared" si="5"/>
        <v>1463616.1</v>
      </c>
    </row>
    <row r="34" spans="1:5">
      <c r="A34" s="8" t="s">
        <v>307</v>
      </c>
      <c r="B34" s="254" t="s">
        <v>306</v>
      </c>
      <c r="C34" s="256">
        <f t="shared" ref="C34:E34" si="6">C35+C36+C37</f>
        <v>32126433.41</v>
      </c>
      <c r="D34" s="265">
        <f t="shared" ref="D34" si="7">D35+D36+D37</f>
        <v>30371.119999999999</v>
      </c>
      <c r="E34" s="25">
        <f t="shared" si="6"/>
        <v>32156804.530000001</v>
      </c>
    </row>
    <row r="35" spans="1:5">
      <c r="A35" s="9" t="s">
        <v>301</v>
      </c>
      <c r="B35" s="255" t="s">
        <v>308</v>
      </c>
      <c r="C35" s="132">
        <v>1023100</v>
      </c>
      <c r="D35" s="269">
        <v>30371.119999999999</v>
      </c>
      <c r="E35" s="132">
        <f>C35+D35</f>
        <v>1053471.1200000001</v>
      </c>
    </row>
    <row r="36" spans="1:5">
      <c r="A36" s="9" t="s">
        <v>300</v>
      </c>
      <c r="B36" s="255" t="s">
        <v>309</v>
      </c>
      <c r="C36" s="130">
        <v>29201458.41</v>
      </c>
      <c r="D36" s="266"/>
      <c r="E36" s="132">
        <f t="shared" ref="E36:E37" si="8">C36+D36</f>
        <v>29201458.41</v>
      </c>
    </row>
    <row r="37" spans="1:5">
      <c r="A37" s="9" t="s">
        <v>302</v>
      </c>
      <c r="B37" s="255" t="s">
        <v>310</v>
      </c>
      <c r="C37" s="130">
        <v>1901875</v>
      </c>
      <c r="D37" s="266"/>
      <c r="E37" s="132">
        <f t="shared" si="8"/>
        <v>1901875</v>
      </c>
    </row>
    <row r="38" spans="1:5">
      <c r="A38" s="5" t="s">
        <v>55</v>
      </c>
      <c r="B38" s="262" t="s">
        <v>73</v>
      </c>
      <c r="C38" s="256">
        <f t="shared" ref="C38:E38" si="9">C39+C40+C42+C43+C41</f>
        <v>138714104.54000002</v>
      </c>
      <c r="D38" s="265">
        <f t="shared" ref="D38" si="10">D39+D40+D42+D43+D41</f>
        <v>217565</v>
      </c>
      <c r="E38" s="25">
        <f t="shared" si="9"/>
        <v>138931669.54000002</v>
      </c>
    </row>
    <row r="39" spans="1:5">
      <c r="A39" s="4" t="s">
        <v>56</v>
      </c>
      <c r="B39" s="263" t="s">
        <v>34</v>
      </c>
      <c r="C39" s="271">
        <v>17192562</v>
      </c>
      <c r="D39" s="114"/>
      <c r="E39" s="130">
        <f>C39+D39</f>
        <v>17192562</v>
      </c>
    </row>
    <row r="40" spans="1:5">
      <c r="A40" s="4" t="s">
        <v>57</v>
      </c>
      <c r="B40" s="263" t="s">
        <v>35</v>
      </c>
      <c r="C40" s="271">
        <v>102862082.72</v>
      </c>
      <c r="D40" s="266">
        <v>217565</v>
      </c>
      <c r="E40" s="130">
        <f t="shared" ref="E40:E43" si="11">C40+D40</f>
        <v>103079647.72</v>
      </c>
    </row>
    <row r="41" spans="1:5">
      <c r="A41" s="12" t="s">
        <v>318</v>
      </c>
      <c r="B41" s="263" t="s">
        <v>319</v>
      </c>
      <c r="C41" s="271">
        <v>6294120.6100000003</v>
      </c>
      <c r="D41" s="266"/>
      <c r="E41" s="130">
        <f t="shared" si="11"/>
        <v>6294120.6100000003</v>
      </c>
    </row>
    <row r="42" spans="1:5">
      <c r="A42" s="4" t="s">
        <v>58</v>
      </c>
      <c r="B42" s="263" t="s">
        <v>275</v>
      </c>
      <c r="C42" s="271">
        <v>1072590</v>
      </c>
      <c r="D42" s="266"/>
      <c r="E42" s="130">
        <f t="shared" si="11"/>
        <v>1072590</v>
      </c>
    </row>
    <row r="43" spans="1:5">
      <c r="A43" s="4" t="s">
        <v>59</v>
      </c>
      <c r="B43" s="263" t="s">
        <v>36</v>
      </c>
      <c r="C43" s="271">
        <v>11292749.210000001</v>
      </c>
      <c r="D43" s="266"/>
      <c r="E43" s="130">
        <f t="shared" si="11"/>
        <v>11292749.210000001</v>
      </c>
    </row>
    <row r="44" spans="1:5">
      <c r="A44" s="5" t="s">
        <v>60</v>
      </c>
      <c r="B44" s="262" t="s">
        <v>221</v>
      </c>
      <c r="C44" s="256">
        <f t="shared" ref="C44:E44" si="12">C45+C46</f>
        <v>20825482.420000002</v>
      </c>
      <c r="D44" s="265">
        <f t="shared" ref="D44" si="13">D45+D46</f>
        <v>0</v>
      </c>
      <c r="E44" s="25">
        <f t="shared" si="12"/>
        <v>20825482.420000002</v>
      </c>
    </row>
    <row r="45" spans="1:5">
      <c r="A45" s="4" t="s">
        <v>61</v>
      </c>
      <c r="B45" s="263" t="s">
        <v>37</v>
      </c>
      <c r="C45" s="271">
        <v>18978312.420000002</v>
      </c>
      <c r="D45" s="266"/>
      <c r="E45" s="130">
        <f>C45+D45</f>
        <v>18978312.420000002</v>
      </c>
    </row>
    <row r="46" spans="1:5">
      <c r="A46" s="4" t="s">
        <v>219</v>
      </c>
      <c r="B46" s="263" t="s">
        <v>220</v>
      </c>
      <c r="C46" s="271">
        <v>1847170</v>
      </c>
      <c r="D46" s="266"/>
      <c r="E46" s="130">
        <f>C46+D46</f>
        <v>1847170</v>
      </c>
    </row>
    <row r="47" spans="1:5">
      <c r="A47" s="65" t="s">
        <v>549</v>
      </c>
      <c r="B47" s="262" t="s">
        <v>550</v>
      </c>
      <c r="C47" s="133">
        <f>C48</f>
        <v>0</v>
      </c>
      <c r="D47" s="270">
        <f>D48</f>
        <v>0</v>
      </c>
      <c r="E47" s="133">
        <f>E48</f>
        <v>0</v>
      </c>
    </row>
    <row r="48" spans="1:5">
      <c r="A48" s="66" t="s">
        <v>528</v>
      </c>
      <c r="B48" s="263" t="s">
        <v>551</v>
      </c>
      <c r="C48" s="130">
        <v>0</v>
      </c>
      <c r="D48" s="266"/>
      <c r="E48" s="130">
        <f>C48+D48</f>
        <v>0</v>
      </c>
    </row>
    <row r="49" spans="1:5">
      <c r="A49" s="5" t="s">
        <v>62</v>
      </c>
      <c r="B49" s="262" t="s">
        <v>38</v>
      </c>
      <c r="C49" s="256">
        <f t="shared" ref="C49:E49" si="14">C50+C52+C51</f>
        <v>3621098.98</v>
      </c>
      <c r="D49" s="265">
        <f>D50+D52+D51</f>
        <v>-3080.88</v>
      </c>
      <c r="E49" s="25">
        <f t="shared" si="14"/>
        <v>3618018.1</v>
      </c>
    </row>
    <row r="50" spans="1:5">
      <c r="A50" s="4" t="s">
        <v>63</v>
      </c>
      <c r="B50" s="263" t="s">
        <v>39</v>
      </c>
      <c r="C50" s="130">
        <v>1216400</v>
      </c>
      <c r="D50" s="266">
        <v>-3073.63</v>
      </c>
      <c r="E50" s="130">
        <f>C50+D50</f>
        <v>1213326.3700000001</v>
      </c>
    </row>
    <row r="51" spans="1:5">
      <c r="A51" s="4" t="s">
        <v>268</v>
      </c>
      <c r="B51" s="263" t="s">
        <v>269</v>
      </c>
      <c r="C51" s="271">
        <v>1024670.75</v>
      </c>
      <c r="D51" s="266">
        <v>-7.25</v>
      </c>
      <c r="E51" s="130">
        <f t="shared" ref="E51:E52" si="15">C51+D51</f>
        <v>1024663.5</v>
      </c>
    </row>
    <row r="52" spans="1:5">
      <c r="A52" s="4" t="s">
        <v>64</v>
      </c>
      <c r="B52" s="263" t="s">
        <v>40</v>
      </c>
      <c r="C52" s="271">
        <v>1380028.23</v>
      </c>
      <c r="D52" s="266"/>
      <c r="E52" s="130">
        <f t="shared" si="15"/>
        <v>1380028.23</v>
      </c>
    </row>
    <row r="53" spans="1:5">
      <c r="A53" s="5" t="s">
        <v>65</v>
      </c>
      <c r="B53" s="262" t="s">
        <v>41</v>
      </c>
      <c r="C53" s="133">
        <f>C54+C55</f>
        <v>360600</v>
      </c>
      <c r="D53" s="270">
        <f t="shared" ref="D53:E53" si="16">D54+D55</f>
        <v>396000</v>
      </c>
      <c r="E53" s="133">
        <f t="shared" si="16"/>
        <v>756600</v>
      </c>
    </row>
    <row r="54" spans="1:5">
      <c r="A54" s="60" t="s">
        <v>475</v>
      </c>
      <c r="B54" s="263" t="s">
        <v>483</v>
      </c>
      <c r="C54" s="130">
        <v>301800</v>
      </c>
      <c r="D54" s="266">
        <v>396000</v>
      </c>
      <c r="E54" s="130">
        <f>C54+D54</f>
        <v>697800</v>
      </c>
    </row>
    <row r="55" spans="1:5">
      <c r="A55" s="181" t="s">
        <v>829</v>
      </c>
      <c r="B55" s="264" t="s">
        <v>830</v>
      </c>
      <c r="C55" s="130">
        <v>58800</v>
      </c>
      <c r="D55" s="266"/>
      <c r="E55" s="130">
        <f>C55+D55</f>
        <v>58800</v>
      </c>
    </row>
    <row r="56" spans="1:5" ht="21.75" customHeight="1">
      <c r="A56" s="5"/>
      <c r="B56" s="262" t="s">
        <v>42</v>
      </c>
      <c r="C56" s="256">
        <f>C17+C26+C30+C38+C44+C49+C53+C34+C47</f>
        <v>240441560.06999999</v>
      </c>
      <c r="D56" s="265">
        <f>D17+D26+D30+D38+D44+D49+D53+D34+D47</f>
        <v>412898.01</v>
      </c>
      <c r="E56" s="25">
        <f>E17+E26+E30+E38+E44+E49+E53+E34+E47</f>
        <v>240854458.08000004</v>
      </c>
    </row>
    <row r="58" spans="1:5">
      <c r="B58" s="7"/>
      <c r="C58" s="108"/>
      <c r="D58" s="108"/>
    </row>
    <row r="59" spans="1:5" ht="51.75" customHeight="1">
      <c r="B59" s="10"/>
      <c r="C59" s="10"/>
      <c r="D59" s="10"/>
    </row>
  </sheetData>
  <mergeCells count="22">
    <mergeCell ref="A26:A27"/>
    <mergeCell ref="B26:B27"/>
    <mergeCell ref="E26:E27"/>
    <mergeCell ref="B28:B29"/>
    <mergeCell ref="B7:E7"/>
    <mergeCell ref="A19:A20"/>
    <mergeCell ref="B19:B20"/>
    <mergeCell ref="B8:E8"/>
    <mergeCell ref="B9:E9"/>
    <mergeCell ref="B10:E10"/>
    <mergeCell ref="A15:E15"/>
    <mergeCell ref="C26:C27"/>
    <mergeCell ref="D26:D27"/>
    <mergeCell ref="A12:E12"/>
    <mergeCell ref="A13:E13"/>
    <mergeCell ref="A14:E14"/>
    <mergeCell ref="B6:E6"/>
    <mergeCell ref="B1:E1"/>
    <mergeCell ref="B2:E2"/>
    <mergeCell ref="B3:E3"/>
    <mergeCell ref="B4:E4"/>
    <mergeCell ref="B5:E5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24"/>
  <sheetViews>
    <sheetView view="pageBreakPreview" topLeftCell="A213" zoomScale="115" zoomScaleSheetLayoutView="115" workbookViewId="0">
      <selection activeCell="G64" sqref="G64"/>
    </sheetView>
  </sheetViews>
  <sheetFormatPr defaultRowHeight="15"/>
  <cols>
    <col min="1" max="1" width="50.140625" style="81" customWidth="1"/>
    <col min="2" max="2" width="4" style="81" customWidth="1"/>
    <col min="3" max="3" width="4.85546875" style="81" customWidth="1"/>
    <col min="4" max="4" width="11.28515625" style="81" customWidth="1"/>
    <col min="5" max="5" width="6.42578125" style="81" customWidth="1"/>
    <col min="6" max="6" width="13.28515625" style="81" customWidth="1"/>
    <col min="7" max="7" width="12.7109375" style="81" customWidth="1"/>
    <col min="8" max="8" width="13.140625" style="81" customWidth="1"/>
    <col min="9" max="9" width="0.140625" style="81" hidden="1" customWidth="1"/>
    <col min="10" max="16384" width="9.140625" style="81"/>
  </cols>
  <sheetData>
    <row r="1" spans="1:9" ht="15.75">
      <c r="D1" s="314" t="s">
        <v>335</v>
      </c>
      <c r="E1" s="314"/>
      <c r="F1" s="314"/>
      <c r="G1" s="314"/>
      <c r="H1" s="314"/>
      <c r="I1" s="314"/>
    </row>
    <row r="2" spans="1:9" ht="15.75">
      <c r="D2" s="314" t="s">
        <v>0</v>
      </c>
      <c r="E2" s="314"/>
      <c r="F2" s="314"/>
      <c r="G2" s="314"/>
      <c r="H2" s="314"/>
      <c r="I2" s="314"/>
    </row>
    <row r="3" spans="1:9" ht="15.75">
      <c r="D3" s="314" t="s">
        <v>1</v>
      </c>
      <c r="E3" s="314"/>
      <c r="F3" s="314"/>
      <c r="G3" s="314"/>
      <c r="H3" s="314"/>
      <c r="I3" s="314"/>
    </row>
    <row r="4" spans="1:9" ht="15.75">
      <c r="D4" s="314" t="s">
        <v>2</v>
      </c>
      <c r="E4" s="314"/>
      <c r="F4" s="314"/>
      <c r="G4" s="314"/>
      <c r="H4" s="314"/>
      <c r="I4" s="314"/>
    </row>
    <row r="5" spans="1:9" ht="15.75">
      <c r="C5" s="314" t="s">
        <v>863</v>
      </c>
      <c r="D5" s="314"/>
      <c r="E5" s="314"/>
      <c r="F5" s="314"/>
      <c r="G5" s="314"/>
      <c r="H5" s="314"/>
      <c r="I5" s="314"/>
    </row>
    <row r="6" spans="1:9" ht="15.75" customHeight="1">
      <c r="D6" s="314" t="s">
        <v>276</v>
      </c>
      <c r="E6" s="314"/>
      <c r="F6" s="314"/>
      <c r="G6" s="314"/>
      <c r="H6" s="314"/>
      <c r="I6" s="314"/>
    </row>
    <row r="7" spans="1:9" ht="15.75" customHeight="1">
      <c r="D7" s="314" t="s">
        <v>0</v>
      </c>
      <c r="E7" s="314"/>
      <c r="F7" s="314"/>
      <c r="G7" s="314"/>
      <c r="H7" s="314"/>
      <c r="I7" s="314"/>
    </row>
    <row r="8" spans="1:9" ht="15.75" customHeight="1">
      <c r="D8" s="314" t="s">
        <v>1</v>
      </c>
      <c r="E8" s="314"/>
      <c r="F8" s="314"/>
      <c r="G8" s="314"/>
      <c r="H8" s="314"/>
      <c r="I8" s="314"/>
    </row>
    <row r="9" spans="1:9" ht="18.75" customHeight="1">
      <c r="A9" s="82"/>
      <c r="D9" s="314" t="s">
        <v>2</v>
      </c>
      <c r="E9" s="314"/>
      <c r="F9" s="314"/>
      <c r="G9" s="314"/>
      <c r="H9" s="314"/>
      <c r="I9" s="314"/>
    </row>
    <row r="10" spans="1:9" ht="18.75" customHeight="1">
      <c r="A10" s="82"/>
      <c r="C10" s="314" t="s">
        <v>558</v>
      </c>
      <c r="D10" s="314"/>
      <c r="E10" s="314"/>
      <c r="F10" s="314"/>
      <c r="G10" s="314"/>
      <c r="H10" s="314"/>
      <c r="I10" s="314"/>
    </row>
    <row r="11" spans="1:9" ht="18.75">
      <c r="A11" s="82"/>
    </row>
    <row r="12" spans="1:9">
      <c r="A12" s="337" t="s">
        <v>72</v>
      </c>
      <c r="B12" s="338"/>
      <c r="C12" s="338"/>
      <c r="D12" s="338"/>
      <c r="E12" s="338"/>
      <c r="F12" s="338"/>
      <c r="G12" s="338"/>
      <c r="H12" s="338"/>
    </row>
    <row r="13" spans="1:9">
      <c r="A13" s="337" t="s">
        <v>480</v>
      </c>
      <c r="B13" s="338"/>
      <c r="C13" s="338"/>
      <c r="D13" s="338"/>
      <c r="E13" s="338"/>
      <c r="F13" s="338"/>
      <c r="G13" s="338"/>
      <c r="H13" s="338"/>
    </row>
    <row r="14" spans="1:9" ht="15.75">
      <c r="A14" s="83"/>
    </row>
    <row r="15" spans="1:9" ht="23.25" customHeight="1">
      <c r="A15" s="75"/>
      <c r="E15" s="342" t="s">
        <v>431</v>
      </c>
      <c r="F15" s="342"/>
      <c r="G15" s="342"/>
      <c r="H15" s="342"/>
      <c r="I15" s="342"/>
    </row>
    <row r="16" spans="1:9" ht="63.75" customHeight="1">
      <c r="A16" s="340"/>
      <c r="B16" s="340" t="s">
        <v>76</v>
      </c>
      <c r="C16" s="340" t="s">
        <v>66</v>
      </c>
      <c r="D16" s="341" t="s">
        <v>10</v>
      </c>
      <c r="E16" s="341" t="s">
        <v>67</v>
      </c>
      <c r="F16" s="341" t="s">
        <v>481</v>
      </c>
      <c r="G16" s="341" t="s">
        <v>573</v>
      </c>
      <c r="H16" s="341" t="s">
        <v>481</v>
      </c>
      <c r="I16" s="339"/>
    </row>
    <row r="17" spans="1:9" ht="33" customHeight="1">
      <c r="A17" s="340"/>
      <c r="B17" s="340"/>
      <c r="C17" s="340"/>
      <c r="D17" s="341"/>
      <c r="E17" s="341"/>
      <c r="F17" s="341"/>
      <c r="G17" s="341"/>
      <c r="H17" s="341"/>
      <c r="I17" s="339"/>
    </row>
    <row r="18" spans="1:9" ht="33" customHeight="1">
      <c r="A18" s="340"/>
      <c r="B18" s="340"/>
      <c r="C18" s="340"/>
      <c r="D18" s="341"/>
      <c r="E18" s="341"/>
      <c r="F18" s="341"/>
      <c r="G18" s="341"/>
      <c r="H18" s="341"/>
      <c r="I18" s="339"/>
    </row>
    <row r="19" spans="1:9" ht="15.75">
      <c r="A19" s="84" t="s">
        <v>68</v>
      </c>
      <c r="B19" s="37" t="s">
        <v>70</v>
      </c>
      <c r="C19" s="85"/>
      <c r="D19" s="86"/>
      <c r="E19" s="86"/>
      <c r="F19" s="123">
        <f>F20+F21+F22+F23+F24+F25+F27+F28+F31+F32+F33+F34+F36+F37+F38+F39+F41+F42+F43+F44+F46+F48+F49+F50+F51+F52+F55+F62+F63+F26+F29+F30+F53+F64+F56+F57+F58+F59+F60+F61+F47+F54+F45+F65+F40+F35+F66</f>
        <v>33715403.200000003</v>
      </c>
      <c r="G19" s="123">
        <f t="shared" ref="G19:H19" si="0">G20+G21+G22+G23+G24+G25+G27+G28+G31+G32+G33+G34+G36+G37+G38+G39+G41+G42+G43+G44+G46+G48+G49+G50+G51+G52+G55+G62+G63+G26+G29+G30+G53+G64+G56+G57+G58+G59+G60+G61+G47+G54+G45+G65+G40+G35+G66</f>
        <v>280290.18</v>
      </c>
      <c r="H19" s="123">
        <f t="shared" si="0"/>
        <v>33995693.380000003</v>
      </c>
      <c r="I19" s="123">
        <f>I20+I21+I22+I23+I24+I25+I27+I28+I31+I32+I33+I34+I36+I37+I38+I39+I41+I42+I43+I44+I46+I48+I49+I50+I51+I52+I55+I62+I63+I26+I29+I30+I53+I64+I56+I57+I58+I59+I60+I61+I47+I54+I45</f>
        <v>3040</v>
      </c>
    </row>
    <row r="20" spans="1:9" ht="79.5" customHeight="1">
      <c r="A20" s="26" t="s">
        <v>191</v>
      </c>
      <c r="B20" s="69" t="s">
        <v>70</v>
      </c>
      <c r="C20" s="87" t="s">
        <v>80</v>
      </c>
      <c r="D20" s="15">
        <v>4190000250</v>
      </c>
      <c r="E20" s="277">
        <v>100</v>
      </c>
      <c r="F20" s="124">
        <v>1204590.73</v>
      </c>
      <c r="G20" s="125"/>
      <c r="H20" s="124">
        <f>F20+G20</f>
        <v>1204590.73</v>
      </c>
      <c r="I20" s="88"/>
    </row>
    <row r="21" spans="1:9" ht="77.25" customHeight="1">
      <c r="A21" s="16" t="s">
        <v>192</v>
      </c>
      <c r="B21" s="69" t="s">
        <v>70</v>
      </c>
      <c r="C21" s="69" t="s">
        <v>45</v>
      </c>
      <c r="D21" s="15">
        <v>4190000280</v>
      </c>
      <c r="E21" s="278">
        <v>100</v>
      </c>
      <c r="F21" s="124">
        <v>13651068.27</v>
      </c>
      <c r="G21" s="125">
        <v>-72750</v>
      </c>
      <c r="H21" s="124">
        <f t="shared" ref="H21:H69" si="1">F21+G21</f>
        <v>13578318.27</v>
      </c>
      <c r="I21" s="88"/>
    </row>
    <row r="22" spans="1:9" ht="38.25" customHeight="1">
      <c r="A22" s="16" t="s">
        <v>246</v>
      </c>
      <c r="B22" s="69" t="s">
        <v>70</v>
      </c>
      <c r="C22" s="69" t="s">
        <v>45</v>
      </c>
      <c r="D22" s="15">
        <v>4190000280</v>
      </c>
      <c r="E22" s="278">
        <v>200</v>
      </c>
      <c r="F22" s="257">
        <v>2160100</v>
      </c>
      <c r="G22" s="125">
        <v>72750</v>
      </c>
      <c r="H22" s="124">
        <f t="shared" si="1"/>
        <v>2232850</v>
      </c>
      <c r="I22" s="88"/>
    </row>
    <row r="23" spans="1:9" ht="53.25" customHeight="1">
      <c r="A23" s="16" t="s">
        <v>18</v>
      </c>
      <c r="B23" s="69" t="s">
        <v>70</v>
      </c>
      <c r="C23" s="69" t="s">
        <v>45</v>
      </c>
      <c r="D23" s="15">
        <v>4190000280</v>
      </c>
      <c r="E23" s="278">
        <v>800</v>
      </c>
      <c r="F23" s="257">
        <v>5584</v>
      </c>
      <c r="G23" s="125"/>
      <c r="H23" s="124">
        <f t="shared" si="1"/>
        <v>5584</v>
      </c>
      <c r="I23" s="88"/>
    </row>
    <row r="24" spans="1:9" ht="93.75" customHeight="1">
      <c r="A24" s="28" t="s">
        <v>187</v>
      </c>
      <c r="B24" s="69" t="s">
        <v>70</v>
      </c>
      <c r="C24" s="69" t="s">
        <v>45</v>
      </c>
      <c r="D24" s="15">
        <v>1110180360</v>
      </c>
      <c r="E24" s="278">
        <v>100</v>
      </c>
      <c r="F24" s="257">
        <v>316284.02</v>
      </c>
      <c r="G24" s="125">
        <v>3557.7</v>
      </c>
      <c r="H24" s="124">
        <f t="shared" si="1"/>
        <v>319841.72000000003</v>
      </c>
      <c r="I24" s="88"/>
    </row>
    <row r="25" spans="1:9" ht="51.75" customHeight="1">
      <c r="A25" s="28" t="s">
        <v>241</v>
      </c>
      <c r="B25" s="69" t="s">
        <v>70</v>
      </c>
      <c r="C25" s="69" t="s">
        <v>45</v>
      </c>
      <c r="D25" s="15">
        <v>1110180360</v>
      </c>
      <c r="E25" s="278">
        <v>200</v>
      </c>
      <c r="F25" s="257">
        <v>61813.25</v>
      </c>
      <c r="G25" s="125">
        <v>-3557.7</v>
      </c>
      <c r="H25" s="124">
        <f t="shared" si="1"/>
        <v>58255.55</v>
      </c>
      <c r="I25" s="88"/>
    </row>
    <row r="26" spans="1:9" ht="48.75" customHeight="1">
      <c r="A26" s="58" t="s">
        <v>378</v>
      </c>
      <c r="B26" s="69" t="s">
        <v>70</v>
      </c>
      <c r="C26" s="69" t="s">
        <v>78</v>
      </c>
      <c r="D26" s="15">
        <v>4490051200</v>
      </c>
      <c r="E26" s="279">
        <v>200</v>
      </c>
      <c r="F26" s="257">
        <v>1920</v>
      </c>
      <c r="G26" s="125"/>
      <c r="H26" s="124">
        <f t="shared" si="1"/>
        <v>1920</v>
      </c>
      <c r="I26" s="88"/>
    </row>
    <row r="27" spans="1:9" ht="51.75" customHeight="1">
      <c r="A27" s="28" t="s">
        <v>332</v>
      </c>
      <c r="B27" s="69" t="s">
        <v>70</v>
      </c>
      <c r="C27" s="69" t="s">
        <v>48</v>
      </c>
      <c r="D27" s="69" t="s">
        <v>401</v>
      </c>
      <c r="E27" s="279">
        <v>200</v>
      </c>
      <c r="F27" s="22">
        <v>0</v>
      </c>
      <c r="G27" s="125"/>
      <c r="H27" s="124">
        <f t="shared" si="1"/>
        <v>0</v>
      </c>
      <c r="I27" s="89"/>
    </row>
    <row r="28" spans="1:9" ht="66" customHeight="1">
      <c r="A28" s="16" t="s">
        <v>413</v>
      </c>
      <c r="B28" s="69" t="s">
        <v>70</v>
      </c>
      <c r="C28" s="69" t="s">
        <v>48</v>
      </c>
      <c r="D28" s="69" t="s">
        <v>407</v>
      </c>
      <c r="E28" s="278">
        <v>200</v>
      </c>
      <c r="F28" s="257">
        <v>790000</v>
      </c>
      <c r="G28" s="125"/>
      <c r="H28" s="124">
        <f t="shared" si="1"/>
        <v>790000</v>
      </c>
      <c r="I28" s="88"/>
    </row>
    <row r="29" spans="1:9" ht="66" customHeight="1">
      <c r="A29" s="52" t="s">
        <v>415</v>
      </c>
      <c r="B29" s="69" t="s">
        <v>70</v>
      </c>
      <c r="C29" s="69" t="s">
        <v>48</v>
      </c>
      <c r="D29" s="69" t="s">
        <v>414</v>
      </c>
      <c r="E29" s="278">
        <v>200</v>
      </c>
      <c r="F29" s="22">
        <v>0</v>
      </c>
      <c r="G29" s="125"/>
      <c r="H29" s="124">
        <f t="shared" si="1"/>
        <v>0</v>
      </c>
      <c r="I29" s="88"/>
    </row>
    <row r="30" spans="1:9" ht="39" customHeight="1">
      <c r="A30" s="16" t="s">
        <v>425</v>
      </c>
      <c r="B30" s="69" t="s">
        <v>70</v>
      </c>
      <c r="C30" s="69" t="s">
        <v>48</v>
      </c>
      <c r="D30" s="29" t="s">
        <v>426</v>
      </c>
      <c r="E30" s="278">
        <v>200</v>
      </c>
      <c r="F30" s="22">
        <v>0</v>
      </c>
      <c r="G30" s="125"/>
      <c r="H30" s="124">
        <f t="shared" si="1"/>
        <v>0</v>
      </c>
      <c r="I30" s="63">
        <v>40</v>
      </c>
    </row>
    <row r="31" spans="1:9" ht="51.75" customHeight="1">
      <c r="A31" s="28" t="s">
        <v>240</v>
      </c>
      <c r="B31" s="69" t="s">
        <v>70</v>
      </c>
      <c r="C31" s="69" t="s">
        <v>48</v>
      </c>
      <c r="D31" s="69" t="s">
        <v>410</v>
      </c>
      <c r="E31" s="278">
        <v>200</v>
      </c>
      <c r="F31" s="257">
        <v>150000</v>
      </c>
      <c r="G31" s="125"/>
      <c r="H31" s="124">
        <f t="shared" si="1"/>
        <v>150000</v>
      </c>
      <c r="I31" s="88"/>
    </row>
    <row r="32" spans="1:9" ht="39" customHeight="1">
      <c r="A32" s="28" t="s">
        <v>243</v>
      </c>
      <c r="B32" s="69" t="s">
        <v>70</v>
      </c>
      <c r="C32" s="69" t="s">
        <v>48</v>
      </c>
      <c r="D32" s="15">
        <v>1410100700</v>
      </c>
      <c r="E32" s="278">
        <v>200</v>
      </c>
      <c r="F32" s="22">
        <v>0</v>
      </c>
      <c r="G32" s="125"/>
      <c r="H32" s="124">
        <f t="shared" si="1"/>
        <v>0</v>
      </c>
      <c r="I32" s="88"/>
    </row>
    <row r="33" spans="1:9" ht="53.25" customHeight="1">
      <c r="A33" s="28" t="s">
        <v>255</v>
      </c>
      <c r="B33" s="69" t="s">
        <v>70</v>
      </c>
      <c r="C33" s="69" t="s">
        <v>48</v>
      </c>
      <c r="D33" s="15">
        <v>1410100710</v>
      </c>
      <c r="E33" s="278">
        <v>200</v>
      </c>
      <c r="F33" s="22">
        <v>0</v>
      </c>
      <c r="G33" s="125"/>
      <c r="H33" s="124">
        <f t="shared" si="1"/>
        <v>0</v>
      </c>
      <c r="I33" s="88"/>
    </row>
    <row r="34" spans="1:9" ht="52.5" customHeight="1">
      <c r="A34" s="16" t="s">
        <v>516</v>
      </c>
      <c r="B34" s="69" t="s">
        <v>70</v>
      </c>
      <c r="C34" s="69" t="s">
        <v>48</v>
      </c>
      <c r="D34" s="15">
        <v>4290020100</v>
      </c>
      <c r="E34" s="278">
        <v>200</v>
      </c>
      <c r="F34" s="257">
        <v>323938.86</v>
      </c>
      <c r="G34" s="114">
        <v>-0.06</v>
      </c>
      <c r="H34" s="124">
        <f t="shared" si="1"/>
        <v>323938.8</v>
      </c>
      <c r="I34" s="88"/>
    </row>
    <row r="35" spans="1:9" ht="52.5" customHeight="1">
      <c r="A35" s="16" t="s">
        <v>839</v>
      </c>
      <c r="B35" s="217" t="s">
        <v>70</v>
      </c>
      <c r="C35" s="217" t="s">
        <v>48</v>
      </c>
      <c r="D35" s="15">
        <v>4290020100</v>
      </c>
      <c r="E35" s="278">
        <v>800</v>
      </c>
      <c r="F35" s="257">
        <v>34932</v>
      </c>
      <c r="G35" s="125"/>
      <c r="H35" s="124">
        <f t="shared" ref="H35" si="2">F35+G35</f>
        <v>34932</v>
      </c>
      <c r="I35" s="219"/>
    </row>
    <row r="36" spans="1:9" ht="38.25" customHeight="1">
      <c r="A36" s="16" t="s">
        <v>263</v>
      </c>
      <c r="B36" s="69" t="s">
        <v>70</v>
      </c>
      <c r="C36" s="69" t="s">
        <v>48</v>
      </c>
      <c r="D36" s="15">
        <v>4290020120</v>
      </c>
      <c r="E36" s="278">
        <v>800</v>
      </c>
      <c r="F36" s="257">
        <v>27906</v>
      </c>
      <c r="G36" s="125"/>
      <c r="H36" s="124">
        <f t="shared" si="1"/>
        <v>27906</v>
      </c>
      <c r="I36" s="88"/>
    </row>
    <row r="37" spans="1:9" ht="53.25" customHeight="1">
      <c r="A37" s="16" t="s">
        <v>249</v>
      </c>
      <c r="B37" s="69" t="s">
        <v>70</v>
      </c>
      <c r="C37" s="69" t="s">
        <v>48</v>
      </c>
      <c r="D37" s="15">
        <v>4290020140</v>
      </c>
      <c r="E37" s="278">
        <v>200</v>
      </c>
      <c r="F37" s="257">
        <v>36642</v>
      </c>
      <c r="G37" s="125"/>
      <c r="H37" s="124">
        <f t="shared" si="1"/>
        <v>36642</v>
      </c>
      <c r="I37" s="88"/>
    </row>
    <row r="38" spans="1:9" ht="51.75" customHeight="1">
      <c r="A38" s="26" t="s">
        <v>572</v>
      </c>
      <c r="B38" s="69" t="s">
        <v>70</v>
      </c>
      <c r="C38" s="69" t="s">
        <v>48</v>
      </c>
      <c r="D38" s="15">
        <v>4290007030</v>
      </c>
      <c r="E38" s="278">
        <v>300</v>
      </c>
      <c r="F38" s="257">
        <v>5000</v>
      </c>
      <c r="G38" s="125"/>
      <c r="H38" s="124">
        <f t="shared" si="1"/>
        <v>5000</v>
      </c>
      <c r="I38" s="88"/>
    </row>
    <row r="39" spans="1:9" ht="54" customHeight="1">
      <c r="A39" s="16" t="s">
        <v>253</v>
      </c>
      <c r="B39" s="69" t="s">
        <v>70</v>
      </c>
      <c r="C39" s="69" t="s">
        <v>48</v>
      </c>
      <c r="D39" s="15">
        <v>4390080350</v>
      </c>
      <c r="E39" s="278">
        <v>200</v>
      </c>
      <c r="F39" s="257">
        <v>6571.8</v>
      </c>
      <c r="G39" s="125"/>
      <c r="H39" s="124">
        <f t="shared" si="1"/>
        <v>6571.8</v>
      </c>
      <c r="I39" s="88"/>
    </row>
    <row r="40" spans="1:9" ht="54" customHeight="1">
      <c r="A40" s="26" t="s">
        <v>576</v>
      </c>
      <c r="B40" s="177" t="s">
        <v>70</v>
      </c>
      <c r="C40" s="177" t="s">
        <v>48</v>
      </c>
      <c r="D40" s="15">
        <v>4290000450</v>
      </c>
      <c r="E40" s="278">
        <v>800</v>
      </c>
      <c r="F40" s="257">
        <v>50000</v>
      </c>
      <c r="G40" s="114"/>
      <c r="H40" s="124">
        <f t="shared" si="1"/>
        <v>50000</v>
      </c>
      <c r="I40" s="182"/>
    </row>
    <row r="41" spans="1:9" ht="52.5" customHeight="1">
      <c r="A41" s="16" t="s">
        <v>250</v>
      </c>
      <c r="B41" s="69" t="s">
        <v>70</v>
      </c>
      <c r="C41" s="69" t="s">
        <v>50</v>
      </c>
      <c r="D41" s="15">
        <v>4290020150</v>
      </c>
      <c r="E41" s="278">
        <v>200</v>
      </c>
      <c r="F41" s="257">
        <v>143000</v>
      </c>
      <c r="G41" s="125">
        <v>-143000</v>
      </c>
      <c r="H41" s="124">
        <f t="shared" si="1"/>
        <v>0</v>
      </c>
      <c r="I41" s="88"/>
    </row>
    <row r="42" spans="1:9" ht="104.25" customHeight="1">
      <c r="A42" s="16" t="s">
        <v>377</v>
      </c>
      <c r="B42" s="69" t="s">
        <v>70</v>
      </c>
      <c r="C42" s="69" t="s">
        <v>52</v>
      </c>
      <c r="D42" s="15">
        <v>4390080370</v>
      </c>
      <c r="E42" s="278">
        <v>200</v>
      </c>
      <c r="F42" s="257">
        <v>5956</v>
      </c>
      <c r="G42" s="125"/>
      <c r="H42" s="124">
        <f t="shared" si="1"/>
        <v>5956</v>
      </c>
      <c r="I42" s="88"/>
    </row>
    <row r="43" spans="1:9" ht="106.5" customHeight="1">
      <c r="A43" s="38" t="s">
        <v>376</v>
      </c>
      <c r="B43" s="69" t="s">
        <v>70</v>
      </c>
      <c r="C43" s="69" t="s">
        <v>52</v>
      </c>
      <c r="D43" s="15">
        <v>4390082400</v>
      </c>
      <c r="E43" s="278">
        <v>200</v>
      </c>
      <c r="F43" s="257">
        <v>228137</v>
      </c>
      <c r="G43" s="125"/>
      <c r="H43" s="124">
        <f t="shared" si="1"/>
        <v>228137</v>
      </c>
      <c r="I43" s="88"/>
    </row>
    <row r="44" spans="1:9" ht="79.5" customHeight="1">
      <c r="A44" s="14" t="s">
        <v>299</v>
      </c>
      <c r="B44" s="69" t="s">
        <v>70</v>
      </c>
      <c r="C44" s="69" t="s">
        <v>53</v>
      </c>
      <c r="D44" s="15">
        <v>1720120410</v>
      </c>
      <c r="E44" s="278">
        <v>200</v>
      </c>
      <c r="F44" s="257">
        <v>135858.51999999999</v>
      </c>
      <c r="G44" s="125"/>
      <c r="H44" s="124">
        <f t="shared" si="1"/>
        <v>135858.51999999999</v>
      </c>
      <c r="I44" s="88"/>
    </row>
    <row r="45" spans="1:9" ht="72" customHeight="1">
      <c r="A45" s="14" t="s">
        <v>622</v>
      </c>
      <c r="B45" s="161" t="s">
        <v>70</v>
      </c>
      <c r="C45" s="161" t="s">
        <v>53</v>
      </c>
      <c r="D45" s="27" t="s">
        <v>623</v>
      </c>
      <c r="E45" s="278">
        <v>200</v>
      </c>
      <c r="F45" s="257">
        <v>3433938</v>
      </c>
      <c r="G45" s="125"/>
      <c r="H45" s="124">
        <f>F45+G45</f>
        <v>3433938</v>
      </c>
      <c r="I45" s="163"/>
    </row>
    <row r="46" spans="1:9" ht="65.25" customHeight="1">
      <c r="A46" s="28" t="s">
        <v>402</v>
      </c>
      <c r="B46" s="69" t="s">
        <v>70</v>
      </c>
      <c r="C46" s="69" t="s">
        <v>54</v>
      </c>
      <c r="D46" s="29" t="s">
        <v>419</v>
      </c>
      <c r="E46" s="278">
        <v>200</v>
      </c>
      <c r="F46" s="22">
        <v>0</v>
      </c>
      <c r="G46" s="125"/>
      <c r="H46" s="124">
        <f t="shared" si="1"/>
        <v>0</v>
      </c>
      <c r="I46" s="89">
        <v>3000</v>
      </c>
    </row>
    <row r="47" spans="1:9" ht="65.25" customHeight="1">
      <c r="A47" s="28" t="s">
        <v>547</v>
      </c>
      <c r="B47" s="101" t="s">
        <v>70</v>
      </c>
      <c r="C47" s="101" t="s">
        <v>54</v>
      </c>
      <c r="D47" s="29" t="s">
        <v>548</v>
      </c>
      <c r="E47" s="278">
        <v>200</v>
      </c>
      <c r="F47" s="257">
        <v>162816</v>
      </c>
      <c r="G47" s="125"/>
      <c r="H47" s="124">
        <f t="shared" si="1"/>
        <v>162816</v>
      </c>
      <c r="I47" s="89"/>
    </row>
    <row r="48" spans="1:9" ht="65.25" customHeight="1">
      <c r="A48" s="26" t="s">
        <v>252</v>
      </c>
      <c r="B48" s="69" t="s">
        <v>70</v>
      </c>
      <c r="C48" s="69" t="s">
        <v>54</v>
      </c>
      <c r="D48" s="15">
        <v>4290020160</v>
      </c>
      <c r="E48" s="278">
        <v>200</v>
      </c>
      <c r="F48" s="257">
        <v>452620.67</v>
      </c>
      <c r="G48" s="125"/>
      <c r="H48" s="124">
        <f t="shared" si="1"/>
        <v>452620.67</v>
      </c>
      <c r="I48" s="88"/>
    </row>
    <row r="49" spans="1:9" ht="38.25" customHeight="1">
      <c r="A49" s="16" t="s">
        <v>277</v>
      </c>
      <c r="B49" s="69" t="s">
        <v>70</v>
      </c>
      <c r="C49" s="69" t="s">
        <v>54</v>
      </c>
      <c r="D49" s="15">
        <v>4290020180</v>
      </c>
      <c r="E49" s="278">
        <v>200</v>
      </c>
      <c r="F49" s="257">
        <v>448179.43</v>
      </c>
      <c r="G49" s="125"/>
      <c r="H49" s="124">
        <f t="shared" si="1"/>
        <v>448179.43</v>
      </c>
      <c r="I49" s="88"/>
    </row>
    <row r="50" spans="1:9" ht="54.75" customHeight="1">
      <c r="A50" s="28" t="s">
        <v>298</v>
      </c>
      <c r="B50" s="69" t="s">
        <v>70</v>
      </c>
      <c r="C50" s="69" t="s">
        <v>301</v>
      </c>
      <c r="D50" s="69" t="s">
        <v>388</v>
      </c>
      <c r="E50" s="278">
        <v>200</v>
      </c>
      <c r="F50" s="257">
        <v>879900</v>
      </c>
      <c r="G50" s="125">
        <v>65371.12</v>
      </c>
      <c r="H50" s="124">
        <f t="shared" si="1"/>
        <v>945271.12</v>
      </c>
      <c r="I50" s="88"/>
    </row>
    <row r="51" spans="1:9" ht="40.5" customHeight="1">
      <c r="A51" s="28" t="s">
        <v>297</v>
      </c>
      <c r="B51" s="69" t="s">
        <v>70</v>
      </c>
      <c r="C51" s="69" t="s">
        <v>301</v>
      </c>
      <c r="D51" s="69" t="s">
        <v>389</v>
      </c>
      <c r="E51" s="278">
        <v>200</v>
      </c>
      <c r="F51" s="257">
        <v>35000</v>
      </c>
      <c r="G51" s="125">
        <v>-35000</v>
      </c>
      <c r="H51" s="124">
        <f t="shared" si="1"/>
        <v>0</v>
      </c>
      <c r="I51" s="88"/>
    </row>
    <row r="52" spans="1:9" ht="54" customHeight="1">
      <c r="A52" s="28" t="s">
        <v>430</v>
      </c>
      <c r="B52" s="69" t="s">
        <v>70</v>
      </c>
      <c r="C52" s="69" t="s">
        <v>300</v>
      </c>
      <c r="D52" s="69" t="s">
        <v>385</v>
      </c>
      <c r="E52" s="278">
        <v>400</v>
      </c>
      <c r="F52" s="22">
        <v>0</v>
      </c>
      <c r="G52" s="125"/>
      <c r="H52" s="124">
        <f t="shared" si="1"/>
        <v>0</v>
      </c>
      <c r="I52" s="88"/>
    </row>
    <row r="53" spans="1:9" ht="42" customHeight="1">
      <c r="A53" s="28" t="s">
        <v>296</v>
      </c>
      <c r="B53" s="69" t="s">
        <v>70</v>
      </c>
      <c r="C53" s="69" t="s">
        <v>300</v>
      </c>
      <c r="D53" s="69" t="s">
        <v>396</v>
      </c>
      <c r="E53" s="278">
        <v>200</v>
      </c>
      <c r="F53" s="22">
        <v>0</v>
      </c>
      <c r="G53" s="125"/>
      <c r="H53" s="124">
        <f t="shared" si="1"/>
        <v>0</v>
      </c>
      <c r="I53" s="88"/>
    </row>
    <row r="54" spans="1:9" ht="42" customHeight="1">
      <c r="A54" s="39" t="s">
        <v>621</v>
      </c>
      <c r="B54" s="154" t="s">
        <v>70</v>
      </c>
      <c r="C54" s="154" t="s">
        <v>300</v>
      </c>
      <c r="D54" s="160" t="s">
        <v>620</v>
      </c>
      <c r="E54" s="278">
        <v>200</v>
      </c>
      <c r="F54" s="22">
        <v>0</v>
      </c>
      <c r="G54" s="114"/>
      <c r="H54" s="124">
        <f t="shared" si="1"/>
        <v>0</v>
      </c>
      <c r="I54" s="156"/>
    </row>
    <row r="55" spans="1:9" ht="41.25" customHeight="1">
      <c r="A55" s="28" t="s">
        <v>361</v>
      </c>
      <c r="B55" s="69" t="s">
        <v>70</v>
      </c>
      <c r="C55" s="34" t="s">
        <v>302</v>
      </c>
      <c r="D55" s="69" t="s">
        <v>392</v>
      </c>
      <c r="E55" s="278">
        <v>200</v>
      </c>
      <c r="F55" s="22">
        <v>0</v>
      </c>
      <c r="G55" s="125"/>
      <c r="H55" s="124">
        <f t="shared" si="1"/>
        <v>0</v>
      </c>
      <c r="I55" s="88"/>
    </row>
    <row r="56" spans="1:9" ht="53.25" customHeight="1">
      <c r="A56" s="16" t="s">
        <v>477</v>
      </c>
      <c r="B56" s="69" t="s">
        <v>70</v>
      </c>
      <c r="C56" s="34" t="s">
        <v>61</v>
      </c>
      <c r="D56" s="69" t="s">
        <v>437</v>
      </c>
      <c r="E56" s="278">
        <v>200</v>
      </c>
      <c r="F56" s="257">
        <v>6718575.9000000004</v>
      </c>
      <c r="G56" s="125"/>
      <c r="H56" s="124">
        <f t="shared" si="1"/>
        <v>6718575.9000000004</v>
      </c>
      <c r="I56" s="88"/>
    </row>
    <row r="57" spans="1:9" ht="40.5" customHeight="1">
      <c r="A57" s="39" t="s">
        <v>523</v>
      </c>
      <c r="B57" s="69" t="s">
        <v>70</v>
      </c>
      <c r="C57" s="34" t="s">
        <v>528</v>
      </c>
      <c r="D57" s="15">
        <v>1810120450</v>
      </c>
      <c r="E57" s="278">
        <v>300</v>
      </c>
      <c r="F57" s="22">
        <v>0</v>
      </c>
      <c r="G57" s="125"/>
      <c r="H57" s="124">
        <f t="shared" si="1"/>
        <v>0</v>
      </c>
      <c r="I57" s="88"/>
    </row>
    <row r="58" spans="1:9" ht="27" customHeight="1">
      <c r="A58" s="39" t="s">
        <v>524</v>
      </c>
      <c r="B58" s="69" t="s">
        <v>70</v>
      </c>
      <c r="C58" s="34" t="s">
        <v>528</v>
      </c>
      <c r="D58" s="15">
        <v>1810120460</v>
      </c>
      <c r="E58" s="278">
        <v>300</v>
      </c>
      <c r="F58" s="22">
        <v>0</v>
      </c>
      <c r="G58" s="125"/>
      <c r="H58" s="124">
        <f t="shared" si="1"/>
        <v>0</v>
      </c>
      <c r="I58" s="88"/>
    </row>
    <row r="59" spans="1:9" ht="52.5" customHeight="1">
      <c r="A59" s="39" t="s">
        <v>525</v>
      </c>
      <c r="B59" s="69" t="s">
        <v>70</v>
      </c>
      <c r="C59" s="34" t="s">
        <v>528</v>
      </c>
      <c r="D59" s="15">
        <v>1810120470</v>
      </c>
      <c r="E59" s="278">
        <v>300</v>
      </c>
      <c r="F59" s="22">
        <v>0</v>
      </c>
      <c r="G59" s="125"/>
      <c r="H59" s="124">
        <f t="shared" si="1"/>
        <v>0</v>
      </c>
      <c r="I59" s="88"/>
    </row>
    <row r="60" spans="1:9" ht="52.5" customHeight="1">
      <c r="A60" s="39" t="s">
        <v>526</v>
      </c>
      <c r="B60" s="69" t="s">
        <v>70</v>
      </c>
      <c r="C60" s="34" t="s">
        <v>528</v>
      </c>
      <c r="D60" s="15">
        <v>1810120480</v>
      </c>
      <c r="E60" s="278">
        <v>300</v>
      </c>
      <c r="F60" s="22">
        <v>0</v>
      </c>
      <c r="G60" s="125"/>
      <c r="H60" s="124">
        <f t="shared" si="1"/>
        <v>0</v>
      </c>
      <c r="I60" s="88"/>
    </row>
    <row r="61" spans="1:9" ht="39.75" customHeight="1">
      <c r="A61" s="39" t="s">
        <v>527</v>
      </c>
      <c r="B61" s="69" t="s">
        <v>70</v>
      </c>
      <c r="C61" s="34" t="s">
        <v>528</v>
      </c>
      <c r="D61" s="15">
        <v>1810120490</v>
      </c>
      <c r="E61" s="278">
        <v>300</v>
      </c>
      <c r="F61" s="22">
        <v>0</v>
      </c>
      <c r="G61" s="125"/>
      <c r="H61" s="124">
        <f t="shared" si="1"/>
        <v>0</v>
      </c>
      <c r="I61" s="88"/>
    </row>
    <row r="62" spans="1:9" ht="39" customHeight="1">
      <c r="A62" s="26" t="s">
        <v>197</v>
      </c>
      <c r="B62" s="69" t="s">
        <v>70</v>
      </c>
      <c r="C62" s="69" t="s">
        <v>63</v>
      </c>
      <c r="D62" s="15">
        <v>4290007010</v>
      </c>
      <c r="E62" s="278">
        <v>300</v>
      </c>
      <c r="F62" s="257">
        <v>1216400</v>
      </c>
      <c r="G62" s="125">
        <v>-3073.63</v>
      </c>
      <c r="H62" s="124">
        <f t="shared" si="1"/>
        <v>1213326.3700000001</v>
      </c>
      <c r="I62" s="88"/>
    </row>
    <row r="63" spans="1:9" ht="39" customHeight="1">
      <c r="A63" s="16" t="s">
        <v>270</v>
      </c>
      <c r="B63" s="69" t="s">
        <v>70</v>
      </c>
      <c r="C63" s="69" t="s">
        <v>268</v>
      </c>
      <c r="D63" s="69" t="s">
        <v>382</v>
      </c>
      <c r="E63" s="278">
        <v>300</v>
      </c>
      <c r="F63" s="22">
        <v>0</v>
      </c>
      <c r="G63" s="125"/>
      <c r="H63" s="124">
        <f t="shared" si="1"/>
        <v>0</v>
      </c>
      <c r="I63" s="88"/>
    </row>
    <row r="64" spans="1:9" ht="79.5" customHeight="1">
      <c r="A64" s="28" t="s">
        <v>478</v>
      </c>
      <c r="B64" s="69" t="s">
        <v>70</v>
      </c>
      <c r="C64" s="69" t="s">
        <v>268</v>
      </c>
      <c r="D64" s="69" t="s">
        <v>479</v>
      </c>
      <c r="E64" s="279">
        <v>300</v>
      </c>
      <c r="F64" s="22">
        <v>0</v>
      </c>
      <c r="G64" s="125"/>
      <c r="H64" s="124">
        <f t="shared" si="1"/>
        <v>0</v>
      </c>
      <c r="I64" s="88"/>
    </row>
    <row r="65" spans="1:9" ht="42" customHeight="1">
      <c r="A65" s="16" t="s">
        <v>461</v>
      </c>
      <c r="B65" s="164" t="s">
        <v>70</v>
      </c>
      <c r="C65" s="164" t="s">
        <v>268</v>
      </c>
      <c r="D65" s="164" t="s">
        <v>624</v>
      </c>
      <c r="E65" s="278">
        <v>300</v>
      </c>
      <c r="F65" s="257">
        <v>1024670.75</v>
      </c>
      <c r="G65" s="125">
        <v>-7.25</v>
      </c>
      <c r="H65" s="124">
        <f>F65+G65</f>
        <v>1024663.5</v>
      </c>
      <c r="I65" s="166"/>
    </row>
    <row r="66" spans="1:9" ht="108.75" customHeight="1">
      <c r="A66" s="28" t="s">
        <v>850</v>
      </c>
      <c r="B66" s="241" t="s">
        <v>70</v>
      </c>
      <c r="C66" s="241" t="s">
        <v>475</v>
      </c>
      <c r="D66" s="241" t="s">
        <v>849</v>
      </c>
      <c r="E66" s="278">
        <v>200</v>
      </c>
      <c r="F66" s="257">
        <v>4000</v>
      </c>
      <c r="G66" s="125">
        <v>396000</v>
      </c>
      <c r="H66" s="124">
        <f>F66+G66</f>
        <v>400000</v>
      </c>
      <c r="I66" s="243"/>
    </row>
    <row r="67" spans="1:9" ht="15.75">
      <c r="A67" s="36" t="s">
        <v>69</v>
      </c>
      <c r="B67" s="37" t="s">
        <v>71</v>
      </c>
      <c r="C67" s="69"/>
      <c r="D67" s="15"/>
      <c r="E67" s="277"/>
      <c r="F67" s="134">
        <f>F68+F69</f>
        <v>794113</v>
      </c>
      <c r="G67" s="284">
        <f t="shared" ref="G67:H67" si="3">G68+G69</f>
        <v>0</v>
      </c>
      <c r="H67" s="134">
        <f t="shared" si="3"/>
        <v>794113</v>
      </c>
      <c r="I67" s="88"/>
    </row>
    <row r="68" spans="1:9" ht="66.75" customHeight="1">
      <c r="A68" s="16" t="s">
        <v>190</v>
      </c>
      <c r="B68" s="69" t="s">
        <v>71</v>
      </c>
      <c r="C68" s="69" t="s">
        <v>44</v>
      </c>
      <c r="D68" s="15">
        <v>4090000270</v>
      </c>
      <c r="E68" s="278">
        <v>100</v>
      </c>
      <c r="F68" s="257">
        <v>591413</v>
      </c>
      <c r="G68" s="125"/>
      <c r="H68" s="124">
        <f t="shared" si="1"/>
        <v>591413</v>
      </c>
      <c r="I68" s="88"/>
    </row>
    <row r="69" spans="1:9" ht="42" customHeight="1">
      <c r="A69" s="16" t="s">
        <v>245</v>
      </c>
      <c r="B69" s="69" t="s">
        <v>71</v>
      </c>
      <c r="C69" s="69" t="s">
        <v>44</v>
      </c>
      <c r="D69" s="15">
        <v>4090000270</v>
      </c>
      <c r="E69" s="278">
        <v>200</v>
      </c>
      <c r="F69" s="257">
        <v>202700</v>
      </c>
      <c r="G69" s="125"/>
      <c r="H69" s="124">
        <f t="shared" si="1"/>
        <v>202700</v>
      </c>
      <c r="I69" s="88"/>
    </row>
    <row r="70" spans="1:9" ht="25.5" customHeight="1">
      <c r="A70" s="36" t="s">
        <v>4</v>
      </c>
      <c r="B70" s="37" t="s">
        <v>5</v>
      </c>
      <c r="C70" s="69"/>
      <c r="D70" s="15"/>
      <c r="E70" s="277"/>
      <c r="F70" s="123">
        <f>F71+F72+F74+F75+F76+F78+F79+F80+F81+F82+F83+F89+F95+F102+F103+F104+F106+F107+F108+F109+F110+F111+F112+F113+F115+F117+F118+F119+F120+F121+F122+F126+F124+F84+F87+F90+F92+F94+F100+F101+F123+F86+F99+F73+F77+F96+F88+F91+F93+F125+F116+F114+F85+F97+F98</f>
        <v>64867919.75999999</v>
      </c>
      <c r="G70" s="285">
        <f t="shared" ref="G70:H70" si="4">G71+G72+G74+G75+G76+G78+G79+G80+G81+G82+G83+G89+G95+G102+G103+G104+G106+G107+G108+G109+G110+G111+G112+G113+G115+G117+G118+G119+G120+G121+G122+G126+G124+G84+G87+G90+G92+G94+G100+G101+G123+G86+G99+G73+G77+G96+G88+G91+G93+G125+G116+G114+G85+G97+G98</f>
        <v>-84957.17</v>
      </c>
      <c r="H70" s="123">
        <f t="shared" si="4"/>
        <v>64782962.589999989</v>
      </c>
      <c r="I70" s="123">
        <f>I71+I72+I74+I75+I76+I78+I79+I80+I81+I82+I83+I89+I95+I102+I103+I104+I106+I107+I108+I109+I110+I111+I112+I113+I115+I117+I118+I119+I120+I121+I122+I126+I124+I84+I87+I90+I92+I94+I100+I101+I123+I86+I99+I73+I77+I96+I88+I91</f>
        <v>3610.2999999999997</v>
      </c>
    </row>
    <row r="71" spans="1:9" ht="81" customHeight="1">
      <c r="A71" s="16" t="s">
        <v>194</v>
      </c>
      <c r="B71" s="69" t="s">
        <v>5</v>
      </c>
      <c r="C71" s="69" t="s">
        <v>46</v>
      </c>
      <c r="D71" s="15">
        <v>4190000290</v>
      </c>
      <c r="E71" s="278">
        <v>100</v>
      </c>
      <c r="F71" s="257">
        <v>3603751.93</v>
      </c>
      <c r="G71" s="125"/>
      <c r="H71" s="124">
        <f>F71+G71</f>
        <v>3603751.93</v>
      </c>
      <c r="I71" s="63">
        <v>3167.6</v>
      </c>
    </row>
    <row r="72" spans="1:9" ht="54.75" customHeight="1">
      <c r="A72" s="16" t="s">
        <v>248</v>
      </c>
      <c r="B72" s="69" t="s">
        <v>5</v>
      </c>
      <c r="C72" s="69" t="s">
        <v>46</v>
      </c>
      <c r="D72" s="15">
        <v>4190000290</v>
      </c>
      <c r="E72" s="278">
        <v>200</v>
      </c>
      <c r="F72" s="257">
        <v>351448.07</v>
      </c>
      <c r="G72" s="125"/>
      <c r="H72" s="124">
        <f t="shared" ref="H72:H153" si="5">F72+G72</f>
        <v>351448.07</v>
      </c>
      <c r="I72" s="88"/>
    </row>
    <row r="73" spans="1:9" ht="40.5" customHeight="1">
      <c r="A73" s="16" t="s">
        <v>610</v>
      </c>
      <c r="B73" s="146" t="s">
        <v>5</v>
      </c>
      <c r="C73" s="146" t="s">
        <v>46</v>
      </c>
      <c r="D73" s="15">
        <v>4190000290</v>
      </c>
      <c r="E73" s="278">
        <v>300</v>
      </c>
      <c r="F73" s="257">
        <v>9500</v>
      </c>
      <c r="G73" s="125"/>
      <c r="H73" s="124">
        <f>F73+G73</f>
        <v>9500</v>
      </c>
      <c r="I73" s="148"/>
    </row>
    <row r="74" spans="1:9" ht="41.25" customHeight="1">
      <c r="A74" s="16" t="s">
        <v>195</v>
      </c>
      <c r="B74" s="69" t="s">
        <v>5</v>
      </c>
      <c r="C74" s="69" t="s">
        <v>46</v>
      </c>
      <c r="D74" s="15">
        <v>4190000290</v>
      </c>
      <c r="E74" s="278">
        <v>800</v>
      </c>
      <c r="F74" s="22">
        <v>0</v>
      </c>
      <c r="G74" s="125"/>
      <c r="H74" s="124">
        <f t="shared" si="5"/>
        <v>0</v>
      </c>
      <c r="I74" s="88"/>
    </row>
    <row r="75" spans="1:9" ht="25.5" customHeight="1">
      <c r="A75" s="16" t="s">
        <v>196</v>
      </c>
      <c r="B75" s="69" t="s">
        <v>5</v>
      </c>
      <c r="C75" s="69" t="s">
        <v>47</v>
      </c>
      <c r="D75" s="15">
        <v>4290020090</v>
      </c>
      <c r="E75" s="278">
        <v>800</v>
      </c>
      <c r="F75" s="257">
        <v>1474584</v>
      </c>
      <c r="G75" s="125"/>
      <c r="H75" s="124">
        <f t="shared" si="5"/>
        <v>1474584</v>
      </c>
      <c r="I75" s="88"/>
    </row>
    <row r="76" spans="1:9" ht="66.75" customHeight="1">
      <c r="A76" s="16" t="s">
        <v>413</v>
      </c>
      <c r="B76" s="69" t="s">
        <v>5</v>
      </c>
      <c r="C76" s="69" t="s">
        <v>48</v>
      </c>
      <c r="D76" s="69" t="s">
        <v>407</v>
      </c>
      <c r="E76" s="278">
        <v>200</v>
      </c>
      <c r="F76" s="257">
        <v>200000</v>
      </c>
      <c r="G76" s="125"/>
      <c r="H76" s="124">
        <f t="shared" si="5"/>
        <v>200000</v>
      </c>
      <c r="I76" s="88"/>
    </row>
    <row r="77" spans="1:9" ht="51.75" customHeight="1">
      <c r="A77" s="157" t="s">
        <v>616</v>
      </c>
      <c r="B77" s="151" t="s">
        <v>5</v>
      </c>
      <c r="C77" s="151" t="s">
        <v>48</v>
      </c>
      <c r="D77" s="158">
        <v>4290000470</v>
      </c>
      <c r="E77" s="280">
        <v>200</v>
      </c>
      <c r="F77" s="257">
        <v>50000</v>
      </c>
      <c r="G77" s="286"/>
      <c r="H77" s="124">
        <f t="shared" si="5"/>
        <v>50000</v>
      </c>
      <c r="I77" s="153"/>
    </row>
    <row r="78" spans="1:9" ht="94.5" customHeight="1">
      <c r="A78" s="16" t="s">
        <v>19</v>
      </c>
      <c r="B78" s="69" t="s">
        <v>5</v>
      </c>
      <c r="C78" s="69" t="s">
        <v>50</v>
      </c>
      <c r="D78" s="15">
        <v>4290000300</v>
      </c>
      <c r="E78" s="278">
        <v>100</v>
      </c>
      <c r="F78" s="257">
        <v>3649800</v>
      </c>
      <c r="G78" s="125">
        <v>-23136.21</v>
      </c>
      <c r="H78" s="124">
        <f t="shared" si="5"/>
        <v>3626663.79</v>
      </c>
      <c r="I78" s="88"/>
    </row>
    <row r="79" spans="1:9" ht="65.25" customHeight="1">
      <c r="A79" s="16" t="s">
        <v>251</v>
      </c>
      <c r="B79" s="69" t="s">
        <v>5</v>
      </c>
      <c r="C79" s="69" t="s">
        <v>50</v>
      </c>
      <c r="D79" s="15">
        <v>4290000300</v>
      </c>
      <c r="E79" s="278">
        <v>200</v>
      </c>
      <c r="F79" s="257">
        <v>1004400</v>
      </c>
      <c r="G79" s="125">
        <v>48361.66</v>
      </c>
      <c r="H79" s="124">
        <f t="shared" si="5"/>
        <v>1052761.6599999999</v>
      </c>
      <c r="I79" s="88"/>
    </row>
    <row r="80" spans="1:9" ht="51" customHeight="1">
      <c r="A80" s="16" t="s">
        <v>20</v>
      </c>
      <c r="B80" s="69" t="s">
        <v>5</v>
      </c>
      <c r="C80" s="69" t="s">
        <v>50</v>
      </c>
      <c r="D80" s="15">
        <v>4290000300</v>
      </c>
      <c r="E80" s="278">
        <v>800</v>
      </c>
      <c r="F80" s="257">
        <v>31500</v>
      </c>
      <c r="G80" s="125">
        <v>-25225.45</v>
      </c>
      <c r="H80" s="124">
        <f t="shared" si="5"/>
        <v>6274.5499999999993</v>
      </c>
      <c r="I80" s="88"/>
    </row>
    <row r="81" spans="1:9" ht="66" customHeight="1">
      <c r="A81" s="38" t="s">
        <v>552</v>
      </c>
      <c r="B81" s="69" t="s">
        <v>5</v>
      </c>
      <c r="C81" s="69" t="s">
        <v>50</v>
      </c>
      <c r="D81" s="69" t="s">
        <v>466</v>
      </c>
      <c r="E81" s="278">
        <v>100</v>
      </c>
      <c r="F81" s="257">
        <v>255405</v>
      </c>
      <c r="G81" s="125">
        <v>-31408</v>
      </c>
      <c r="H81" s="124">
        <f t="shared" si="5"/>
        <v>223997</v>
      </c>
      <c r="I81" s="88"/>
    </row>
    <row r="82" spans="1:9" ht="80.25" customHeight="1">
      <c r="A82" s="38" t="s">
        <v>553</v>
      </c>
      <c r="B82" s="69" t="s">
        <v>5</v>
      </c>
      <c r="C82" s="69" t="s">
        <v>50</v>
      </c>
      <c r="D82" s="69" t="s">
        <v>467</v>
      </c>
      <c r="E82" s="278">
        <v>100</v>
      </c>
      <c r="F82" s="257">
        <v>150935</v>
      </c>
      <c r="G82" s="125"/>
      <c r="H82" s="124">
        <f t="shared" si="5"/>
        <v>150935</v>
      </c>
      <c r="I82" s="88"/>
    </row>
    <row r="83" spans="1:9" ht="53.25" customHeight="1">
      <c r="A83" s="31" t="s">
        <v>368</v>
      </c>
      <c r="B83" s="69" t="s">
        <v>5</v>
      </c>
      <c r="C83" s="69" t="s">
        <v>50</v>
      </c>
      <c r="D83" s="32">
        <v>4290000360</v>
      </c>
      <c r="E83" s="281">
        <v>200</v>
      </c>
      <c r="F83" s="257">
        <v>53549.17</v>
      </c>
      <c r="G83" s="125">
        <v>-53549.17</v>
      </c>
      <c r="H83" s="124">
        <f t="shared" si="5"/>
        <v>0</v>
      </c>
      <c r="I83" s="88"/>
    </row>
    <row r="84" spans="1:9" ht="65.25" customHeight="1">
      <c r="A84" s="16" t="s">
        <v>546</v>
      </c>
      <c r="B84" s="69" t="s">
        <v>5</v>
      </c>
      <c r="C84" s="34" t="s">
        <v>50</v>
      </c>
      <c r="D84" s="15">
        <v>4290008100</v>
      </c>
      <c r="E84" s="278">
        <v>500</v>
      </c>
      <c r="F84" s="257">
        <v>1000800</v>
      </c>
      <c r="G84" s="125"/>
      <c r="H84" s="124">
        <f t="shared" si="5"/>
        <v>1000800</v>
      </c>
      <c r="I84" s="88"/>
    </row>
    <row r="85" spans="1:9" ht="65.25" customHeight="1">
      <c r="A85" s="16" t="s">
        <v>250</v>
      </c>
      <c r="B85" s="234" t="s">
        <v>5</v>
      </c>
      <c r="C85" s="226" t="s">
        <v>50</v>
      </c>
      <c r="D85" s="15">
        <v>4290020150</v>
      </c>
      <c r="E85" s="278">
        <v>200</v>
      </c>
      <c r="F85" s="257">
        <v>17000</v>
      </c>
      <c r="G85" s="125"/>
      <c r="H85" s="124">
        <f t="shared" si="5"/>
        <v>17000</v>
      </c>
      <c r="I85" s="227"/>
    </row>
    <row r="86" spans="1:9" ht="94.5" customHeight="1">
      <c r="A86" s="14" t="s">
        <v>604</v>
      </c>
      <c r="B86" s="143" t="s">
        <v>5</v>
      </c>
      <c r="C86" s="34" t="s">
        <v>53</v>
      </c>
      <c r="D86" s="15">
        <v>1620108160</v>
      </c>
      <c r="E86" s="278">
        <v>500</v>
      </c>
      <c r="F86" s="257">
        <v>250000</v>
      </c>
      <c r="G86" s="114"/>
      <c r="H86" s="124">
        <f t="shared" si="5"/>
        <v>250000</v>
      </c>
      <c r="I86" s="145"/>
    </row>
    <row r="87" spans="1:9" ht="56.25" customHeight="1">
      <c r="A87" s="14" t="s">
        <v>565</v>
      </c>
      <c r="B87" s="69" t="s">
        <v>5</v>
      </c>
      <c r="C87" s="34" t="s">
        <v>53</v>
      </c>
      <c r="D87" s="15">
        <v>1710108010</v>
      </c>
      <c r="E87" s="278">
        <v>500</v>
      </c>
      <c r="F87" s="257">
        <v>3695800</v>
      </c>
      <c r="G87" s="125"/>
      <c r="H87" s="124">
        <f t="shared" si="5"/>
        <v>3695800</v>
      </c>
      <c r="I87" s="88"/>
    </row>
    <row r="88" spans="1:9" ht="102.75" customHeight="1">
      <c r="A88" s="14" t="s">
        <v>633</v>
      </c>
      <c r="B88" s="164" t="s">
        <v>5</v>
      </c>
      <c r="C88" s="34" t="s">
        <v>53</v>
      </c>
      <c r="D88" s="15">
        <v>1720108020</v>
      </c>
      <c r="E88" s="278">
        <v>500</v>
      </c>
      <c r="F88" s="257">
        <v>3314333</v>
      </c>
      <c r="G88" s="125"/>
      <c r="H88" s="150">
        <f>F88+G88</f>
        <v>3314333</v>
      </c>
      <c r="I88" s="166"/>
    </row>
    <row r="89" spans="1:9" ht="26.25" customHeight="1">
      <c r="A89" s="16" t="s">
        <v>181</v>
      </c>
      <c r="B89" s="69" t="s">
        <v>5</v>
      </c>
      <c r="C89" s="69" t="s">
        <v>54</v>
      </c>
      <c r="D89" s="69" t="s">
        <v>403</v>
      </c>
      <c r="E89" s="278">
        <v>800</v>
      </c>
      <c r="F89" s="257">
        <v>400000</v>
      </c>
      <c r="G89" s="125"/>
      <c r="H89" s="124">
        <f t="shared" si="5"/>
        <v>400000</v>
      </c>
      <c r="I89" s="88"/>
    </row>
    <row r="90" spans="1:9" ht="41.25" customHeight="1">
      <c r="A90" s="39" t="s">
        <v>538</v>
      </c>
      <c r="B90" s="69" t="s">
        <v>5</v>
      </c>
      <c r="C90" s="91" t="s">
        <v>301</v>
      </c>
      <c r="D90" s="69" t="s">
        <v>539</v>
      </c>
      <c r="E90" s="279">
        <v>500</v>
      </c>
      <c r="F90" s="257">
        <v>108200</v>
      </c>
      <c r="G90" s="125"/>
      <c r="H90" s="124">
        <f t="shared" si="5"/>
        <v>108200</v>
      </c>
      <c r="I90" s="88"/>
    </row>
    <row r="91" spans="1:9" ht="41.25" customHeight="1">
      <c r="A91" s="28" t="s">
        <v>627</v>
      </c>
      <c r="B91" s="167" t="s">
        <v>5</v>
      </c>
      <c r="C91" s="91" t="s">
        <v>300</v>
      </c>
      <c r="D91" s="167" t="s">
        <v>628</v>
      </c>
      <c r="E91" s="279">
        <v>500</v>
      </c>
      <c r="F91" s="22">
        <v>196872</v>
      </c>
      <c r="G91" s="214"/>
      <c r="H91" s="63">
        <f>F91+G91</f>
        <v>196872</v>
      </c>
      <c r="I91" s="168"/>
    </row>
    <row r="92" spans="1:9" ht="52.5" customHeight="1">
      <c r="A92" s="28" t="s">
        <v>606</v>
      </c>
      <c r="B92" s="143" t="s">
        <v>5</v>
      </c>
      <c r="C92" s="91" t="s">
        <v>300</v>
      </c>
      <c r="D92" s="146" t="s">
        <v>574</v>
      </c>
      <c r="E92" s="279">
        <v>500</v>
      </c>
      <c r="F92" s="257">
        <v>5260478.3899999997</v>
      </c>
      <c r="G92" s="114"/>
      <c r="H92" s="124">
        <f t="shared" si="5"/>
        <v>5260478.3899999997</v>
      </c>
      <c r="I92" s="88"/>
    </row>
    <row r="93" spans="1:9" ht="63" customHeight="1">
      <c r="A93" s="169" t="s">
        <v>632</v>
      </c>
      <c r="B93" s="170" t="s">
        <v>5</v>
      </c>
      <c r="C93" s="91" t="s">
        <v>300</v>
      </c>
      <c r="D93" s="170" t="s">
        <v>631</v>
      </c>
      <c r="E93" s="279">
        <v>800</v>
      </c>
      <c r="F93" s="257">
        <v>255333.55</v>
      </c>
      <c r="G93" s="114"/>
      <c r="H93" s="124">
        <f>F93+G93</f>
        <v>255333.55</v>
      </c>
      <c r="I93" s="171"/>
    </row>
    <row r="94" spans="1:9" ht="54.75" customHeight="1">
      <c r="A94" s="28" t="s">
        <v>542</v>
      </c>
      <c r="B94" s="69" t="s">
        <v>5</v>
      </c>
      <c r="C94" s="91" t="s">
        <v>300</v>
      </c>
      <c r="D94" s="69" t="s">
        <v>543</v>
      </c>
      <c r="E94" s="279">
        <v>500</v>
      </c>
      <c r="F94" s="257">
        <v>869000</v>
      </c>
      <c r="G94" s="125"/>
      <c r="H94" s="124">
        <f t="shared" si="5"/>
        <v>869000</v>
      </c>
      <c r="I94" s="88"/>
    </row>
    <row r="95" spans="1:9" ht="66.75" customHeight="1">
      <c r="A95" s="28" t="s">
        <v>291</v>
      </c>
      <c r="B95" s="69" t="s">
        <v>5</v>
      </c>
      <c r="C95" s="69" t="s">
        <v>300</v>
      </c>
      <c r="D95" s="69" t="s">
        <v>395</v>
      </c>
      <c r="E95" s="278">
        <v>800</v>
      </c>
      <c r="F95" s="257">
        <v>20200027</v>
      </c>
      <c r="G95" s="125"/>
      <c r="H95" s="124">
        <f t="shared" si="5"/>
        <v>20200027</v>
      </c>
      <c r="I95" s="88"/>
    </row>
    <row r="96" spans="1:9" ht="81.75" customHeight="1">
      <c r="A96" s="28" t="s">
        <v>614</v>
      </c>
      <c r="B96" s="151" t="s">
        <v>5</v>
      </c>
      <c r="C96" s="29" t="s">
        <v>300</v>
      </c>
      <c r="D96" s="29" t="s">
        <v>615</v>
      </c>
      <c r="E96" s="278">
        <v>500</v>
      </c>
      <c r="F96" s="257">
        <v>1548747.47</v>
      </c>
      <c r="G96" s="114"/>
      <c r="H96" s="124">
        <f t="shared" si="5"/>
        <v>1548747.47</v>
      </c>
      <c r="I96" s="153"/>
    </row>
    <row r="97" spans="1:9" ht="28.5" customHeight="1">
      <c r="A97" s="39" t="s">
        <v>843</v>
      </c>
      <c r="B97" s="230" t="s">
        <v>5</v>
      </c>
      <c r="C97" s="160" t="s">
        <v>300</v>
      </c>
      <c r="D97" s="160" t="s">
        <v>847</v>
      </c>
      <c r="E97" s="278">
        <v>500</v>
      </c>
      <c r="F97" s="257">
        <v>571000</v>
      </c>
      <c r="G97" s="114"/>
      <c r="H97" s="124">
        <f t="shared" si="5"/>
        <v>571000</v>
      </c>
      <c r="I97" s="232"/>
    </row>
    <row r="98" spans="1:9" ht="41.25" customHeight="1">
      <c r="A98" s="16" t="s">
        <v>857</v>
      </c>
      <c r="B98" s="251" t="s">
        <v>5</v>
      </c>
      <c r="C98" s="250" t="s">
        <v>300</v>
      </c>
      <c r="D98" s="15">
        <v>4290008170</v>
      </c>
      <c r="E98" s="278">
        <v>500</v>
      </c>
      <c r="F98" s="257">
        <v>300000</v>
      </c>
      <c r="G98" s="114"/>
      <c r="H98" s="124">
        <f t="shared" si="5"/>
        <v>300000</v>
      </c>
      <c r="I98" s="253"/>
    </row>
    <row r="99" spans="1:9" ht="57" customHeight="1">
      <c r="A99" s="28" t="s">
        <v>540</v>
      </c>
      <c r="B99" s="143" t="s">
        <v>5</v>
      </c>
      <c r="C99" s="91" t="s">
        <v>302</v>
      </c>
      <c r="D99" s="239" t="s">
        <v>541</v>
      </c>
      <c r="E99" s="279">
        <v>500</v>
      </c>
      <c r="F99" s="257">
        <v>1222800</v>
      </c>
      <c r="G99" s="125"/>
      <c r="H99" s="124">
        <f t="shared" ref="H99" si="6">F99+G99</f>
        <v>1222800</v>
      </c>
      <c r="I99" s="145"/>
    </row>
    <row r="100" spans="1:9" ht="80.25" customHeight="1">
      <c r="A100" s="28" t="s">
        <v>564</v>
      </c>
      <c r="B100" s="69" t="s">
        <v>5</v>
      </c>
      <c r="C100" s="91" t="s">
        <v>302</v>
      </c>
      <c r="D100" s="102" t="s">
        <v>561</v>
      </c>
      <c r="E100" s="279">
        <v>500</v>
      </c>
      <c r="F100" s="257">
        <v>360600</v>
      </c>
      <c r="G100" s="125"/>
      <c r="H100" s="124">
        <f t="shared" si="5"/>
        <v>360600</v>
      </c>
      <c r="I100" s="88"/>
    </row>
    <row r="101" spans="1:9" ht="53.25" customHeight="1">
      <c r="A101" s="28" t="s">
        <v>544</v>
      </c>
      <c r="B101" s="69" t="s">
        <v>5</v>
      </c>
      <c r="C101" s="69" t="s">
        <v>302</v>
      </c>
      <c r="D101" s="69" t="s">
        <v>545</v>
      </c>
      <c r="E101" s="279">
        <v>500</v>
      </c>
      <c r="F101" s="257">
        <v>318475</v>
      </c>
      <c r="G101" s="125"/>
      <c r="H101" s="124">
        <f t="shared" si="5"/>
        <v>318475</v>
      </c>
      <c r="I101" s="88"/>
    </row>
    <row r="102" spans="1:9" ht="93" customHeight="1">
      <c r="A102" s="16" t="s">
        <v>172</v>
      </c>
      <c r="B102" s="69" t="s">
        <v>5</v>
      </c>
      <c r="C102" s="69" t="s">
        <v>318</v>
      </c>
      <c r="D102" s="69" t="s">
        <v>174</v>
      </c>
      <c r="E102" s="278">
        <v>100</v>
      </c>
      <c r="F102" s="257">
        <v>1337373.77</v>
      </c>
      <c r="G102" s="125"/>
      <c r="H102" s="124">
        <f t="shared" si="5"/>
        <v>1337373.77</v>
      </c>
      <c r="I102" s="88"/>
    </row>
    <row r="103" spans="1:9" ht="54" customHeight="1">
      <c r="A103" s="16" t="s">
        <v>239</v>
      </c>
      <c r="B103" s="69" t="s">
        <v>5</v>
      </c>
      <c r="C103" s="69" t="s">
        <v>318</v>
      </c>
      <c r="D103" s="69" t="s">
        <v>174</v>
      </c>
      <c r="E103" s="278">
        <v>200</v>
      </c>
      <c r="F103" s="257">
        <v>78927.06</v>
      </c>
      <c r="G103" s="125"/>
      <c r="H103" s="124">
        <f t="shared" si="5"/>
        <v>78927.06</v>
      </c>
      <c r="I103" s="88"/>
    </row>
    <row r="104" spans="1:9" ht="39.75" customHeight="1">
      <c r="A104" s="16" t="s">
        <v>173</v>
      </c>
      <c r="B104" s="69" t="s">
        <v>5</v>
      </c>
      <c r="C104" s="69" t="s">
        <v>318</v>
      </c>
      <c r="D104" s="69" t="s">
        <v>174</v>
      </c>
      <c r="E104" s="278">
        <v>800</v>
      </c>
      <c r="F104" s="22">
        <v>0</v>
      </c>
      <c r="G104" s="125"/>
      <c r="H104" s="124">
        <f t="shared" si="5"/>
        <v>0</v>
      </c>
      <c r="I104" s="88"/>
    </row>
    <row r="105" spans="1:9" ht="15.75" hidden="1" customHeight="1">
      <c r="A105" s="16"/>
      <c r="B105" s="69"/>
      <c r="C105" s="69"/>
      <c r="D105" s="35"/>
      <c r="E105" s="278"/>
      <c r="F105" s="257">
        <v>238977</v>
      </c>
      <c r="G105" s="125"/>
      <c r="H105" s="124">
        <f t="shared" si="5"/>
        <v>238977</v>
      </c>
      <c r="I105" s="88"/>
    </row>
    <row r="106" spans="1:9" ht="120" customHeight="1">
      <c r="A106" s="28" t="s">
        <v>323</v>
      </c>
      <c r="B106" s="69" t="s">
        <v>5</v>
      </c>
      <c r="C106" s="69" t="s">
        <v>318</v>
      </c>
      <c r="D106" s="90" t="s">
        <v>320</v>
      </c>
      <c r="E106" s="278">
        <v>100</v>
      </c>
      <c r="F106" s="257">
        <v>238977</v>
      </c>
      <c r="G106" s="125"/>
      <c r="H106" s="124">
        <f t="shared" si="5"/>
        <v>238977</v>
      </c>
      <c r="I106" s="88"/>
    </row>
    <row r="107" spans="1:9" ht="116.25" customHeight="1">
      <c r="A107" s="28" t="s">
        <v>429</v>
      </c>
      <c r="B107" s="69" t="s">
        <v>5</v>
      </c>
      <c r="C107" s="69" t="s">
        <v>318</v>
      </c>
      <c r="D107" s="90" t="s">
        <v>313</v>
      </c>
      <c r="E107" s="278">
        <v>100</v>
      </c>
      <c r="F107" s="257">
        <v>67670</v>
      </c>
      <c r="G107" s="125"/>
      <c r="H107" s="124">
        <f t="shared" si="5"/>
        <v>67670</v>
      </c>
      <c r="I107" s="88"/>
    </row>
    <row r="108" spans="1:9" ht="68.25" customHeight="1">
      <c r="A108" s="38" t="s">
        <v>552</v>
      </c>
      <c r="B108" s="69" t="s">
        <v>5</v>
      </c>
      <c r="C108" s="69" t="s">
        <v>318</v>
      </c>
      <c r="D108" s="69" t="s">
        <v>439</v>
      </c>
      <c r="E108" s="278">
        <v>100</v>
      </c>
      <c r="F108" s="257">
        <v>64600</v>
      </c>
      <c r="G108" s="125"/>
      <c r="H108" s="124">
        <f t="shared" si="5"/>
        <v>64600</v>
      </c>
      <c r="I108" s="88"/>
    </row>
    <row r="109" spans="1:9" ht="78.75" customHeight="1">
      <c r="A109" s="38" t="s">
        <v>553</v>
      </c>
      <c r="B109" s="69" t="s">
        <v>5</v>
      </c>
      <c r="C109" s="69" t="s">
        <v>318</v>
      </c>
      <c r="D109" s="69" t="s">
        <v>440</v>
      </c>
      <c r="E109" s="278">
        <v>100</v>
      </c>
      <c r="F109" s="257">
        <v>47244</v>
      </c>
      <c r="G109" s="125"/>
      <c r="H109" s="124">
        <f t="shared" si="5"/>
        <v>47244</v>
      </c>
      <c r="I109" s="88"/>
    </row>
    <row r="110" spans="1:9" ht="78.75" customHeight="1">
      <c r="A110" s="16" t="s">
        <v>155</v>
      </c>
      <c r="B110" s="69" t="s">
        <v>5</v>
      </c>
      <c r="C110" s="69" t="s">
        <v>61</v>
      </c>
      <c r="D110" s="69" t="s">
        <v>159</v>
      </c>
      <c r="E110" s="278">
        <v>100</v>
      </c>
      <c r="F110" s="257">
        <v>2270945.2200000002</v>
      </c>
      <c r="G110" s="114"/>
      <c r="H110" s="124">
        <f t="shared" si="5"/>
        <v>2270945.2200000002</v>
      </c>
      <c r="I110" s="88"/>
    </row>
    <row r="111" spans="1:9" ht="54" customHeight="1">
      <c r="A111" s="16" t="s">
        <v>236</v>
      </c>
      <c r="B111" s="69" t="s">
        <v>5</v>
      </c>
      <c r="C111" s="69" t="s">
        <v>61</v>
      </c>
      <c r="D111" s="69" t="s">
        <v>159</v>
      </c>
      <c r="E111" s="278">
        <v>200</v>
      </c>
      <c r="F111" s="257">
        <v>3203765.41</v>
      </c>
      <c r="G111" s="114"/>
      <c r="H111" s="124">
        <f t="shared" si="5"/>
        <v>3203765.41</v>
      </c>
      <c r="I111" s="88"/>
    </row>
    <row r="112" spans="1:9" ht="42" customHeight="1">
      <c r="A112" s="16" t="s">
        <v>156</v>
      </c>
      <c r="B112" s="69" t="s">
        <v>5</v>
      </c>
      <c r="C112" s="69" t="s">
        <v>61</v>
      </c>
      <c r="D112" s="69" t="s">
        <v>159</v>
      </c>
      <c r="E112" s="278">
        <v>800</v>
      </c>
      <c r="F112" s="257">
        <v>7411</v>
      </c>
      <c r="G112" s="125"/>
      <c r="H112" s="124">
        <f t="shared" si="5"/>
        <v>7411</v>
      </c>
      <c r="I112" s="88"/>
    </row>
    <row r="113" spans="1:9" ht="39" customHeight="1">
      <c r="A113" s="16" t="s">
        <v>237</v>
      </c>
      <c r="B113" s="69" t="s">
        <v>5</v>
      </c>
      <c r="C113" s="69" t="s">
        <v>61</v>
      </c>
      <c r="D113" s="69" t="s">
        <v>160</v>
      </c>
      <c r="E113" s="278">
        <v>200</v>
      </c>
      <c r="F113" s="257">
        <v>154119.54</v>
      </c>
      <c r="G113" s="125"/>
      <c r="H113" s="124">
        <f t="shared" si="5"/>
        <v>154119.54</v>
      </c>
      <c r="I113" s="88"/>
    </row>
    <row r="114" spans="1:9" ht="39" customHeight="1">
      <c r="A114" s="50" t="s">
        <v>840</v>
      </c>
      <c r="B114" s="220" t="s">
        <v>5</v>
      </c>
      <c r="C114" s="220" t="s">
        <v>61</v>
      </c>
      <c r="D114" s="160" t="s">
        <v>841</v>
      </c>
      <c r="E114" s="278">
        <v>200</v>
      </c>
      <c r="F114" s="257">
        <v>90000</v>
      </c>
      <c r="G114" s="114"/>
      <c r="H114" s="124">
        <f t="shared" si="5"/>
        <v>90000</v>
      </c>
      <c r="I114" s="219"/>
    </row>
    <row r="115" spans="1:9" ht="42.75" customHeight="1">
      <c r="A115" s="16" t="s">
        <v>256</v>
      </c>
      <c r="B115" s="69" t="s">
        <v>5</v>
      </c>
      <c r="C115" s="69" t="s">
        <v>61</v>
      </c>
      <c r="D115" s="69" t="s">
        <v>163</v>
      </c>
      <c r="E115" s="278">
        <v>200</v>
      </c>
      <c r="F115" s="257">
        <v>224420</v>
      </c>
      <c r="G115" s="125"/>
      <c r="H115" s="124">
        <f t="shared" si="5"/>
        <v>224420</v>
      </c>
      <c r="I115" s="88"/>
    </row>
    <row r="116" spans="1:9" ht="54.75" customHeight="1">
      <c r="A116" s="16" t="s">
        <v>827</v>
      </c>
      <c r="B116" s="177" t="s">
        <v>5</v>
      </c>
      <c r="C116" s="177" t="s">
        <v>61</v>
      </c>
      <c r="D116" s="160" t="s">
        <v>828</v>
      </c>
      <c r="E116" s="278">
        <v>200</v>
      </c>
      <c r="F116" s="257">
        <v>149641.65</v>
      </c>
      <c r="G116" s="114"/>
      <c r="H116" s="124">
        <f t="shared" si="5"/>
        <v>149641.65</v>
      </c>
      <c r="I116" s="182"/>
    </row>
    <row r="117" spans="1:9" ht="106.5" customHeight="1">
      <c r="A117" s="28" t="s">
        <v>166</v>
      </c>
      <c r="B117" s="69" t="s">
        <v>5</v>
      </c>
      <c r="C117" s="69" t="s">
        <v>61</v>
      </c>
      <c r="D117" s="29" t="s">
        <v>167</v>
      </c>
      <c r="E117" s="278">
        <v>100</v>
      </c>
      <c r="F117" s="257">
        <v>2151163</v>
      </c>
      <c r="G117" s="125"/>
      <c r="H117" s="124">
        <f t="shared" si="5"/>
        <v>2151163</v>
      </c>
      <c r="I117" s="35">
        <v>442.7</v>
      </c>
    </row>
    <row r="118" spans="1:9" ht="105.75" customHeight="1">
      <c r="A118" s="16" t="s">
        <v>374</v>
      </c>
      <c r="B118" s="69" t="s">
        <v>5</v>
      </c>
      <c r="C118" s="69" t="s">
        <v>61</v>
      </c>
      <c r="D118" s="69" t="s">
        <v>168</v>
      </c>
      <c r="E118" s="278">
        <v>100</v>
      </c>
      <c r="F118" s="257">
        <v>239018.11</v>
      </c>
      <c r="G118" s="125"/>
      <c r="H118" s="124">
        <f t="shared" si="5"/>
        <v>239018.11</v>
      </c>
      <c r="I118" s="88"/>
    </row>
    <row r="119" spans="1:9" ht="66.75" customHeight="1">
      <c r="A119" s="38" t="s">
        <v>552</v>
      </c>
      <c r="B119" s="69" t="s">
        <v>5</v>
      </c>
      <c r="C119" s="69" t="s">
        <v>61</v>
      </c>
      <c r="D119" s="69" t="s">
        <v>441</v>
      </c>
      <c r="E119" s="278">
        <v>100</v>
      </c>
      <c r="F119" s="257">
        <v>173170.32</v>
      </c>
      <c r="G119" s="125"/>
      <c r="H119" s="124">
        <f t="shared" si="5"/>
        <v>173170.32</v>
      </c>
      <c r="I119" s="88"/>
    </row>
    <row r="120" spans="1:9" ht="80.25" customHeight="1">
      <c r="A120" s="38" t="s">
        <v>553</v>
      </c>
      <c r="B120" s="69" t="s">
        <v>5</v>
      </c>
      <c r="C120" s="69" t="s">
        <v>61</v>
      </c>
      <c r="D120" s="69" t="s">
        <v>442</v>
      </c>
      <c r="E120" s="278">
        <v>100</v>
      </c>
      <c r="F120" s="257">
        <v>69962.679999999993</v>
      </c>
      <c r="G120" s="125"/>
      <c r="H120" s="124">
        <f t="shared" si="5"/>
        <v>69962.679999999993</v>
      </c>
      <c r="I120" s="88"/>
    </row>
    <row r="121" spans="1:9" ht="91.5" customHeight="1">
      <c r="A121" s="16" t="s">
        <v>362</v>
      </c>
      <c r="B121" s="69" t="s">
        <v>5</v>
      </c>
      <c r="C121" s="69" t="s">
        <v>61</v>
      </c>
      <c r="D121" s="29" t="s">
        <v>423</v>
      </c>
      <c r="E121" s="278">
        <v>100</v>
      </c>
      <c r="F121" s="257">
        <v>1447986</v>
      </c>
      <c r="G121" s="125"/>
      <c r="H121" s="124">
        <f t="shared" si="5"/>
        <v>1447986</v>
      </c>
      <c r="I121" s="88"/>
    </row>
    <row r="122" spans="1:9" ht="66.75" customHeight="1">
      <c r="A122" s="16" t="s">
        <v>424</v>
      </c>
      <c r="B122" s="69" t="s">
        <v>5</v>
      </c>
      <c r="C122" s="69" t="s">
        <v>61</v>
      </c>
      <c r="D122" s="29" t="s">
        <v>423</v>
      </c>
      <c r="E122" s="278">
        <v>200</v>
      </c>
      <c r="F122" s="257">
        <v>312081.59000000003</v>
      </c>
      <c r="G122" s="125"/>
      <c r="H122" s="124">
        <f t="shared" si="5"/>
        <v>312081.59000000003</v>
      </c>
      <c r="I122" s="88"/>
    </row>
    <row r="123" spans="1:9" ht="64.5" customHeight="1">
      <c r="A123" s="16" t="s">
        <v>566</v>
      </c>
      <c r="B123" s="69" t="s">
        <v>5</v>
      </c>
      <c r="C123" s="69" t="s">
        <v>61</v>
      </c>
      <c r="D123" s="29" t="s">
        <v>537</v>
      </c>
      <c r="E123" s="278">
        <v>500</v>
      </c>
      <c r="F123" s="257">
        <v>1056874</v>
      </c>
      <c r="G123" s="125"/>
      <c r="H123" s="124">
        <f t="shared" si="5"/>
        <v>1056874</v>
      </c>
      <c r="I123" s="88"/>
    </row>
    <row r="124" spans="1:9" ht="53.25" customHeight="1">
      <c r="A124" s="16" t="s">
        <v>531</v>
      </c>
      <c r="B124" s="29" t="s">
        <v>5</v>
      </c>
      <c r="C124" s="34" t="s">
        <v>61</v>
      </c>
      <c r="D124" s="29" t="s">
        <v>532</v>
      </c>
      <c r="E124" s="278">
        <v>200</v>
      </c>
      <c r="F124" s="257">
        <v>4978</v>
      </c>
      <c r="G124" s="125"/>
      <c r="H124" s="124">
        <f t="shared" si="5"/>
        <v>4978</v>
      </c>
      <c r="I124" s="88"/>
    </row>
    <row r="125" spans="1:9" ht="53.25" customHeight="1">
      <c r="A125" s="16" t="s">
        <v>508</v>
      </c>
      <c r="B125" s="172" t="s">
        <v>5</v>
      </c>
      <c r="C125" s="172" t="s">
        <v>59</v>
      </c>
      <c r="D125" s="27">
        <v>1110100310</v>
      </c>
      <c r="E125" s="278">
        <v>200</v>
      </c>
      <c r="F125" s="22">
        <v>49051.83</v>
      </c>
      <c r="G125" s="125"/>
      <c r="H125" s="124">
        <f t="shared" si="5"/>
        <v>49051.83</v>
      </c>
      <c r="I125" s="173"/>
    </row>
    <row r="126" spans="1:9" ht="54" customHeight="1">
      <c r="A126" s="40" t="s">
        <v>438</v>
      </c>
      <c r="B126" s="69" t="s">
        <v>5</v>
      </c>
      <c r="C126" s="69" t="s">
        <v>61</v>
      </c>
      <c r="D126" s="15">
        <v>4290008150</v>
      </c>
      <c r="E126" s="278">
        <v>500</v>
      </c>
      <c r="F126" s="257">
        <v>704200</v>
      </c>
      <c r="G126" s="125"/>
      <c r="H126" s="124">
        <f t="shared" si="5"/>
        <v>704200</v>
      </c>
      <c r="I126" s="88"/>
    </row>
    <row r="127" spans="1:9" ht="26.25" customHeight="1">
      <c r="A127" s="36" t="s">
        <v>77</v>
      </c>
      <c r="B127" s="37" t="s">
        <v>6</v>
      </c>
      <c r="C127" s="69"/>
      <c r="D127" s="69"/>
      <c r="E127" s="277"/>
      <c r="F127" s="123">
        <f>F129+F130+F131+F132+F133+F134+F135+F136+F137+F142+F143+F151+F153+F154+F155+F156+F157+F158+F160+F161+F162+F172+F173+F174+F183+F185+F186+F187+F188+F189+F192+F193+F194+F205+F163+F164+F165+I118+F202+F203+F195+F166+F167+F140+F141+F170+F171+F190+F191+F138+F139+F175+F176+F177+F178+F179+F180+F181+F182+F198+F199+F168+F169+F149+F150+F206+F144+F145+F128+F184+F196+F204+F147+F200+F148+F146+F201+F207+F197+F152+F159</f>
        <v>136958589.55999997</v>
      </c>
      <c r="G127" s="285">
        <f t="shared" ref="G127:H127" si="7">G129+G130+G131+G132+G133+G134+G135+G136+G137+G142+G143+G151+G153+G154+G155+G156+G157+G158+G160+G161+G162+G172+G173+G174+G183+G185+G186+G187+G188+G189+G192+G193+G194+G205+G163+G164+G165+J118+G202+G203+G195+G166+G167+G140+G141+G170+G171+G190+G191+G138+G139+G175+G176+G177+G178+G179+G180+G181+G182+G198+G199+G168+G169+G149+G150+G206+G144+G145+G128+G184+G196+G204+G147+G200+G148+G146+G201+G207+G197+G152+G159</f>
        <v>217565</v>
      </c>
      <c r="H127" s="123">
        <f t="shared" si="7"/>
        <v>137176154.55999997</v>
      </c>
      <c r="I127" s="78" t="e">
        <f>I129+I130+I131+I132+I133+I134+I135+I136+I137+I142+I143+#REF!+#REF!+I151+#REF!+I153+I154+I155+I156+I157+I158+I160+I161+I162+#REF!+#REF!+I172+I173+I174+#REF!+#REF!+#REF!+#REF!+#REF!+#REF!+I183+#REF!+I185+I186+I187+I188+I189+I192+I193+I194+#REF!+#REF!+I205+#REF!+I163+I164+I165+#REF!+#REF!+#REF!+L118+#REF!+#REF!+#REF!+#REF!+I202+I203+I195+#REF!+#REF!+I166+I167+#REF!+#REF!</f>
        <v>#REF!</v>
      </c>
    </row>
    <row r="128" spans="1:9" ht="54" customHeight="1">
      <c r="A128" s="51" t="s">
        <v>469</v>
      </c>
      <c r="B128" s="101" t="s">
        <v>6</v>
      </c>
      <c r="C128" s="101" t="s">
        <v>56</v>
      </c>
      <c r="D128" s="101" t="s">
        <v>468</v>
      </c>
      <c r="E128" s="278">
        <v>200</v>
      </c>
      <c r="F128" s="124">
        <v>90000</v>
      </c>
      <c r="G128" s="125"/>
      <c r="H128" s="124">
        <f t="shared" si="5"/>
        <v>90000</v>
      </c>
      <c r="I128" s="95"/>
    </row>
    <row r="129" spans="1:9" ht="53.25" customHeight="1">
      <c r="A129" s="16" t="s">
        <v>223</v>
      </c>
      <c r="B129" s="69" t="s">
        <v>6</v>
      </c>
      <c r="C129" s="69" t="s">
        <v>56</v>
      </c>
      <c r="D129" s="69" t="s">
        <v>96</v>
      </c>
      <c r="E129" s="278">
        <v>200</v>
      </c>
      <c r="F129" s="124">
        <v>1300000</v>
      </c>
      <c r="G129" s="125"/>
      <c r="H129" s="124">
        <f t="shared" si="5"/>
        <v>1300000</v>
      </c>
      <c r="I129" s="88"/>
    </row>
    <row r="130" spans="1:9" ht="133.5" customHeight="1">
      <c r="A130" s="26" t="s">
        <v>369</v>
      </c>
      <c r="B130" s="69" t="s">
        <v>6</v>
      </c>
      <c r="C130" s="69" t="s">
        <v>56</v>
      </c>
      <c r="D130" s="69" t="s">
        <v>105</v>
      </c>
      <c r="E130" s="278">
        <v>200</v>
      </c>
      <c r="F130" s="124">
        <v>24438</v>
      </c>
      <c r="G130" s="125"/>
      <c r="H130" s="124">
        <f t="shared" si="5"/>
        <v>24438</v>
      </c>
      <c r="I130" s="88"/>
    </row>
    <row r="131" spans="1:9" ht="78.75" customHeight="1">
      <c r="A131" s="16" t="s">
        <v>87</v>
      </c>
      <c r="B131" s="69" t="s">
        <v>6</v>
      </c>
      <c r="C131" s="69" t="s">
        <v>56</v>
      </c>
      <c r="D131" s="69" t="s">
        <v>111</v>
      </c>
      <c r="E131" s="278">
        <v>100</v>
      </c>
      <c r="F131" s="257">
        <v>1400368.39</v>
      </c>
      <c r="G131" s="125"/>
      <c r="H131" s="124">
        <f t="shared" si="5"/>
        <v>1400368.39</v>
      </c>
      <c r="I131" s="88"/>
    </row>
    <row r="132" spans="1:9" ht="52.5" customHeight="1">
      <c r="A132" s="16" t="s">
        <v>227</v>
      </c>
      <c r="B132" s="69" t="s">
        <v>6</v>
      </c>
      <c r="C132" s="69" t="s">
        <v>56</v>
      </c>
      <c r="D132" s="69" t="s">
        <v>111</v>
      </c>
      <c r="E132" s="278">
        <v>200</v>
      </c>
      <c r="F132" s="257">
        <v>3227164.94</v>
      </c>
      <c r="G132" s="125"/>
      <c r="H132" s="124">
        <f t="shared" si="5"/>
        <v>3227164.94</v>
      </c>
      <c r="I132" s="88"/>
    </row>
    <row r="133" spans="1:9" ht="42" customHeight="1">
      <c r="A133" s="16" t="s">
        <v>88</v>
      </c>
      <c r="B133" s="69" t="s">
        <v>6</v>
      </c>
      <c r="C133" s="69" t="s">
        <v>56</v>
      </c>
      <c r="D133" s="69" t="s">
        <v>111</v>
      </c>
      <c r="E133" s="278">
        <v>800</v>
      </c>
      <c r="F133" s="257">
        <v>24445</v>
      </c>
      <c r="G133" s="125"/>
      <c r="H133" s="124">
        <f t="shared" si="5"/>
        <v>24445</v>
      </c>
      <c r="I133" s="88"/>
    </row>
    <row r="134" spans="1:9" ht="42.75" customHeight="1">
      <c r="A134" s="16" t="s">
        <v>228</v>
      </c>
      <c r="B134" s="69" t="s">
        <v>6</v>
      </c>
      <c r="C134" s="69" t="s">
        <v>56</v>
      </c>
      <c r="D134" s="69" t="s">
        <v>198</v>
      </c>
      <c r="E134" s="278">
        <v>200</v>
      </c>
      <c r="F134" s="257">
        <v>1242364.8999999999</v>
      </c>
      <c r="G134" s="125"/>
      <c r="H134" s="124">
        <f t="shared" si="5"/>
        <v>1242364.8999999999</v>
      </c>
      <c r="I134" s="88"/>
    </row>
    <row r="135" spans="1:9" ht="25.5">
      <c r="A135" s="16" t="s">
        <v>229</v>
      </c>
      <c r="B135" s="69" t="s">
        <v>6</v>
      </c>
      <c r="C135" s="69" t="s">
        <v>56</v>
      </c>
      <c r="D135" s="69" t="s">
        <v>207</v>
      </c>
      <c r="E135" s="278">
        <v>200</v>
      </c>
      <c r="F135" s="257">
        <v>1117911.77</v>
      </c>
      <c r="G135" s="125"/>
      <c r="H135" s="124">
        <f t="shared" si="5"/>
        <v>1117911.77</v>
      </c>
      <c r="I135" s="88"/>
    </row>
    <row r="136" spans="1:9" ht="182.25" customHeight="1">
      <c r="A136" s="16" t="s">
        <v>373</v>
      </c>
      <c r="B136" s="69" t="s">
        <v>6</v>
      </c>
      <c r="C136" s="69" t="s">
        <v>56</v>
      </c>
      <c r="D136" s="69" t="s">
        <v>121</v>
      </c>
      <c r="E136" s="278">
        <v>100</v>
      </c>
      <c r="F136" s="257">
        <v>7972584</v>
      </c>
      <c r="G136" s="125"/>
      <c r="H136" s="124">
        <f t="shared" si="5"/>
        <v>7972584</v>
      </c>
      <c r="I136" s="88"/>
    </row>
    <row r="137" spans="1:9" ht="144.75" customHeight="1">
      <c r="A137" s="16" t="s">
        <v>372</v>
      </c>
      <c r="B137" s="69" t="s">
        <v>6</v>
      </c>
      <c r="C137" s="69" t="s">
        <v>56</v>
      </c>
      <c r="D137" s="69" t="s">
        <v>121</v>
      </c>
      <c r="E137" s="278">
        <v>200</v>
      </c>
      <c r="F137" s="257">
        <v>51688</v>
      </c>
      <c r="G137" s="125"/>
      <c r="H137" s="124">
        <f t="shared" si="5"/>
        <v>51688</v>
      </c>
      <c r="I137" s="88"/>
    </row>
    <row r="138" spans="1:9" ht="66.75" customHeight="1">
      <c r="A138" s="38" t="s">
        <v>552</v>
      </c>
      <c r="B138" s="69" t="s">
        <v>6</v>
      </c>
      <c r="C138" s="69" t="s">
        <v>56</v>
      </c>
      <c r="D138" s="69" t="s">
        <v>443</v>
      </c>
      <c r="E138" s="278">
        <v>100</v>
      </c>
      <c r="F138" s="257">
        <v>647609</v>
      </c>
      <c r="G138" s="125"/>
      <c r="H138" s="124">
        <f t="shared" si="5"/>
        <v>647609</v>
      </c>
      <c r="I138" s="88"/>
    </row>
    <row r="139" spans="1:9" ht="79.5" customHeight="1">
      <c r="A139" s="38" t="s">
        <v>553</v>
      </c>
      <c r="B139" s="69" t="s">
        <v>6</v>
      </c>
      <c r="C139" s="69" t="s">
        <v>56</v>
      </c>
      <c r="D139" s="69" t="s">
        <v>444</v>
      </c>
      <c r="E139" s="278">
        <v>100</v>
      </c>
      <c r="F139" s="257">
        <v>93988</v>
      </c>
      <c r="G139" s="125"/>
      <c r="H139" s="124">
        <f t="shared" si="5"/>
        <v>93988</v>
      </c>
      <c r="I139" s="88"/>
    </row>
    <row r="140" spans="1:9" ht="55.5" customHeight="1">
      <c r="A140" s="51" t="s">
        <v>469</v>
      </c>
      <c r="B140" s="69" t="s">
        <v>6</v>
      </c>
      <c r="C140" s="69" t="s">
        <v>57</v>
      </c>
      <c r="D140" s="69" t="s">
        <v>468</v>
      </c>
      <c r="E140" s="282">
        <v>200</v>
      </c>
      <c r="F140" s="257">
        <v>90000</v>
      </c>
      <c r="G140" s="125"/>
      <c r="H140" s="124">
        <f t="shared" si="5"/>
        <v>90000</v>
      </c>
      <c r="I140" s="88"/>
    </row>
    <row r="141" spans="1:9" ht="53.25" customHeight="1">
      <c r="A141" s="51" t="s">
        <v>470</v>
      </c>
      <c r="B141" s="69" t="s">
        <v>6</v>
      </c>
      <c r="C141" s="69" t="s">
        <v>57</v>
      </c>
      <c r="D141" s="69" t="s">
        <v>468</v>
      </c>
      <c r="E141" s="282">
        <v>600</v>
      </c>
      <c r="F141" s="257">
        <v>460000</v>
      </c>
      <c r="G141" s="125"/>
      <c r="H141" s="124">
        <f t="shared" si="5"/>
        <v>460000</v>
      </c>
      <c r="I141" s="88"/>
    </row>
    <row r="142" spans="1:9" ht="53.25" customHeight="1">
      <c r="A142" s="16" t="s">
        <v>222</v>
      </c>
      <c r="B142" s="69" t="s">
        <v>6</v>
      </c>
      <c r="C142" s="69" t="s">
        <v>57</v>
      </c>
      <c r="D142" s="69" t="s">
        <v>95</v>
      </c>
      <c r="E142" s="278">
        <v>200</v>
      </c>
      <c r="F142" s="257">
        <v>2500000</v>
      </c>
      <c r="G142" s="125"/>
      <c r="H142" s="124">
        <f t="shared" si="5"/>
        <v>2500000</v>
      </c>
      <c r="I142" s="88"/>
    </row>
    <row r="143" spans="1:9" ht="53.25" customHeight="1">
      <c r="A143" s="16" t="s">
        <v>85</v>
      </c>
      <c r="B143" s="69" t="s">
        <v>6</v>
      </c>
      <c r="C143" s="69" t="s">
        <v>57</v>
      </c>
      <c r="D143" s="69" t="s">
        <v>95</v>
      </c>
      <c r="E143" s="278">
        <v>600</v>
      </c>
      <c r="F143" s="257">
        <v>4079140</v>
      </c>
      <c r="G143" s="125"/>
      <c r="H143" s="124">
        <f t="shared" si="5"/>
        <v>4079140</v>
      </c>
      <c r="I143" s="88"/>
    </row>
    <row r="144" spans="1:9" ht="69" customHeight="1">
      <c r="A144" s="16" t="s">
        <v>536</v>
      </c>
      <c r="B144" s="69" t="s">
        <v>6</v>
      </c>
      <c r="C144" s="69" t="s">
        <v>57</v>
      </c>
      <c r="D144" s="69" t="s">
        <v>535</v>
      </c>
      <c r="E144" s="279">
        <v>200</v>
      </c>
      <c r="F144" s="257">
        <v>228370.15</v>
      </c>
      <c r="G144" s="125"/>
      <c r="H144" s="124">
        <f t="shared" si="5"/>
        <v>228370.15</v>
      </c>
      <c r="I144" s="88"/>
    </row>
    <row r="145" spans="1:9" ht="64.5" customHeight="1">
      <c r="A145" s="16" t="s">
        <v>534</v>
      </c>
      <c r="B145" s="69" t="s">
        <v>6</v>
      </c>
      <c r="C145" s="69" t="s">
        <v>57</v>
      </c>
      <c r="D145" s="69" t="s">
        <v>533</v>
      </c>
      <c r="E145" s="279">
        <v>200</v>
      </c>
      <c r="F145" s="22">
        <v>0</v>
      </c>
      <c r="G145" s="125"/>
      <c r="H145" s="124">
        <f t="shared" si="5"/>
        <v>0</v>
      </c>
      <c r="I145" s="88"/>
    </row>
    <row r="146" spans="1:9" ht="64.5" customHeight="1">
      <c r="A146" s="16" t="s">
        <v>534</v>
      </c>
      <c r="B146" s="151" t="s">
        <v>6</v>
      </c>
      <c r="C146" s="151" t="s">
        <v>57</v>
      </c>
      <c r="D146" s="151" t="s">
        <v>619</v>
      </c>
      <c r="E146" s="279">
        <v>200</v>
      </c>
      <c r="F146" s="257">
        <v>2162984.75</v>
      </c>
      <c r="G146" s="114"/>
      <c r="H146" s="124">
        <f t="shared" si="5"/>
        <v>2162984.75</v>
      </c>
      <c r="I146" s="153"/>
    </row>
    <row r="147" spans="1:9" ht="57" customHeight="1">
      <c r="A147" s="16" t="s">
        <v>596</v>
      </c>
      <c r="B147" s="138" t="s">
        <v>6</v>
      </c>
      <c r="C147" s="138" t="s">
        <v>57</v>
      </c>
      <c r="D147" s="146" t="s">
        <v>597</v>
      </c>
      <c r="E147" s="279">
        <v>600</v>
      </c>
      <c r="F147" s="257">
        <v>3845963.72</v>
      </c>
      <c r="G147" s="114"/>
      <c r="H147" s="124">
        <f t="shared" si="5"/>
        <v>3845963.72</v>
      </c>
      <c r="I147" s="141"/>
    </row>
    <row r="148" spans="1:9" ht="64.5" customHeight="1">
      <c r="A148" s="16" t="s">
        <v>617</v>
      </c>
      <c r="B148" s="151" t="s">
        <v>6</v>
      </c>
      <c r="C148" s="151" t="s">
        <v>57</v>
      </c>
      <c r="D148" s="151" t="s">
        <v>618</v>
      </c>
      <c r="E148" s="279">
        <v>600</v>
      </c>
      <c r="F148" s="257">
        <v>451339.31</v>
      </c>
      <c r="G148" s="114"/>
      <c r="H148" s="124">
        <f t="shared" si="5"/>
        <v>451339.31</v>
      </c>
      <c r="I148" s="153"/>
    </row>
    <row r="149" spans="1:9" ht="66.75" customHeight="1">
      <c r="A149" s="16" t="s">
        <v>517</v>
      </c>
      <c r="B149" s="69" t="s">
        <v>6</v>
      </c>
      <c r="C149" s="69" t="s">
        <v>57</v>
      </c>
      <c r="D149" s="69" t="s">
        <v>519</v>
      </c>
      <c r="E149" s="279">
        <v>200</v>
      </c>
      <c r="F149" s="257">
        <v>324649.2</v>
      </c>
      <c r="G149" s="125"/>
      <c r="H149" s="124">
        <f t="shared" si="5"/>
        <v>324649.2</v>
      </c>
      <c r="I149" s="88"/>
    </row>
    <row r="150" spans="1:9" ht="65.25" customHeight="1">
      <c r="A150" s="16" t="s">
        <v>518</v>
      </c>
      <c r="B150" s="69" t="s">
        <v>6</v>
      </c>
      <c r="C150" s="69" t="s">
        <v>57</v>
      </c>
      <c r="D150" s="69" t="s">
        <v>519</v>
      </c>
      <c r="E150" s="279">
        <v>600</v>
      </c>
      <c r="F150" s="257">
        <v>1001750.8</v>
      </c>
      <c r="G150" s="125"/>
      <c r="H150" s="124">
        <f t="shared" si="5"/>
        <v>1001750.8</v>
      </c>
      <c r="I150" s="88"/>
    </row>
    <row r="151" spans="1:9" ht="91.5" customHeight="1">
      <c r="A151" s="26" t="s">
        <v>225</v>
      </c>
      <c r="B151" s="69" t="s">
        <v>6</v>
      </c>
      <c r="C151" s="69" t="s">
        <v>57</v>
      </c>
      <c r="D151" s="69" t="s">
        <v>104</v>
      </c>
      <c r="E151" s="278">
        <v>200</v>
      </c>
      <c r="F151" s="257">
        <v>69428</v>
      </c>
      <c r="G151" s="125"/>
      <c r="H151" s="124">
        <f t="shared" si="5"/>
        <v>69428</v>
      </c>
      <c r="I151" s="88"/>
    </row>
    <row r="152" spans="1:9" ht="91.5" customHeight="1">
      <c r="A152" s="26" t="s">
        <v>848</v>
      </c>
      <c r="B152" s="239" t="s">
        <v>6</v>
      </c>
      <c r="C152" s="239" t="s">
        <v>57</v>
      </c>
      <c r="D152" s="239" t="s">
        <v>104</v>
      </c>
      <c r="E152" s="278">
        <v>600</v>
      </c>
      <c r="F152" s="257">
        <v>34714</v>
      </c>
      <c r="G152" s="125"/>
      <c r="H152" s="124">
        <f t="shared" si="5"/>
        <v>34714</v>
      </c>
      <c r="I152" s="240"/>
    </row>
    <row r="153" spans="1:9" ht="91.5" customHeight="1">
      <c r="A153" s="16" t="s">
        <v>89</v>
      </c>
      <c r="B153" s="69" t="s">
        <v>6</v>
      </c>
      <c r="C153" s="69" t="s">
        <v>57</v>
      </c>
      <c r="D153" s="69" t="s">
        <v>114</v>
      </c>
      <c r="E153" s="278">
        <v>100</v>
      </c>
      <c r="F153" s="257">
        <v>1342035.77</v>
      </c>
      <c r="G153" s="125">
        <v>186157</v>
      </c>
      <c r="H153" s="124">
        <f t="shared" si="5"/>
        <v>1528192.77</v>
      </c>
      <c r="I153" s="88"/>
    </row>
    <row r="154" spans="1:9" ht="53.25" customHeight="1">
      <c r="A154" s="39" t="s">
        <v>230</v>
      </c>
      <c r="B154" s="69" t="s">
        <v>6</v>
      </c>
      <c r="C154" s="69" t="s">
        <v>57</v>
      </c>
      <c r="D154" s="69" t="s">
        <v>114</v>
      </c>
      <c r="E154" s="278">
        <v>200</v>
      </c>
      <c r="F154" s="257">
        <v>9027470.0199999996</v>
      </c>
      <c r="G154" s="125"/>
      <c r="H154" s="124">
        <f t="shared" ref="H154:H221" si="8">F154+G154</f>
        <v>9027470.0199999996</v>
      </c>
      <c r="I154" s="88"/>
    </row>
    <row r="155" spans="1:9" ht="66" customHeight="1">
      <c r="A155" s="39" t="s">
        <v>90</v>
      </c>
      <c r="B155" s="69" t="s">
        <v>6</v>
      </c>
      <c r="C155" s="69" t="s">
        <v>57</v>
      </c>
      <c r="D155" s="69" t="s">
        <v>114</v>
      </c>
      <c r="E155" s="278">
        <v>600</v>
      </c>
      <c r="F155" s="257">
        <v>20848823.850000001</v>
      </c>
      <c r="G155" s="125"/>
      <c r="H155" s="124">
        <f t="shared" si="8"/>
        <v>20848823.850000001</v>
      </c>
      <c r="I155" s="88"/>
    </row>
    <row r="156" spans="1:9" ht="54.75" customHeight="1">
      <c r="A156" s="39" t="s">
        <v>91</v>
      </c>
      <c r="B156" s="69" t="s">
        <v>6</v>
      </c>
      <c r="C156" s="69" t="s">
        <v>57</v>
      </c>
      <c r="D156" s="69" t="s">
        <v>114</v>
      </c>
      <c r="E156" s="278">
        <v>800</v>
      </c>
      <c r="F156" s="257">
        <v>124972</v>
      </c>
      <c r="G156" s="125"/>
      <c r="H156" s="124">
        <f t="shared" si="8"/>
        <v>124972</v>
      </c>
      <c r="I156" s="88"/>
    </row>
    <row r="157" spans="1:9" ht="40.5" customHeight="1">
      <c r="A157" s="16" t="s">
        <v>228</v>
      </c>
      <c r="B157" s="69" t="s">
        <v>6</v>
      </c>
      <c r="C157" s="69" t="s">
        <v>57</v>
      </c>
      <c r="D157" s="69" t="s">
        <v>116</v>
      </c>
      <c r="E157" s="278">
        <v>200</v>
      </c>
      <c r="F157" s="257">
        <v>585443.18000000005</v>
      </c>
      <c r="G157" s="125"/>
      <c r="H157" s="124">
        <f t="shared" si="8"/>
        <v>585443.18000000005</v>
      </c>
      <c r="I157" s="88"/>
    </row>
    <row r="158" spans="1:9" ht="27" customHeight="1">
      <c r="A158" s="16" t="s">
        <v>229</v>
      </c>
      <c r="B158" s="69" t="s">
        <v>6</v>
      </c>
      <c r="C158" s="69" t="s">
        <v>57</v>
      </c>
      <c r="D158" s="69" t="s">
        <v>208</v>
      </c>
      <c r="E158" s="278">
        <v>200</v>
      </c>
      <c r="F158" s="257">
        <v>503865.42</v>
      </c>
      <c r="G158" s="125"/>
      <c r="H158" s="124">
        <f t="shared" si="8"/>
        <v>503865.42</v>
      </c>
      <c r="I158" s="88"/>
    </row>
    <row r="159" spans="1:9" ht="27" customHeight="1">
      <c r="A159" s="38" t="s">
        <v>552</v>
      </c>
      <c r="B159" s="258" t="s">
        <v>6</v>
      </c>
      <c r="C159" s="258" t="s">
        <v>59</v>
      </c>
      <c r="D159" s="258" t="s">
        <v>445</v>
      </c>
      <c r="E159" s="278">
        <v>100</v>
      </c>
      <c r="F159" s="257">
        <v>0</v>
      </c>
      <c r="G159" s="125">
        <v>31408</v>
      </c>
      <c r="H159" s="124">
        <f t="shared" ref="H159" si="9">F159+G159</f>
        <v>31408</v>
      </c>
      <c r="I159" s="260"/>
    </row>
    <row r="160" spans="1:9" ht="174.75" customHeight="1">
      <c r="A160" s="16" t="s">
        <v>258</v>
      </c>
      <c r="B160" s="69" t="s">
        <v>6</v>
      </c>
      <c r="C160" s="69" t="s">
        <v>57</v>
      </c>
      <c r="D160" s="69" t="s">
        <v>126</v>
      </c>
      <c r="E160" s="278">
        <v>100</v>
      </c>
      <c r="F160" s="257">
        <v>14677362.060000001</v>
      </c>
      <c r="G160" s="125"/>
      <c r="H160" s="124">
        <f t="shared" si="8"/>
        <v>14677362.060000001</v>
      </c>
      <c r="I160" s="88"/>
    </row>
    <row r="161" spans="1:9" ht="143.25" customHeight="1">
      <c r="A161" s="16" t="s">
        <v>232</v>
      </c>
      <c r="B161" s="69" t="s">
        <v>6</v>
      </c>
      <c r="C161" s="69" t="s">
        <v>57</v>
      </c>
      <c r="D161" s="69" t="s">
        <v>126</v>
      </c>
      <c r="E161" s="278">
        <v>200</v>
      </c>
      <c r="F161" s="257">
        <v>212607.69</v>
      </c>
      <c r="G161" s="125"/>
      <c r="H161" s="124">
        <f t="shared" si="8"/>
        <v>212607.69</v>
      </c>
      <c r="I161" s="88"/>
    </row>
    <row r="162" spans="1:9" ht="144" customHeight="1">
      <c r="A162" s="39" t="s">
        <v>259</v>
      </c>
      <c r="B162" s="69" t="s">
        <v>6</v>
      </c>
      <c r="C162" s="69" t="s">
        <v>57</v>
      </c>
      <c r="D162" s="69" t="s">
        <v>126</v>
      </c>
      <c r="E162" s="278">
        <v>600</v>
      </c>
      <c r="F162" s="257">
        <v>40291162.799999997</v>
      </c>
      <c r="G162" s="125"/>
      <c r="H162" s="124">
        <f t="shared" si="8"/>
        <v>40291162.799999997</v>
      </c>
      <c r="I162" s="92"/>
    </row>
    <row r="163" spans="1:9" ht="79.5" customHeight="1">
      <c r="A163" s="16" t="s">
        <v>130</v>
      </c>
      <c r="B163" s="69" t="s">
        <v>6</v>
      </c>
      <c r="C163" s="69" t="s">
        <v>318</v>
      </c>
      <c r="D163" s="69" t="s">
        <v>131</v>
      </c>
      <c r="E163" s="278">
        <v>100</v>
      </c>
      <c r="F163" s="257">
        <v>2913536.82</v>
      </c>
      <c r="G163" s="125"/>
      <c r="H163" s="124">
        <f t="shared" si="8"/>
        <v>2913536.82</v>
      </c>
      <c r="I163" s="92"/>
    </row>
    <row r="164" spans="1:9" ht="55.5" customHeight="1">
      <c r="A164" s="16" t="s">
        <v>233</v>
      </c>
      <c r="B164" s="69" t="s">
        <v>6</v>
      </c>
      <c r="C164" s="69" t="s">
        <v>318</v>
      </c>
      <c r="D164" s="69" t="s">
        <v>131</v>
      </c>
      <c r="E164" s="278">
        <v>200</v>
      </c>
      <c r="F164" s="257">
        <v>749536</v>
      </c>
      <c r="G164" s="125"/>
      <c r="H164" s="124">
        <f t="shared" si="8"/>
        <v>749536</v>
      </c>
      <c r="I164" s="88"/>
    </row>
    <row r="165" spans="1:9" ht="39" customHeight="1">
      <c r="A165" s="16" t="s">
        <v>132</v>
      </c>
      <c r="B165" s="69" t="s">
        <v>6</v>
      </c>
      <c r="C165" s="69" t="s">
        <v>318</v>
      </c>
      <c r="D165" s="69" t="s">
        <v>131</v>
      </c>
      <c r="E165" s="278">
        <v>800</v>
      </c>
      <c r="F165" s="257">
        <v>61394.82</v>
      </c>
      <c r="G165" s="125"/>
      <c r="H165" s="124">
        <f t="shared" si="8"/>
        <v>61394.82</v>
      </c>
      <c r="I165" s="88"/>
    </row>
    <row r="166" spans="1:9" ht="103.5" customHeight="1">
      <c r="A166" s="16" t="s">
        <v>447</v>
      </c>
      <c r="B166" s="69" t="s">
        <v>6</v>
      </c>
      <c r="C166" s="69" t="s">
        <v>318</v>
      </c>
      <c r="D166" s="69" t="s">
        <v>448</v>
      </c>
      <c r="E166" s="278">
        <v>100</v>
      </c>
      <c r="F166" s="257">
        <v>2811.72</v>
      </c>
      <c r="G166" s="125"/>
      <c r="H166" s="124">
        <f t="shared" si="8"/>
        <v>2811.72</v>
      </c>
      <c r="I166" s="93"/>
    </row>
    <row r="167" spans="1:9" ht="118.5" customHeight="1">
      <c r="A167" s="16" t="s">
        <v>449</v>
      </c>
      <c r="B167" s="69" t="s">
        <v>6</v>
      </c>
      <c r="C167" s="69" t="s">
        <v>318</v>
      </c>
      <c r="D167" s="69" t="s">
        <v>450</v>
      </c>
      <c r="E167" s="278">
        <v>100</v>
      </c>
      <c r="F167" s="257">
        <v>231498.28</v>
      </c>
      <c r="G167" s="125"/>
      <c r="H167" s="124">
        <f t="shared" si="8"/>
        <v>231498.28</v>
      </c>
      <c r="I167" s="93"/>
    </row>
    <row r="168" spans="1:9" ht="122.25" customHeight="1">
      <c r="A168" s="38" t="s">
        <v>488</v>
      </c>
      <c r="B168" s="69" t="s">
        <v>6</v>
      </c>
      <c r="C168" s="69" t="s">
        <v>318</v>
      </c>
      <c r="D168" s="69" t="s">
        <v>485</v>
      </c>
      <c r="E168" s="278">
        <v>100</v>
      </c>
      <c r="F168" s="257">
        <v>2710.46</v>
      </c>
      <c r="G168" s="125"/>
      <c r="H168" s="124">
        <f t="shared" si="8"/>
        <v>2710.46</v>
      </c>
      <c r="I168" s="93"/>
    </row>
    <row r="169" spans="1:9" ht="118.5" customHeight="1">
      <c r="A169" s="16" t="s">
        <v>487</v>
      </c>
      <c r="B169" s="69" t="s">
        <v>6</v>
      </c>
      <c r="C169" s="69" t="s">
        <v>318</v>
      </c>
      <c r="D169" s="69" t="s">
        <v>486</v>
      </c>
      <c r="E169" s="278">
        <v>100</v>
      </c>
      <c r="F169" s="257">
        <v>51485.68</v>
      </c>
      <c r="G169" s="125"/>
      <c r="H169" s="124">
        <f t="shared" si="8"/>
        <v>51485.68</v>
      </c>
      <c r="I169" s="93"/>
    </row>
    <row r="170" spans="1:9" ht="66.75" customHeight="1">
      <c r="A170" s="38" t="s">
        <v>552</v>
      </c>
      <c r="B170" s="69" t="s">
        <v>6</v>
      </c>
      <c r="C170" s="69" t="s">
        <v>318</v>
      </c>
      <c r="D170" s="69" t="s">
        <v>451</v>
      </c>
      <c r="E170" s="278">
        <v>100</v>
      </c>
      <c r="F170" s="257">
        <v>325881</v>
      </c>
      <c r="G170" s="125"/>
      <c r="H170" s="124">
        <f t="shared" si="8"/>
        <v>325881</v>
      </c>
      <c r="I170" s="93"/>
    </row>
    <row r="171" spans="1:9" ht="78" customHeight="1">
      <c r="A171" s="38" t="s">
        <v>553</v>
      </c>
      <c r="B171" s="69" t="s">
        <v>6</v>
      </c>
      <c r="C171" s="69" t="s">
        <v>318</v>
      </c>
      <c r="D171" s="69" t="s">
        <v>452</v>
      </c>
      <c r="E171" s="278">
        <v>100</v>
      </c>
      <c r="F171" s="257">
        <v>120474</v>
      </c>
      <c r="G171" s="125"/>
      <c r="H171" s="124">
        <f t="shared" si="8"/>
        <v>120474</v>
      </c>
      <c r="I171" s="93"/>
    </row>
    <row r="172" spans="1:9" ht="65.25" customHeight="1">
      <c r="A172" s="16" t="s">
        <v>234</v>
      </c>
      <c r="B172" s="69" t="s">
        <v>6</v>
      </c>
      <c r="C172" s="69" t="s">
        <v>58</v>
      </c>
      <c r="D172" s="69" t="s">
        <v>137</v>
      </c>
      <c r="E172" s="278">
        <v>200</v>
      </c>
      <c r="F172" s="257">
        <v>23100</v>
      </c>
      <c r="G172" s="125"/>
      <c r="H172" s="124">
        <f t="shared" si="8"/>
        <v>23100</v>
      </c>
      <c r="I172" s="88"/>
    </row>
    <row r="173" spans="1:9" ht="53.25" customHeight="1">
      <c r="A173" s="40" t="s">
        <v>260</v>
      </c>
      <c r="B173" s="69" t="s">
        <v>6</v>
      </c>
      <c r="C173" s="69" t="s">
        <v>58</v>
      </c>
      <c r="D173" s="69" t="s">
        <v>262</v>
      </c>
      <c r="E173" s="278">
        <v>200</v>
      </c>
      <c r="F173" s="257">
        <v>194040</v>
      </c>
      <c r="G173" s="125"/>
      <c r="H173" s="124">
        <f t="shared" si="8"/>
        <v>194040</v>
      </c>
      <c r="I173" s="88"/>
    </row>
    <row r="174" spans="1:9" ht="68.25" customHeight="1">
      <c r="A174" s="40" t="s">
        <v>261</v>
      </c>
      <c r="B174" s="69" t="s">
        <v>6</v>
      </c>
      <c r="C174" s="69" t="s">
        <v>58</v>
      </c>
      <c r="D174" s="69" t="s">
        <v>262</v>
      </c>
      <c r="E174" s="278">
        <v>600</v>
      </c>
      <c r="F174" s="257">
        <v>450450</v>
      </c>
      <c r="G174" s="125"/>
      <c r="H174" s="124">
        <f t="shared" si="8"/>
        <v>450450</v>
      </c>
      <c r="I174" s="88"/>
    </row>
    <row r="175" spans="1:9" ht="53.25" customHeight="1">
      <c r="A175" s="16" t="s">
        <v>235</v>
      </c>
      <c r="B175" s="69" t="s">
        <v>6</v>
      </c>
      <c r="C175" s="69" t="s">
        <v>58</v>
      </c>
      <c r="D175" s="69" t="s">
        <v>142</v>
      </c>
      <c r="E175" s="278">
        <v>200</v>
      </c>
      <c r="F175" s="257">
        <v>10000</v>
      </c>
      <c r="G175" s="125"/>
      <c r="H175" s="124">
        <f t="shared" si="8"/>
        <v>10000</v>
      </c>
      <c r="I175" s="88"/>
    </row>
    <row r="176" spans="1:9" ht="67.5" customHeight="1">
      <c r="A176" s="16" t="s">
        <v>453</v>
      </c>
      <c r="B176" s="69" t="s">
        <v>6</v>
      </c>
      <c r="C176" s="69" t="s">
        <v>58</v>
      </c>
      <c r="D176" s="69" t="s">
        <v>142</v>
      </c>
      <c r="E176" s="278">
        <v>600</v>
      </c>
      <c r="F176" s="257">
        <v>40000</v>
      </c>
      <c r="G176" s="125"/>
      <c r="H176" s="124">
        <f t="shared" si="8"/>
        <v>40000</v>
      </c>
      <c r="I176" s="88"/>
    </row>
    <row r="177" spans="1:9" ht="65.25" customHeight="1">
      <c r="A177" s="28" t="s">
        <v>511</v>
      </c>
      <c r="B177" s="69" t="s">
        <v>6</v>
      </c>
      <c r="C177" s="69" t="s">
        <v>58</v>
      </c>
      <c r="D177" s="27">
        <v>1210100500</v>
      </c>
      <c r="E177" s="278">
        <v>200</v>
      </c>
      <c r="F177" s="257">
        <v>10000</v>
      </c>
      <c r="G177" s="125"/>
      <c r="H177" s="124">
        <f t="shared" si="8"/>
        <v>10000</v>
      </c>
      <c r="I177" s="88"/>
    </row>
    <row r="178" spans="1:9" ht="66.75" customHeight="1">
      <c r="A178" s="28" t="s">
        <v>512</v>
      </c>
      <c r="B178" s="69" t="s">
        <v>6</v>
      </c>
      <c r="C178" s="69" t="s">
        <v>58</v>
      </c>
      <c r="D178" s="27">
        <v>1210100500</v>
      </c>
      <c r="E178" s="278">
        <v>600</v>
      </c>
      <c r="F178" s="257">
        <v>10000</v>
      </c>
      <c r="G178" s="125"/>
      <c r="H178" s="124">
        <f t="shared" si="8"/>
        <v>10000</v>
      </c>
      <c r="I178" s="88"/>
    </row>
    <row r="179" spans="1:9" ht="37.5" customHeight="1">
      <c r="A179" s="28" t="s">
        <v>242</v>
      </c>
      <c r="B179" s="69" t="s">
        <v>6</v>
      </c>
      <c r="C179" s="69" t="s">
        <v>58</v>
      </c>
      <c r="D179" s="15">
        <v>1210100510</v>
      </c>
      <c r="E179" s="278">
        <v>200</v>
      </c>
      <c r="F179" s="22">
        <v>0</v>
      </c>
      <c r="G179" s="125"/>
      <c r="H179" s="124">
        <f t="shared" si="8"/>
        <v>0</v>
      </c>
      <c r="I179" s="88"/>
    </row>
    <row r="180" spans="1:9" ht="54.75" customHeight="1">
      <c r="A180" s="28" t="s">
        <v>454</v>
      </c>
      <c r="B180" s="69" t="s">
        <v>6</v>
      </c>
      <c r="C180" s="69" t="s">
        <v>58</v>
      </c>
      <c r="D180" s="15">
        <v>1210100510</v>
      </c>
      <c r="E180" s="278">
        <v>600</v>
      </c>
      <c r="F180" s="257">
        <v>20000</v>
      </c>
      <c r="G180" s="125"/>
      <c r="H180" s="124">
        <f t="shared" si="8"/>
        <v>20000</v>
      </c>
      <c r="I180" s="88"/>
    </row>
    <row r="181" spans="1:9" ht="41.25" customHeight="1">
      <c r="A181" s="28" t="s">
        <v>366</v>
      </c>
      <c r="B181" s="69" t="s">
        <v>6</v>
      </c>
      <c r="C181" s="69" t="s">
        <v>58</v>
      </c>
      <c r="D181" s="15">
        <v>1210100520</v>
      </c>
      <c r="E181" s="278">
        <v>200</v>
      </c>
      <c r="F181" s="22">
        <v>0</v>
      </c>
      <c r="G181" s="125"/>
      <c r="H181" s="124">
        <f t="shared" si="8"/>
        <v>0</v>
      </c>
      <c r="I181" s="88"/>
    </row>
    <row r="182" spans="1:9" ht="40.5" customHeight="1">
      <c r="A182" s="94" t="s">
        <v>474</v>
      </c>
      <c r="B182" s="69" t="s">
        <v>6</v>
      </c>
      <c r="C182" s="69" t="s">
        <v>58</v>
      </c>
      <c r="D182" s="15">
        <v>1210100520</v>
      </c>
      <c r="E182" s="278">
        <v>600</v>
      </c>
      <c r="F182" s="257">
        <v>10000</v>
      </c>
      <c r="G182" s="125"/>
      <c r="H182" s="124">
        <f t="shared" si="8"/>
        <v>10000</v>
      </c>
      <c r="I182" s="88"/>
    </row>
    <row r="183" spans="1:9" ht="42" customHeight="1">
      <c r="A183" s="16" t="s">
        <v>257</v>
      </c>
      <c r="B183" s="69" t="s">
        <v>6</v>
      </c>
      <c r="C183" s="69" t="s">
        <v>59</v>
      </c>
      <c r="D183" s="69" t="s">
        <v>99</v>
      </c>
      <c r="E183" s="278">
        <v>200</v>
      </c>
      <c r="F183" s="257">
        <v>45100</v>
      </c>
      <c r="G183" s="125"/>
      <c r="H183" s="124">
        <f t="shared" si="8"/>
        <v>45100</v>
      </c>
      <c r="I183" s="88"/>
    </row>
    <row r="184" spans="1:9" ht="29.25" customHeight="1">
      <c r="A184" s="16" t="s">
        <v>557</v>
      </c>
      <c r="B184" s="99" t="s">
        <v>6</v>
      </c>
      <c r="C184" s="99" t="s">
        <v>59</v>
      </c>
      <c r="D184" s="99" t="s">
        <v>99</v>
      </c>
      <c r="E184" s="278">
        <v>300</v>
      </c>
      <c r="F184" s="257">
        <v>50000</v>
      </c>
      <c r="G184" s="125"/>
      <c r="H184" s="124">
        <f t="shared" si="8"/>
        <v>50000</v>
      </c>
      <c r="I184" s="100"/>
    </row>
    <row r="185" spans="1:9" ht="57.75" customHeight="1">
      <c r="A185" s="16" t="s">
        <v>226</v>
      </c>
      <c r="B185" s="69" t="s">
        <v>6</v>
      </c>
      <c r="C185" s="69" t="s">
        <v>59</v>
      </c>
      <c r="D185" s="69" t="s">
        <v>206</v>
      </c>
      <c r="E185" s="278">
        <v>200</v>
      </c>
      <c r="F185" s="257">
        <v>346400</v>
      </c>
      <c r="G185" s="125"/>
      <c r="H185" s="124">
        <f t="shared" si="8"/>
        <v>346400</v>
      </c>
      <c r="I185" s="88"/>
    </row>
    <row r="186" spans="1:9" ht="68.25" customHeight="1">
      <c r="A186" s="16" t="s">
        <v>203</v>
      </c>
      <c r="B186" s="69" t="s">
        <v>6</v>
      </c>
      <c r="C186" s="69" t="s">
        <v>59</v>
      </c>
      <c r="D186" s="69" t="s">
        <v>206</v>
      </c>
      <c r="E186" s="278">
        <v>600</v>
      </c>
      <c r="F186" s="257">
        <v>40000</v>
      </c>
      <c r="G186" s="125"/>
      <c r="H186" s="124">
        <f t="shared" si="8"/>
        <v>40000</v>
      </c>
      <c r="I186" s="88"/>
    </row>
    <row r="187" spans="1:9" ht="66" customHeight="1">
      <c r="A187" s="16" t="s">
        <v>92</v>
      </c>
      <c r="B187" s="69" t="s">
        <v>6</v>
      </c>
      <c r="C187" s="69" t="s">
        <v>59</v>
      </c>
      <c r="D187" s="69" t="s">
        <v>115</v>
      </c>
      <c r="E187" s="278">
        <v>100</v>
      </c>
      <c r="F187" s="257">
        <v>6396773.5300000003</v>
      </c>
      <c r="G187" s="125"/>
      <c r="H187" s="124">
        <f t="shared" si="8"/>
        <v>6396773.5300000003</v>
      </c>
      <c r="I187" s="88"/>
    </row>
    <row r="188" spans="1:9" ht="42" customHeight="1">
      <c r="A188" s="39" t="s">
        <v>231</v>
      </c>
      <c r="B188" s="69" t="s">
        <v>6</v>
      </c>
      <c r="C188" s="69" t="s">
        <v>59</v>
      </c>
      <c r="D188" s="69" t="s">
        <v>115</v>
      </c>
      <c r="E188" s="278">
        <v>200</v>
      </c>
      <c r="F188" s="257">
        <v>1432589.47</v>
      </c>
      <c r="G188" s="125"/>
      <c r="H188" s="124">
        <f t="shared" si="8"/>
        <v>1432589.47</v>
      </c>
      <c r="I188" s="88"/>
    </row>
    <row r="189" spans="1:9" ht="26.25" customHeight="1">
      <c r="A189" s="39" t="s">
        <v>93</v>
      </c>
      <c r="B189" s="69" t="s">
        <v>6</v>
      </c>
      <c r="C189" s="69" t="s">
        <v>59</v>
      </c>
      <c r="D189" s="69" t="s">
        <v>115</v>
      </c>
      <c r="E189" s="278">
        <v>800</v>
      </c>
      <c r="F189" s="257">
        <v>2595</v>
      </c>
      <c r="G189" s="125"/>
      <c r="H189" s="124">
        <f t="shared" si="8"/>
        <v>2595</v>
      </c>
      <c r="I189" s="88"/>
    </row>
    <row r="190" spans="1:9" ht="65.25" customHeight="1">
      <c r="A190" s="38" t="s">
        <v>552</v>
      </c>
      <c r="B190" s="69" t="s">
        <v>6</v>
      </c>
      <c r="C190" s="69" t="s">
        <v>59</v>
      </c>
      <c r="D190" s="69" t="s">
        <v>445</v>
      </c>
      <c r="E190" s="278">
        <v>100</v>
      </c>
      <c r="F190" s="257">
        <v>98994</v>
      </c>
      <c r="G190" s="125"/>
      <c r="H190" s="124">
        <f t="shared" si="8"/>
        <v>98994</v>
      </c>
      <c r="I190" s="88"/>
    </row>
    <row r="191" spans="1:9" ht="78" customHeight="1">
      <c r="A191" s="38" t="s">
        <v>553</v>
      </c>
      <c r="B191" s="69" t="s">
        <v>6</v>
      </c>
      <c r="C191" s="69" t="s">
        <v>59</v>
      </c>
      <c r="D191" s="69" t="s">
        <v>446</v>
      </c>
      <c r="E191" s="278">
        <v>100</v>
      </c>
      <c r="F191" s="257">
        <v>354037</v>
      </c>
      <c r="G191" s="125"/>
      <c r="H191" s="124">
        <f t="shared" si="8"/>
        <v>354037</v>
      </c>
      <c r="I191" s="88"/>
    </row>
    <row r="192" spans="1:9" ht="66.75" customHeight="1">
      <c r="A192" s="16" t="s">
        <v>145</v>
      </c>
      <c r="B192" s="69" t="s">
        <v>6</v>
      </c>
      <c r="C192" s="69" t="s">
        <v>59</v>
      </c>
      <c r="D192" s="69" t="s">
        <v>149</v>
      </c>
      <c r="E192" s="278">
        <v>300</v>
      </c>
      <c r="F192" s="257">
        <v>24000</v>
      </c>
      <c r="G192" s="125"/>
      <c r="H192" s="124">
        <f t="shared" si="8"/>
        <v>24000</v>
      </c>
      <c r="I192" s="88"/>
    </row>
    <row r="193" spans="1:9" ht="42" customHeight="1">
      <c r="A193" s="16" t="s">
        <v>146</v>
      </c>
      <c r="B193" s="69" t="s">
        <v>6</v>
      </c>
      <c r="C193" s="69" t="s">
        <v>59</v>
      </c>
      <c r="D193" s="69" t="s">
        <v>150</v>
      </c>
      <c r="E193" s="278">
        <v>300</v>
      </c>
      <c r="F193" s="257">
        <v>117000</v>
      </c>
      <c r="G193" s="125"/>
      <c r="H193" s="124">
        <f t="shared" si="8"/>
        <v>117000</v>
      </c>
      <c r="I193" s="88"/>
    </row>
    <row r="194" spans="1:9" ht="42" customHeight="1">
      <c r="A194" s="16" t="s">
        <v>147</v>
      </c>
      <c r="B194" s="69" t="s">
        <v>6</v>
      </c>
      <c r="C194" s="69" t="s">
        <v>59</v>
      </c>
      <c r="D194" s="69" t="s">
        <v>151</v>
      </c>
      <c r="E194" s="278">
        <v>300</v>
      </c>
      <c r="F194" s="257">
        <v>80000</v>
      </c>
      <c r="G194" s="125"/>
      <c r="H194" s="124">
        <f t="shared" si="8"/>
        <v>80000</v>
      </c>
      <c r="I194" s="88"/>
    </row>
    <row r="195" spans="1:9" ht="51.75" customHeight="1">
      <c r="A195" s="16" t="s">
        <v>455</v>
      </c>
      <c r="B195" s="69" t="s">
        <v>6</v>
      </c>
      <c r="C195" s="69" t="s">
        <v>59</v>
      </c>
      <c r="D195" s="69" t="s">
        <v>329</v>
      </c>
      <c r="E195" s="278">
        <v>200</v>
      </c>
      <c r="F195" s="22">
        <v>0</v>
      </c>
      <c r="G195" s="125"/>
      <c r="H195" s="124">
        <f t="shared" si="8"/>
        <v>0</v>
      </c>
      <c r="I195" s="89">
        <v>26</v>
      </c>
    </row>
    <row r="196" spans="1:9" ht="78" customHeight="1">
      <c r="A196" s="16" t="s">
        <v>567</v>
      </c>
      <c r="B196" s="101" t="s">
        <v>6</v>
      </c>
      <c r="C196" s="101" t="s">
        <v>59</v>
      </c>
      <c r="D196" s="101" t="s">
        <v>330</v>
      </c>
      <c r="E196" s="278">
        <v>300</v>
      </c>
      <c r="F196" s="257">
        <v>15000</v>
      </c>
      <c r="G196" s="125"/>
      <c r="H196" s="124">
        <f t="shared" si="8"/>
        <v>15000</v>
      </c>
      <c r="I196" s="89"/>
    </row>
    <row r="197" spans="1:9" ht="55.5" customHeight="1">
      <c r="A197" s="16" t="s">
        <v>455</v>
      </c>
      <c r="B197" s="217" t="s">
        <v>6</v>
      </c>
      <c r="C197" s="217" t="s">
        <v>59</v>
      </c>
      <c r="D197" s="217" t="s">
        <v>838</v>
      </c>
      <c r="E197" s="278">
        <v>200</v>
      </c>
      <c r="F197" s="22">
        <v>242929.5</v>
      </c>
      <c r="G197" s="214"/>
      <c r="H197" s="63">
        <f t="shared" si="8"/>
        <v>242929.5</v>
      </c>
      <c r="I197" s="89"/>
    </row>
    <row r="198" spans="1:9" ht="53.25" customHeight="1">
      <c r="A198" s="16" t="s">
        <v>508</v>
      </c>
      <c r="B198" s="69" t="s">
        <v>6</v>
      </c>
      <c r="C198" s="69" t="s">
        <v>59</v>
      </c>
      <c r="D198" s="27">
        <v>1110100310</v>
      </c>
      <c r="E198" s="278">
        <v>200</v>
      </c>
      <c r="F198" s="257">
        <v>30000</v>
      </c>
      <c r="G198" s="125"/>
      <c r="H198" s="124">
        <f t="shared" si="8"/>
        <v>30000</v>
      </c>
      <c r="I198" s="89"/>
    </row>
    <row r="199" spans="1:9" ht="52.5" customHeight="1">
      <c r="A199" s="16" t="s">
        <v>507</v>
      </c>
      <c r="B199" s="69" t="s">
        <v>6</v>
      </c>
      <c r="C199" s="69" t="s">
        <v>59</v>
      </c>
      <c r="D199" s="27">
        <v>1110100310</v>
      </c>
      <c r="E199" s="278">
        <v>600</v>
      </c>
      <c r="F199" s="257">
        <v>208500.28</v>
      </c>
      <c r="G199" s="125"/>
      <c r="H199" s="124">
        <f t="shared" si="8"/>
        <v>208500.28</v>
      </c>
      <c r="I199" s="89"/>
    </row>
    <row r="200" spans="1:9" ht="57" customHeight="1">
      <c r="A200" s="28" t="s">
        <v>603</v>
      </c>
      <c r="B200" s="138" t="s">
        <v>6</v>
      </c>
      <c r="C200" s="138" t="s">
        <v>59</v>
      </c>
      <c r="D200" s="15">
        <v>2010100940</v>
      </c>
      <c r="E200" s="278">
        <v>200</v>
      </c>
      <c r="F200" s="257">
        <v>22600</v>
      </c>
      <c r="G200" s="114"/>
      <c r="H200" s="124">
        <f>F200+G200</f>
        <v>22600</v>
      </c>
      <c r="I200" s="89"/>
    </row>
    <row r="201" spans="1:9" ht="60" customHeight="1">
      <c r="A201" s="28" t="s">
        <v>625</v>
      </c>
      <c r="B201" s="164" t="s">
        <v>6</v>
      </c>
      <c r="C201" s="164" t="s">
        <v>59</v>
      </c>
      <c r="D201" s="15">
        <v>2010100940</v>
      </c>
      <c r="E201" s="278">
        <v>600</v>
      </c>
      <c r="F201" s="257">
        <v>2400</v>
      </c>
      <c r="G201" s="114"/>
      <c r="H201" s="124">
        <f>F201+G201</f>
        <v>2400</v>
      </c>
      <c r="I201" s="89"/>
    </row>
    <row r="202" spans="1:9" ht="81" customHeight="1">
      <c r="A202" s="16" t="s">
        <v>324</v>
      </c>
      <c r="B202" s="69" t="s">
        <v>6</v>
      </c>
      <c r="C202" s="69" t="s">
        <v>59</v>
      </c>
      <c r="D202" s="15">
        <v>4190000270</v>
      </c>
      <c r="E202" s="278">
        <v>100</v>
      </c>
      <c r="F202" s="257">
        <v>1322174</v>
      </c>
      <c r="G202" s="125"/>
      <c r="H202" s="124">
        <f t="shared" si="8"/>
        <v>1322174</v>
      </c>
      <c r="I202" s="35">
        <v>861.8</v>
      </c>
    </row>
    <row r="203" spans="1:9" ht="56.25" customHeight="1">
      <c r="A203" s="16" t="s">
        <v>325</v>
      </c>
      <c r="B203" s="69" t="s">
        <v>6</v>
      </c>
      <c r="C203" s="69" t="s">
        <v>59</v>
      </c>
      <c r="D203" s="15">
        <v>4190000270</v>
      </c>
      <c r="E203" s="278">
        <v>200</v>
      </c>
      <c r="F203" s="257">
        <v>260000</v>
      </c>
      <c r="G203" s="125"/>
      <c r="H203" s="124">
        <f t="shared" si="8"/>
        <v>260000</v>
      </c>
      <c r="I203" s="35">
        <v>110</v>
      </c>
    </row>
    <row r="204" spans="1:9" ht="66" customHeight="1">
      <c r="A204" s="26" t="s">
        <v>576</v>
      </c>
      <c r="B204" s="109" t="s">
        <v>6</v>
      </c>
      <c r="C204" s="109" t="s">
        <v>59</v>
      </c>
      <c r="D204" s="15">
        <v>4290000450</v>
      </c>
      <c r="E204" s="278">
        <v>800</v>
      </c>
      <c r="F204" s="257">
        <v>7921.71</v>
      </c>
      <c r="G204" s="114"/>
      <c r="H204" s="124">
        <f t="shared" si="8"/>
        <v>7921.71</v>
      </c>
      <c r="I204" s="93"/>
    </row>
    <row r="205" spans="1:9" ht="78.75" customHeight="1">
      <c r="A205" s="28" t="s">
        <v>370</v>
      </c>
      <c r="B205" s="69" t="s">
        <v>6</v>
      </c>
      <c r="C205" s="15">
        <v>1004</v>
      </c>
      <c r="D205" s="69" t="s">
        <v>106</v>
      </c>
      <c r="E205" s="278">
        <v>300</v>
      </c>
      <c r="F205" s="257">
        <v>441411.57</v>
      </c>
      <c r="G205" s="125"/>
      <c r="H205" s="124">
        <f t="shared" si="8"/>
        <v>441411.57</v>
      </c>
      <c r="I205" s="88"/>
    </row>
    <row r="206" spans="1:9" ht="39.75" customHeight="1">
      <c r="A206" s="16" t="s">
        <v>504</v>
      </c>
      <c r="B206" s="69" t="s">
        <v>6</v>
      </c>
      <c r="C206" s="69" t="s">
        <v>475</v>
      </c>
      <c r="D206" s="69" t="s">
        <v>179</v>
      </c>
      <c r="E206" s="278">
        <v>200</v>
      </c>
      <c r="F206" s="257">
        <v>77800</v>
      </c>
      <c r="G206" s="125"/>
      <c r="H206" s="124">
        <f t="shared" si="8"/>
        <v>77800</v>
      </c>
      <c r="I206" s="88"/>
    </row>
    <row r="207" spans="1:9" ht="69" customHeight="1">
      <c r="A207" s="16" t="s">
        <v>842</v>
      </c>
      <c r="B207" s="177" t="s">
        <v>6</v>
      </c>
      <c r="C207" s="177" t="s">
        <v>829</v>
      </c>
      <c r="D207" s="160" t="s">
        <v>826</v>
      </c>
      <c r="E207" s="278">
        <v>100</v>
      </c>
      <c r="F207" s="257">
        <v>58800</v>
      </c>
      <c r="G207" s="114"/>
      <c r="H207" s="124">
        <f t="shared" ref="H207" si="10">F207+G207</f>
        <v>58800</v>
      </c>
      <c r="I207" s="182"/>
    </row>
    <row r="208" spans="1:9" ht="39" customHeight="1">
      <c r="A208" s="41" t="s">
        <v>218</v>
      </c>
      <c r="B208" s="37" t="s">
        <v>217</v>
      </c>
      <c r="C208" s="42"/>
      <c r="D208" s="37"/>
      <c r="E208" s="283"/>
      <c r="F208" s="123">
        <f>F212+F218+F219+F221+F220+F209+F211+F214+F215+F216+F217+F213+F210</f>
        <v>4105534.5500000003</v>
      </c>
      <c r="G208" s="285">
        <f t="shared" ref="G208:H208" si="11">G212+G218+G219+G221+G220+G209+G211+G214+G215+G216+G217+G213+G210</f>
        <v>0</v>
      </c>
      <c r="H208" s="123">
        <f t="shared" si="11"/>
        <v>4105534.5500000003</v>
      </c>
      <c r="I208" s="78" t="e">
        <f>#REF!+#REF!+I212+#REF!+I218+I219+#REF!+#REF!+#REF!+#REF!+I221+I220+#REF!</f>
        <v>#REF!</v>
      </c>
    </row>
    <row r="209" spans="1:12" ht="56.25" customHeight="1">
      <c r="A209" s="16" t="s">
        <v>490</v>
      </c>
      <c r="B209" s="69" t="s">
        <v>217</v>
      </c>
      <c r="C209" s="69" t="s">
        <v>48</v>
      </c>
      <c r="D209" s="69" t="s">
        <v>491</v>
      </c>
      <c r="E209" s="278">
        <v>200</v>
      </c>
      <c r="F209" s="124">
        <v>70000</v>
      </c>
      <c r="G209" s="125"/>
      <c r="H209" s="124">
        <f t="shared" si="8"/>
        <v>70000</v>
      </c>
      <c r="I209" s="95"/>
    </row>
    <row r="210" spans="1:12" ht="42" customHeight="1">
      <c r="A210" s="140" t="s">
        <v>598</v>
      </c>
      <c r="B210" s="138" t="s">
        <v>217</v>
      </c>
      <c r="C210" s="138" t="s">
        <v>48</v>
      </c>
      <c r="D210" s="137" t="s">
        <v>599</v>
      </c>
      <c r="E210" s="142">
        <v>200</v>
      </c>
      <c r="F210" s="63">
        <v>97800</v>
      </c>
      <c r="G210" s="63"/>
      <c r="H210" s="124">
        <f>F210+G210</f>
        <v>97800</v>
      </c>
      <c r="I210" s="95"/>
    </row>
    <row r="211" spans="1:12" ht="54" customHeight="1">
      <c r="A211" s="28" t="s">
        <v>503</v>
      </c>
      <c r="B211" s="69" t="s">
        <v>217</v>
      </c>
      <c r="C211" s="69" t="s">
        <v>64</v>
      </c>
      <c r="D211" s="59" t="s">
        <v>556</v>
      </c>
      <c r="E211" s="30">
        <v>400</v>
      </c>
      <c r="F211" s="124">
        <v>938616.66</v>
      </c>
      <c r="G211" s="124"/>
      <c r="H211" s="124">
        <f t="shared" si="8"/>
        <v>938616.66</v>
      </c>
      <c r="I211" s="95"/>
    </row>
    <row r="212" spans="1:12" ht="51.75" customHeight="1">
      <c r="A212" s="16" t="s">
        <v>249</v>
      </c>
      <c r="B212" s="69" t="s">
        <v>217</v>
      </c>
      <c r="C212" s="69" t="s">
        <v>48</v>
      </c>
      <c r="D212" s="69" t="s">
        <v>303</v>
      </c>
      <c r="E212" s="71">
        <v>200</v>
      </c>
      <c r="F212" s="124">
        <v>214500</v>
      </c>
      <c r="G212" s="124"/>
      <c r="H212" s="124">
        <f t="shared" si="8"/>
        <v>214500</v>
      </c>
      <c r="I212" s="88"/>
    </row>
    <row r="213" spans="1:12" ht="40.5" customHeight="1">
      <c r="A213" s="28" t="s">
        <v>554</v>
      </c>
      <c r="B213" s="69" t="s">
        <v>217</v>
      </c>
      <c r="C213" s="69" t="s">
        <v>48</v>
      </c>
      <c r="D213" s="15">
        <v>1910100550</v>
      </c>
      <c r="E213" s="71">
        <v>200</v>
      </c>
      <c r="F213" s="124">
        <v>267765</v>
      </c>
      <c r="G213" s="124"/>
      <c r="H213" s="124">
        <f t="shared" si="8"/>
        <v>267765</v>
      </c>
      <c r="I213" s="88"/>
      <c r="L213" s="81" t="s">
        <v>611</v>
      </c>
    </row>
    <row r="214" spans="1:12" ht="52.5" customHeight="1">
      <c r="A214" s="28" t="s">
        <v>489</v>
      </c>
      <c r="B214" s="69" t="s">
        <v>217</v>
      </c>
      <c r="C214" s="69" t="s">
        <v>58</v>
      </c>
      <c r="D214" s="69" t="s">
        <v>142</v>
      </c>
      <c r="E214" s="71">
        <v>200</v>
      </c>
      <c r="F214" s="124">
        <v>225000</v>
      </c>
      <c r="G214" s="124"/>
      <c r="H214" s="124">
        <f t="shared" si="8"/>
        <v>225000</v>
      </c>
      <c r="I214" s="88"/>
    </row>
    <row r="215" spans="1:12" ht="39" customHeight="1">
      <c r="A215" s="28" t="s">
        <v>242</v>
      </c>
      <c r="B215" s="69" t="s">
        <v>217</v>
      </c>
      <c r="C215" s="34" t="s">
        <v>58</v>
      </c>
      <c r="D215" s="15">
        <v>1210100510</v>
      </c>
      <c r="E215" s="71">
        <v>200</v>
      </c>
      <c r="F215" s="124">
        <v>80000</v>
      </c>
      <c r="G215" s="124"/>
      <c r="H215" s="124">
        <f t="shared" si="8"/>
        <v>80000</v>
      </c>
      <c r="I215" s="88"/>
    </row>
    <row r="216" spans="1:12" ht="51.75" customHeight="1">
      <c r="A216" s="16" t="s">
        <v>226</v>
      </c>
      <c r="B216" s="69" t="s">
        <v>217</v>
      </c>
      <c r="C216" s="69" t="s">
        <v>59</v>
      </c>
      <c r="D216" s="69" t="s">
        <v>206</v>
      </c>
      <c r="E216" s="71">
        <v>200</v>
      </c>
      <c r="F216" s="124">
        <v>90000</v>
      </c>
      <c r="G216" s="124"/>
      <c r="H216" s="124">
        <f t="shared" si="8"/>
        <v>90000</v>
      </c>
      <c r="I216" s="88"/>
    </row>
    <row r="217" spans="1:12" ht="54.75" customHeight="1">
      <c r="A217" s="16" t="s">
        <v>508</v>
      </c>
      <c r="B217" s="69" t="s">
        <v>217</v>
      </c>
      <c r="C217" s="69" t="s">
        <v>59</v>
      </c>
      <c r="D217" s="15">
        <v>1110100310</v>
      </c>
      <c r="E217" s="71">
        <v>200</v>
      </c>
      <c r="F217" s="124">
        <v>54682.89</v>
      </c>
      <c r="G217" s="124"/>
      <c r="H217" s="124">
        <f t="shared" si="8"/>
        <v>54682.89</v>
      </c>
      <c r="I217" s="88"/>
    </row>
    <row r="218" spans="1:12" ht="80.25" customHeight="1">
      <c r="A218" s="16" t="s">
        <v>213</v>
      </c>
      <c r="B218" s="69" t="s">
        <v>217</v>
      </c>
      <c r="C218" s="69" t="s">
        <v>219</v>
      </c>
      <c r="D218" s="69" t="s">
        <v>200</v>
      </c>
      <c r="E218" s="34" t="s">
        <v>7</v>
      </c>
      <c r="F218" s="124">
        <v>1401970</v>
      </c>
      <c r="G218" s="124"/>
      <c r="H218" s="124">
        <f t="shared" si="8"/>
        <v>1401970</v>
      </c>
      <c r="I218" s="88"/>
    </row>
    <row r="219" spans="1:12" ht="40.5" customHeight="1">
      <c r="A219" s="16" t="s">
        <v>247</v>
      </c>
      <c r="B219" s="69" t="s">
        <v>217</v>
      </c>
      <c r="C219" s="69" t="s">
        <v>219</v>
      </c>
      <c r="D219" s="69" t="s">
        <v>200</v>
      </c>
      <c r="E219" s="34" t="s">
        <v>75</v>
      </c>
      <c r="F219" s="124">
        <v>440200</v>
      </c>
      <c r="G219" s="124"/>
      <c r="H219" s="124">
        <f t="shared" si="8"/>
        <v>440200</v>
      </c>
      <c r="I219" s="88"/>
    </row>
    <row r="220" spans="1:12" ht="25.5" customHeight="1">
      <c r="A220" s="16" t="s">
        <v>322</v>
      </c>
      <c r="B220" s="69" t="s">
        <v>217</v>
      </c>
      <c r="C220" s="69" t="s">
        <v>219</v>
      </c>
      <c r="D220" s="69" t="s">
        <v>200</v>
      </c>
      <c r="E220" s="34" t="s">
        <v>321</v>
      </c>
      <c r="F220" s="124">
        <v>5000</v>
      </c>
      <c r="G220" s="124"/>
      <c r="H220" s="124">
        <f t="shared" si="8"/>
        <v>5000</v>
      </c>
      <c r="I220" s="88"/>
    </row>
    <row r="221" spans="1:12" ht="39" customHeight="1">
      <c r="A221" s="16" t="s">
        <v>504</v>
      </c>
      <c r="B221" s="69" t="s">
        <v>217</v>
      </c>
      <c r="C221" s="69" t="s">
        <v>475</v>
      </c>
      <c r="D221" s="69" t="s">
        <v>179</v>
      </c>
      <c r="E221" s="71">
        <v>200</v>
      </c>
      <c r="F221" s="124">
        <v>220000</v>
      </c>
      <c r="G221" s="124"/>
      <c r="H221" s="124">
        <f t="shared" si="8"/>
        <v>220000</v>
      </c>
      <c r="I221" s="88"/>
    </row>
    <row r="222" spans="1:12" ht="17.25" customHeight="1">
      <c r="A222" s="96" t="s">
        <v>17</v>
      </c>
      <c r="B222" s="86"/>
      <c r="C222" s="86"/>
      <c r="D222" s="86"/>
      <c r="E222" s="86"/>
      <c r="F222" s="123">
        <f>F19+F70+F67+F127+F208</f>
        <v>240441560.06999999</v>
      </c>
      <c r="G222" s="123">
        <f>G19+G70+G67+G127+G208</f>
        <v>412898.01</v>
      </c>
      <c r="H222" s="123">
        <f>H19+H70+H67+H127+H208</f>
        <v>240854458.07999998</v>
      </c>
      <c r="I222" s="78" t="e">
        <f>I19+I70+I67+I127+I208</f>
        <v>#REF!</v>
      </c>
    </row>
    <row r="223" spans="1:12" ht="15.75">
      <c r="A223" s="75"/>
    </row>
    <row r="224" spans="1:12" ht="15.75">
      <c r="A224" s="75"/>
    </row>
  </sheetData>
  <mergeCells count="22">
    <mergeCell ref="I16:I18"/>
    <mergeCell ref="A13:H13"/>
    <mergeCell ref="A16:A18"/>
    <mergeCell ref="B16:B18"/>
    <mergeCell ref="C16:C18"/>
    <mergeCell ref="D16:D18"/>
    <mergeCell ref="E16:E18"/>
    <mergeCell ref="G16:G18"/>
    <mergeCell ref="F16:F18"/>
    <mergeCell ref="H16:H18"/>
    <mergeCell ref="E15:I15"/>
    <mergeCell ref="D1:I1"/>
    <mergeCell ref="D2:I2"/>
    <mergeCell ref="D3:I3"/>
    <mergeCell ref="D4:I4"/>
    <mergeCell ref="C5:I5"/>
    <mergeCell ref="A12:H12"/>
    <mergeCell ref="D6:I6"/>
    <mergeCell ref="D7:I7"/>
    <mergeCell ref="D8:I8"/>
    <mergeCell ref="D9:I9"/>
    <mergeCell ref="C10:I10"/>
  </mergeCells>
  <pageMargins left="0.9055118110236221" right="0.31496062992125984" top="0.35433070866141736" bottom="0.35433070866141736" header="0" footer="0"/>
  <pageSetup paperSize="9" scale="71" orientation="portrait" r:id="rId1"/>
  <rowBreaks count="10" manualBreakCount="10">
    <brk id="30" max="7" man="1"/>
    <brk id="48" max="7" man="1"/>
    <brk id="71" max="7" man="1"/>
    <brk id="88" max="7" man="1"/>
    <brk id="107" max="7" man="1"/>
    <brk id="138" max="7" man="1"/>
    <brk id="155" max="7" man="1"/>
    <brk id="168" max="7" man="1"/>
    <brk id="186" max="7" man="1"/>
    <brk id="20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'Приложение 3'!Область_печати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2020-01-05T06:06:43Z</cp:lastPrinted>
  <dcterms:created xsi:type="dcterms:W3CDTF">2014-09-25T13:17:34Z</dcterms:created>
  <dcterms:modified xsi:type="dcterms:W3CDTF">2020-01-09T13:50:27Z</dcterms:modified>
</cp:coreProperties>
</file>