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3"/>
  </bookViews>
  <sheets>
    <sheet name="Приложение 1" sheetId="34" r:id="rId1"/>
    <sheet name="Приложение 2" sheetId="45" r:id="rId2"/>
    <sheet name="Приложение 3" sheetId="28" r:id="rId3"/>
    <sheet name="Приложение 4" sheetId="29" r:id="rId4"/>
  </sheets>
  <definedNames>
    <definedName name="_xlnm.Print_Area" localSheetId="1">'Приложение 2'!$A$1:$F$313</definedName>
    <definedName name="_xlnm.Print_Area" localSheetId="3">'Приложение 4'!$A$1:$H$211</definedName>
  </definedNames>
  <calcPr calcId="124519"/>
</workbook>
</file>

<file path=xl/calcChain.xml><?xml version="1.0" encoding="utf-8"?>
<calcChain xmlns="http://schemas.openxmlformats.org/spreadsheetml/2006/main">
  <c r="G67" i="29"/>
  <c r="H118"/>
  <c r="D112" i="45"/>
  <c r="F67" i="29"/>
  <c r="H117"/>
  <c r="E72" i="45"/>
  <c r="H89" i="29" l="1"/>
  <c r="E164" i="45"/>
  <c r="E168"/>
  <c r="E163" s="1"/>
  <c r="D168"/>
  <c r="F169"/>
  <c r="F168" s="1"/>
  <c r="I67" i="29"/>
  <c r="H87"/>
  <c r="F157" i="45"/>
  <c r="G120" i="29" l="1"/>
  <c r="F120"/>
  <c r="H191"/>
  <c r="E261" i="45"/>
  <c r="D261"/>
  <c r="F263"/>
  <c r="H84" i="29"/>
  <c r="G19"/>
  <c r="F19"/>
  <c r="H63"/>
  <c r="E243" i="45"/>
  <c r="D243"/>
  <c r="F246"/>
  <c r="E171"/>
  <c r="E151"/>
  <c r="D151"/>
  <c r="F153"/>
  <c r="I19" i="29" l="1"/>
  <c r="H43"/>
  <c r="F245" i="45"/>
  <c r="H52" i="29" l="1"/>
  <c r="F208" i="45"/>
  <c r="H139" i="29"/>
  <c r="E21" i="45"/>
  <c r="D21"/>
  <c r="F29"/>
  <c r="H141" i="29" l="1"/>
  <c r="F31" i="45"/>
  <c r="H74" i="29"/>
  <c r="H92"/>
  <c r="E285" i="45"/>
  <c r="D285"/>
  <c r="F304"/>
  <c r="F207" l="1"/>
  <c r="H199" i="29"/>
  <c r="H70" l="1"/>
  <c r="E269" i="45"/>
  <c r="D269"/>
  <c r="F279"/>
  <c r="E155"/>
  <c r="D155"/>
  <c r="H88" i="29" l="1"/>
  <c r="H93"/>
  <c r="H82"/>
  <c r="E235" i="45"/>
  <c r="D235"/>
  <c r="F237"/>
  <c r="F158"/>
  <c r="H190" i="29"/>
  <c r="F262" i="45"/>
  <c r="F261" s="1"/>
  <c r="E260"/>
  <c r="F260"/>
  <c r="E259"/>
  <c r="F259"/>
  <c r="D260"/>
  <c r="D259" s="1"/>
  <c r="E143"/>
  <c r="D143"/>
  <c r="F145"/>
  <c r="G197" i="29"/>
  <c r="F197"/>
  <c r="H140"/>
  <c r="F30" i="45"/>
  <c r="D32"/>
  <c r="F25" l="1"/>
  <c r="F26"/>
  <c r="F27"/>
  <c r="F28"/>
  <c r="F24"/>
  <c r="D33" i="34"/>
  <c r="E33"/>
  <c r="E40"/>
  <c r="D40"/>
  <c r="C40"/>
  <c r="E39"/>
  <c r="D39"/>
  <c r="C39"/>
  <c r="E37"/>
  <c r="D37"/>
  <c r="C37"/>
  <c r="C36" s="1"/>
  <c r="C35" s="1"/>
  <c r="C34" s="1"/>
  <c r="C33" s="1"/>
  <c r="E36"/>
  <c r="D36"/>
  <c r="E35"/>
  <c r="D35"/>
  <c r="E34"/>
  <c r="D34"/>
  <c r="H194" i="29" l="1"/>
  <c r="G64"/>
  <c r="H69"/>
  <c r="H71"/>
  <c r="H72"/>
  <c r="H73"/>
  <c r="H75"/>
  <c r="H76"/>
  <c r="H77"/>
  <c r="H78"/>
  <c r="H79"/>
  <c r="H80"/>
  <c r="H81"/>
  <c r="H83"/>
  <c r="H85"/>
  <c r="H86"/>
  <c r="H90"/>
  <c r="H91"/>
  <c r="H67" s="1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9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2"/>
  <c r="H193"/>
  <c r="H195"/>
  <c r="H196"/>
  <c r="H198"/>
  <c r="H200"/>
  <c r="H201"/>
  <c r="H202"/>
  <c r="H203"/>
  <c r="H204"/>
  <c r="H205"/>
  <c r="H206"/>
  <c r="H207"/>
  <c r="H208"/>
  <c r="H209"/>
  <c r="H210"/>
  <c r="H68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4"/>
  <c r="H45"/>
  <c r="H46"/>
  <c r="H47"/>
  <c r="H48"/>
  <c r="H49"/>
  <c r="H50"/>
  <c r="H51"/>
  <c r="H53"/>
  <c r="H54"/>
  <c r="H55"/>
  <c r="H56"/>
  <c r="H57"/>
  <c r="H58"/>
  <c r="H59"/>
  <c r="H60"/>
  <c r="H61"/>
  <c r="H62"/>
  <c r="H65"/>
  <c r="H66"/>
  <c r="H20"/>
  <c r="F64"/>
  <c r="F211" s="1"/>
  <c r="F303" i="45"/>
  <c r="E54" i="28"/>
  <c r="E51"/>
  <c r="E52"/>
  <c r="E50"/>
  <c r="E48"/>
  <c r="E46"/>
  <c r="E45"/>
  <c r="E40"/>
  <c r="E41"/>
  <c r="E42"/>
  <c r="E43"/>
  <c r="E39"/>
  <c r="E36"/>
  <c r="E37"/>
  <c r="E35"/>
  <c r="E32"/>
  <c r="E33"/>
  <c r="E31"/>
  <c r="E28"/>
  <c r="E20"/>
  <c r="E21"/>
  <c r="E22"/>
  <c r="E23"/>
  <c r="E24"/>
  <c r="E25"/>
  <c r="E19"/>
  <c r="E18"/>
  <c r="D53"/>
  <c r="D49"/>
  <c r="D47"/>
  <c r="D44"/>
  <c r="D38"/>
  <c r="D34"/>
  <c r="D30"/>
  <c r="D26"/>
  <c r="D17"/>
  <c r="C53"/>
  <c r="C49"/>
  <c r="C47"/>
  <c r="C44"/>
  <c r="C38"/>
  <c r="C34"/>
  <c r="C30"/>
  <c r="C26"/>
  <c r="C17"/>
  <c r="E311" i="45"/>
  <c r="E310" s="1"/>
  <c r="E306"/>
  <c r="E305" s="1"/>
  <c r="E284"/>
  <c r="E268"/>
  <c r="E265"/>
  <c r="E257"/>
  <c r="E256" s="1"/>
  <c r="E255" s="1"/>
  <c r="E249"/>
  <c r="E248" s="1"/>
  <c r="E247" s="1"/>
  <c r="E242"/>
  <c r="E240"/>
  <c r="E239" s="1"/>
  <c r="E234"/>
  <c r="E233" s="1"/>
  <c r="E230"/>
  <c r="E229" s="1"/>
  <c r="E228" s="1"/>
  <c r="E221"/>
  <c r="E220" s="1"/>
  <c r="E219" s="1"/>
  <c r="E214"/>
  <c r="E213" s="1"/>
  <c r="E212" s="1"/>
  <c r="E210"/>
  <c r="E209" s="1"/>
  <c r="E206" s="1"/>
  <c r="E203"/>
  <c r="E202" s="1"/>
  <c r="E198"/>
  <c r="E197" s="1"/>
  <c r="E194"/>
  <c r="E193" s="1"/>
  <c r="E190"/>
  <c r="E189" s="1"/>
  <c r="E188" s="1"/>
  <c r="E186"/>
  <c r="E185" s="1"/>
  <c r="E183"/>
  <c r="E182" s="1"/>
  <c r="E180"/>
  <c r="E179" s="1"/>
  <c r="E175"/>
  <c r="E174" s="1"/>
  <c r="E170"/>
  <c r="E161"/>
  <c r="E160" s="1"/>
  <c r="F159"/>
  <c r="E154"/>
  <c r="E150"/>
  <c r="E147"/>
  <c r="E146" s="1"/>
  <c r="E142"/>
  <c r="E139"/>
  <c r="E138" s="1"/>
  <c r="E135"/>
  <c r="E134" s="1"/>
  <c r="E126"/>
  <c r="E125" s="1"/>
  <c r="E123"/>
  <c r="E119"/>
  <c r="E114"/>
  <c r="E112"/>
  <c r="E107"/>
  <c r="E102"/>
  <c r="E101" s="1"/>
  <c r="E97"/>
  <c r="E96" s="1"/>
  <c r="E93"/>
  <c r="E92" s="1"/>
  <c r="E88"/>
  <c r="E87" s="1"/>
  <c r="E77"/>
  <c r="E76" s="1"/>
  <c r="E69"/>
  <c r="E68" s="1"/>
  <c r="E56"/>
  <c r="F50"/>
  <c r="F51"/>
  <c r="F52"/>
  <c r="F53"/>
  <c r="F54"/>
  <c r="F55"/>
  <c r="F57"/>
  <c r="F58"/>
  <c r="F59"/>
  <c r="F60"/>
  <c r="F61"/>
  <c r="F62"/>
  <c r="F63"/>
  <c r="F64"/>
  <c r="F65"/>
  <c r="F66"/>
  <c r="F67"/>
  <c r="F70"/>
  <c r="F71"/>
  <c r="F73"/>
  <c r="F74"/>
  <c r="F75"/>
  <c r="F78"/>
  <c r="F79"/>
  <c r="F80"/>
  <c r="F81"/>
  <c r="F82"/>
  <c r="F83"/>
  <c r="F84"/>
  <c r="F85"/>
  <c r="F86"/>
  <c r="F89"/>
  <c r="F90"/>
  <c r="F91"/>
  <c r="F94"/>
  <c r="F95"/>
  <c r="F98"/>
  <c r="F99"/>
  <c r="F100"/>
  <c r="F103"/>
  <c r="F104"/>
  <c r="F108"/>
  <c r="F109"/>
  <c r="F110"/>
  <c r="F111"/>
  <c r="F113"/>
  <c r="F115"/>
  <c r="F116"/>
  <c r="F117"/>
  <c r="F118"/>
  <c r="F120"/>
  <c r="F121"/>
  <c r="F122"/>
  <c r="F124"/>
  <c r="F127"/>
  <c r="F128"/>
  <c r="F129"/>
  <c r="F130"/>
  <c r="F131"/>
  <c r="F132"/>
  <c r="F133"/>
  <c r="F136"/>
  <c r="F140"/>
  <c r="F144"/>
  <c r="F143" s="1"/>
  <c r="F148"/>
  <c r="F152"/>
  <c r="F151" s="1"/>
  <c r="F156"/>
  <c r="F162"/>
  <c r="F165"/>
  <c r="F166"/>
  <c r="F167"/>
  <c r="F172"/>
  <c r="F173"/>
  <c r="F176"/>
  <c r="F177"/>
  <c r="F178"/>
  <c r="F181"/>
  <c r="F184"/>
  <c r="F187"/>
  <c r="F191"/>
  <c r="F195"/>
  <c r="F196"/>
  <c r="F199"/>
  <c r="F200"/>
  <c r="F204"/>
  <c r="F205"/>
  <c r="F211"/>
  <c r="F215"/>
  <c r="F216"/>
  <c r="F217"/>
  <c r="F218"/>
  <c r="F222"/>
  <c r="F223"/>
  <c r="F224"/>
  <c r="F225"/>
  <c r="F226"/>
  <c r="F227"/>
  <c r="F231"/>
  <c r="F232"/>
  <c r="F236"/>
  <c r="F235" s="1"/>
  <c r="F241"/>
  <c r="F244"/>
  <c r="F243" s="1"/>
  <c r="F250"/>
  <c r="F251"/>
  <c r="F252"/>
  <c r="F253"/>
  <c r="F254"/>
  <c r="F258"/>
  <c r="F266"/>
  <c r="F267"/>
  <c r="F270"/>
  <c r="F271"/>
  <c r="F272"/>
  <c r="F273"/>
  <c r="F274"/>
  <c r="F275"/>
  <c r="F276"/>
  <c r="F277"/>
  <c r="F278"/>
  <c r="F280"/>
  <c r="F281"/>
  <c r="F282"/>
  <c r="F283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7"/>
  <c r="F308"/>
  <c r="F309"/>
  <c r="F312"/>
  <c r="F49"/>
  <c r="E48"/>
  <c r="F46"/>
  <c r="F45"/>
  <c r="E44"/>
  <c r="E43" s="1"/>
  <c r="E47"/>
  <c r="F42"/>
  <c r="F40"/>
  <c r="F39"/>
  <c r="F38"/>
  <c r="F37"/>
  <c r="E36"/>
  <c r="E35" s="1"/>
  <c r="F34"/>
  <c r="F33"/>
  <c r="E32"/>
  <c r="F22"/>
  <c r="F21" s="1"/>
  <c r="E20"/>
  <c r="D311"/>
  <c r="D310" s="1"/>
  <c r="D306"/>
  <c r="D305" s="1"/>
  <c r="D284"/>
  <c r="D268"/>
  <c r="D265"/>
  <c r="D257"/>
  <c r="D256" s="1"/>
  <c r="D255" s="1"/>
  <c r="D249"/>
  <c r="F249" s="1"/>
  <c r="D242"/>
  <c r="D240"/>
  <c r="D239" s="1"/>
  <c r="D234"/>
  <c r="D233" s="1"/>
  <c r="D230"/>
  <c r="D229" s="1"/>
  <c r="D228" s="1"/>
  <c r="D221"/>
  <c r="F221" s="1"/>
  <c r="D214"/>
  <c r="D213" s="1"/>
  <c r="D212" s="1"/>
  <c r="D210"/>
  <c r="F210" s="1"/>
  <c r="D203"/>
  <c r="D198"/>
  <c r="D197" s="1"/>
  <c r="D194"/>
  <c r="D193" s="1"/>
  <c r="D190"/>
  <c r="F190" s="1"/>
  <c r="D186"/>
  <c r="D185" s="1"/>
  <c r="D183"/>
  <c r="D182" s="1"/>
  <c r="D180"/>
  <c r="D179" s="1"/>
  <c r="D175"/>
  <c r="D174" s="1"/>
  <c r="D171"/>
  <c r="D170" s="1"/>
  <c r="D164"/>
  <c r="D163" s="1"/>
  <c r="D161"/>
  <c r="D160" s="1"/>
  <c r="D154"/>
  <c r="D150"/>
  <c r="D147"/>
  <c r="F147" s="1"/>
  <c r="D139"/>
  <c r="D138" s="1"/>
  <c r="D137" s="1"/>
  <c r="D135"/>
  <c r="F135" s="1"/>
  <c r="D126"/>
  <c r="F126" s="1"/>
  <c r="D123"/>
  <c r="F123" s="1"/>
  <c r="D119"/>
  <c r="F119" s="1"/>
  <c r="D114"/>
  <c r="F114" s="1"/>
  <c r="F112"/>
  <c r="D102"/>
  <c r="D101" s="1"/>
  <c r="D97"/>
  <c r="D96" s="1"/>
  <c r="D93"/>
  <c r="D92" s="1"/>
  <c r="D88"/>
  <c r="D87" s="1"/>
  <c r="D77"/>
  <c r="D76" s="1"/>
  <c r="D72"/>
  <c r="F72" s="1"/>
  <c r="D69"/>
  <c r="D56"/>
  <c r="D48"/>
  <c r="D44"/>
  <c r="D43" s="1"/>
  <c r="D36"/>
  <c r="D35" s="1"/>
  <c r="D20"/>
  <c r="F69" l="1"/>
  <c r="D68"/>
  <c r="H120" i="29"/>
  <c r="F164" i="45"/>
  <c r="F163" s="1"/>
  <c r="H19" i="29"/>
  <c r="F171" i="45"/>
  <c r="F285"/>
  <c r="F203"/>
  <c r="F269"/>
  <c r="F155"/>
  <c r="H197" i="29"/>
  <c r="D264" i="45"/>
  <c r="D47"/>
  <c r="D105"/>
  <c r="D142"/>
  <c r="D146"/>
  <c r="D125"/>
  <c r="D134"/>
  <c r="D189"/>
  <c r="D188" s="1"/>
  <c r="D192"/>
  <c r="D220"/>
  <c r="D219" s="1"/>
  <c r="F311"/>
  <c r="F180"/>
  <c r="F175"/>
  <c r="F88"/>
  <c r="F77"/>
  <c r="F160"/>
  <c r="F268"/>
  <c r="F185"/>
  <c r="F240"/>
  <c r="F186"/>
  <c r="F161"/>
  <c r="F102"/>
  <c r="F146"/>
  <c r="F134"/>
  <c r="F107"/>
  <c r="F56"/>
  <c r="C55" i="28"/>
  <c r="H64" i="29"/>
  <c r="G211"/>
  <c r="F284" i="45"/>
  <c r="D55" i="28"/>
  <c r="F310" i="45"/>
  <c r="F305"/>
  <c r="E264"/>
  <c r="F264" s="1"/>
  <c r="F255"/>
  <c r="F242"/>
  <c r="E238"/>
  <c r="F239"/>
  <c r="F233"/>
  <c r="F228"/>
  <c r="F219"/>
  <c r="F212"/>
  <c r="E201"/>
  <c r="F197"/>
  <c r="E192"/>
  <c r="F192" s="1"/>
  <c r="F188"/>
  <c r="F182"/>
  <c r="F179"/>
  <c r="F174"/>
  <c r="F170"/>
  <c r="D209"/>
  <c r="D206" s="1"/>
  <c r="D202" s="1"/>
  <c r="D201" s="1"/>
  <c r="D248"/>
  <c r="F257"/>
  <c r="F234"/>
  <c r="F230"/>
  <c r="F220"/>
  <c r="F214"/>
  <c r="F193"/>
  <c r="F189"/>
  <c r="F183"/>
  <c r="F97"/>
  <c r="F76"/>
  <c r="F92"/>
  <c r="F101"/>
  <c r="F125"/>
  <c r="F154"/>
  <c r="F306"/>
  <c r="F265"/>
  <c r="F256"/>
  <c r="F229"/>
  <c r="F213"/>
  <c r="F198"/>
  <c r="F194"/>
  <c r="F139"/>
  <c r="F93"/>
  <c r="F68"/>
  <c r="F87"/>
  <c r="F96"/>
  <c r="E149"/>
  <c r="F150"/>
  <c r="E141"/>
  <c r="F142"/>
  <c r="E137"/>
  <c r="F137" s="1"/>
  <c r="F138"/>
  <c r="E106"/>
  <c r="E105" s="1"/>
  <c r="E19"/>
  <c r="D19"/>
  <c r="D149"/>
  <c r="D238"/>
  <c r="F238" s="1"/>
  <c r="F105" l="1"/>
  <c r="E313"/>
  <c r="D141"/>
  <c r="F141" s="1"/>
  <c r="F201"/>
  <c r="F209"/>
  <c r="F206" s="1"/>
  <c r="F202" s="1"/>
  <c r="F149"/>
  <c r="D247"/>
  <c r="F247" s="1"/>
  <c r="F248"/>
  <c r="F106"/>
  <c r="F32"/>
  <c r="F20" s="1"/>
  <c r="E47" i="28"/>
  <c r="D313" i="45" l="1"/>
  <c r="F36" l="1"/>
  <c r="F35" s="1"/>
  <c r="E53" i="28" l="1"/>
  <c r="F48" i="45" l="1"/>
  <c r="F44"/>
  <c r="F43" s="1"/>
  <c r="F47" l="1"/>
  <c r="F19" s="1"/>
  <c r="F313" s="1"/>
  <c r="I120" i="29" l="1"/>
  <c r="E30" i="34" l="1"/>
  <c r="E29" s="1"/>
  <c r="E28" s="1"/>
  <c r="D30"/>
  <c r="D29" s="1"/>
  <c r="D28" s="1"/>
  <c r="E25"/>
  <c r="E24" s="1"/>
  <c r="E23" s="1"/>
  <c r="D25"/>
  <c r="D24" s="1"/>
  <c r="D23" s="1"/>
  <c r="C23"/>
  <c r="E21" l="1"/>
  <c r="E19" s="1"/>
  <c r="D21"/>
  <c r="D19" s="1"/>
  <c r="C21"/>
  <c r="C19" s="1"/>
  <c r="E26" i="28" l="1"/>
  <c r="I197" i="29" l="1"/>
  <c r="E34" i="28"/>
  <c r="E38" l="1"/>
  <c r="I211" i="29" l="1"/>
  <c r="E30" i="28" l="1"/>
  <c r="E49"/>
  <c r="E17"/>
  <c r="E44"/>
  <c r="E55" l="1"/>
  <c r="H211" i="29"/>
</calcChain>
</file>

<file path=xl/sharedStrings.xml><?xml version="1.0" encoding="utf-8"?>
<sst xmlns="http://schemas.openxmlformats.org/spreadsheetml/2006/main" count="1382" uniqueCount="640">
  <si>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</si>
  <si>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</si>
  <si>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</si>
  <si>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</si>
  <si>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</si>
  <si>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</si>
  <si>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</si>
  <si>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</si>
  <si>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</si>
  <si>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</si>
  <si>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</si>
  <si>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</si>
  <si>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</si>
  <si>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</si>
  <si>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</si>
  <si>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</si>
  <si>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</si>
  <si>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</si>
  <si>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</si>
  <si>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</si>
  <si>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</si>
  <si>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</si>
  <si>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</si>
  <si>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</si>
  <si>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</si>
  <si>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</si>
  <si>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</si>
  <si>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</si>
  <si>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</si>
  <si>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</si>
  <si>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</si>
  <si>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</si>
  <si>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</si>
  <si>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</si>
  <si>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</si>
  <si>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</si>
  <si>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</si>
  <si>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</si>
  <si>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</si>
  <si>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</si>
  <si>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</si>
  <si>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</si>
  <si>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</si>
  <si>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</si>
  <si>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</si>
  <si>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</si>
  <si>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</si>
  <si>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</si>
  <si>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</si>
  <si>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</si>
  <si>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</si>
  <si>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</si>
  <si>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</si>
  <si>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</si>
  <si>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</si>
  <si>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</si>
  <si>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</si>
  <si>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</si>
  <si>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</si>
  <si>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</si>
  <si>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</si>
  <si>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</si>
  <si>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</si>
  <si>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</si>
  <si>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</si>
  <si>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</si>
  <si>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</si>
  <si>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</si>
  <si>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</si>
  <si>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</si>
  <si>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</si>
  <si>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</si>
  <si>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</si>
  <si>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</si>
  <si>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</si>
  <si>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</si>
  <si>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</si>
  <si>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</si>
  <si>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</si>
  <si>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</si>
  <si>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</si>
  <si>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</si>
  <si>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</si>
  <si>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</si>
  <si>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</si>
  <si>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</si>
  <si>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</si>
  <si>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</si>
  <si>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</si>
  <si>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</si>
  <si>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</si>
  <si>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</si>
  <si>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</si>
  <si>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</si>
  <si>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</si>
  <si>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</si>
  <si>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</si>
  <si>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</si>
  <si>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</si>
  <si>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</si>
  <si>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</si>
  <si>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</si>
  <si>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</si>
  <si>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</si>
  <si>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</si>
  <si>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</si>
  <si>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</si>
  <si>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</si>
  <si>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</si>
  <si>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</si>
  <si>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</si>
  <si>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</si>
  <si>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</si>
  <si>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</si>
  <si>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</si>
  <si>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</si>
  <si>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</si>
  <si>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</si>
  <si>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</si>
  <si>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</si>
  <si>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</si>
  <si>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</si>
  <si>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</si>
  <si>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</si>
  <si>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</si>
  <si>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</si>
  <si>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</si>
  <si>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</si>
  <si>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</si>
  <si>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</si>
  <si>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</si>
  <si>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</si>
  <si>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</si>
  <si>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</si>
  <si>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</si>
  <si>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</si>
  <si>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</si>
  <si>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</si>
  <si>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</si>
  <si>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</si>
  <si>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</si>
  <si>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</si>
  <si>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</si>
  <si>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</si>
  <si>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</si>
  <si>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</si>
  <si>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</si>
  <si>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</si>
  <si>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</si>
  <si>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</si>
  <si>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</si>
  <si>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</si>
  <si>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</si>
  <si>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</si>
  <si>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</si>
  <si>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</si>
  <si>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</si>
  <si>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</si>
  <si>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</si>
  <si>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</si>
  <si>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</si>
  <si>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</si>
  <si>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</si>
  <si>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</si>
  <si>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</si>
  <si>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</si>
  <si>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</si>
  <si>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</si>
  <si>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</si>
  <si>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</si>
  <si>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</si>
  <si>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</si>
  <si>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</si>
  <si>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</si>
  <si>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</si>
  <si>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</si>
  <si>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</si>
  <si>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</si>
  <si>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</si>
  <si>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</si>
  <si>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</si>
  <si>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</si>
  <si>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</si>
  <si>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</si>
  <si>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</si>
  <si>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</si>
  <si>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</si>
  <si>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</si>
  <si>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</si>
  <si>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</si>
  <si>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</si>
  <si>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</si>
  <si>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</si>
  <si>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</si>
  <si>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</si>
  <si>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</si>
  <si>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</si>
  <si>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</si>
  <si>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</si>
  <si>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</si>
  <si>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</si>
  <si>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</si>
  <si>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</si>
  <si>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</si>
  <si>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</si>
  <si>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</si>
  <si>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</si>
  <si>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</si>
  <si>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</si>
  <si>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</si>
  <si>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</si>
  <si>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</si>
  <si>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</si>
  <si>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</si>
  <si>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</si>
  <si>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</si>
  <si>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</si>
  <si>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</si>
  <si>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</si>
  <si>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</si>
  <si>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</si>
  <si>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</si>
  <si>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</si>
  <si>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</si>
  <si>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</si>
  <si>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</si>
  <si>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</si>
  <si>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</si>
  <si>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</si>
  <si>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</si>
  <si>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</si>
  <si>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</si>
  <si>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</si>
  <si>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</si>
  <si>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</si>
  <si>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</si>
  <si>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</si>
  <si>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</si>
  <si>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</si>
  <si>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</si>
  <si>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</si>
  <si>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</si>
  <si>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</si>
  <si>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</si>
  <si>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</si>
  <si>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</si>
  <si>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</si>
  <si>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</si>
  <si>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</si>
  <si>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</si>
  <si>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</si>
  <si>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</si>
  <si>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</si>
  <si>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</si>
  <si>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</si>
  <si>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</si>
  <si>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</si>
  <si>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</si>
  <si>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</si>
  <si>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</si>
  <si>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</si>
  <si>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</si>
  <si>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</si>
  <si>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</si>
  <si>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</si>
  <si>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</si>
  <si>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</si>
  <si>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</si>
  <si>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</si>
  <si>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</si>
  <si>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</si>
  <si>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</si>
  <si>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</si>
  <si>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</si>
  <si>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</si>
  <si>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</si>
  <si>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</si>
  <si>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</si>
  <si>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</si>
  <si>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</si>
  <si>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</si>
  <si>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</si>
  <si>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</si>
  <si>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</si>
  <si>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</si>
  <si>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</si>
  <si>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</si>
  <si>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</si>
  <si>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</si>
  <si>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</si>
  <si>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</si>
  <si>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</si>
  <si>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</si>
  <si>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</si>
  <si>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</si>
  <si>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</si>
  <si>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</si>
  <si>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</si>
  <si>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</si>
  <si>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</si>
  <si>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</si>
  <si>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</si>
  <si>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</si>
  <si>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</si>
  <si>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</si>
  <si>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</si>
  <si>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</si>
  <si>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</si>
  <si>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</si>
  <si>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</si>
  <si>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</si>
  <si>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</si>
  <si>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</si>
  <si>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</si>
  <si>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</si>
  <si>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</si>
  <si>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</si>
  <si>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</si>
  <si>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</si>
  <si>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</si>
  <si>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</si>
  <si>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</si>
  <si>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</si>
  <si>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</si>
  <si>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</si>
  <si>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</si>
  <si>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</si>
  <si>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</si>
  <si>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</si>
  <si>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</si>
  <si>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</si>
  <si>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</si>
  <si>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</si>
  <si>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</si>
  <si>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</si>
  <si>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</si>
  <si>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</si>
  <si>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</si>
  <si>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</si>
  <si>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</si>
  <si>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</si>
  <si>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</si>
  <si>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</si>
  <si>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</si>
  <si>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</si>
  <si>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</si>
  <si>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</si>
  <si>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</si>
  <si>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</si>
  <si>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</si>
  <si>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</si>
  <si>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</si>
  <si>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</si>
  <si>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</si>
  <si>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</si>
  <si>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</si>
  <si>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</si>
  <si>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</si>
  <si>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</si>
  <si>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</si>
  <si>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</si>
  <si>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</si>
  <si>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</si>
  <si>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</si>
  <si>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</si>
  <si>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</si>
  <si>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</si>
  <si>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</si>
  <si>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</si>
  <si>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</si>
  <si>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</si>
  <si>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</si>
  <si>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</si>
  <si>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</si>
  <si>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</si>
  <si>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</si>
  <si>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</si>
  <si>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</si>
  <si>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</si>
  <si>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</si>
  <si>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</si>
  <si>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</si>
  <si>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</si>
  <si>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0510107040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</si>
  <si>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</si>
  <si>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</si>
  <si>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</si>
  <si>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</si>
  <si>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</si>
  <si>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</si>
  <si>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</si>
  <si>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</si>
  <si>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</si>
  <si>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</si>
  <si>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</si>
  <si>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</si>
  <si>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</si>
  <si>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</si>
  <si>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</si>
  <si>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</si>
  <si>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</si>
  <si>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</si>
  <si>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</si>
  <si>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</si>
  <si>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</si>
  <si>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</si>
  <si>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</si>
  <si>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</si>
  <si>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</si>
  <si>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</si>
  <si>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</si>
  <si>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</si>
  <si>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</si>
  <si>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</si>
  <si>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</si>
  <si>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</si>
  <si>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</si>
  <si>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</si>
  <si>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</si>
  <si>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</si>
  <si>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</si>
  <si>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</si>
  <si>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</si>
  <si>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</si>
  <si>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</si>
  <si>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</si>
  <si>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</si>
  <si>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</si>
  <si>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</si>
  <si>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</si>
  <si>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</si>
  <si>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</si>
  <si>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(руб.)</t>
  </si>
  <si>
    <t>2021 год</t>
  </si>
  <si>
    <t xml:space="preserve">бюджета Тейковского муниципального района на 2019 год                                             </t>
  </si>
  <si>
    <t>и плановый период 2020 - 2021 г.г.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</si>
  <si>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2019 год</t>
  </si>
  <si>
    <t>Утверждено по бюджету на 2019г.</t>
  </si>
  <si>
    <t>0230100990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</si>
  <si>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</si>
  <si>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0220182181</t>
  </si>
  <si>
    <t>0220182182</t>
  </si>
  <si>
    <t>0210382181</t>
  </si>
  <si>
    <t>0210382182</t>
  </si>
  <si>
    <t>0140182181</t>
  </si>
  <si>
    <t>0140182182</t>
  </si>
  <si>
    <t>0140282181</t>
  </si>
  <si>
    <t>0140282182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</si>
  <si>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</si>
  <si>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</si>
  <si>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</si>
  <si>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</si>
  <si>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0160182181</t>
  </si>
  <si>
    <t>0160182182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</si>
  <si>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</si>
  <si>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</si>
  <si>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</si>
  <si>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</si>
  <si>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</si>
  <si>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0230000000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</si>
  <si>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</si>
  <si>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0230100000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</si>
  <si>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</si>
  <si>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</si>
  <si>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</si>
  <si>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</si>
  <si>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</si>
  <si>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4290082181</t>
  </si>
  <si>
    <t>4290082182</t>
  </si>
  <si>
    <t>0110100010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</si>
  <si>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</si>
  <si>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</si>
  <si>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</si>
  <si>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</si>
  <si>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</si>
  <si>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</si>
  <si>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</si>
  <si>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</si>
  <si>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</si>
  <si>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</si>
  <si>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</si>
  <si>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</si>
  <si>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района на 2019 год </t>
  </si>
  <si>
    <t>Утверждено по бюджету на 2019 год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</si>
  <si>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</si>
  <si>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</si>
  <si>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</si>
  <si>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01601S1440</t>
  </si>
  <si>
    <t>0160181440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</si>
  <si>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</si>
  <si>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</si>
  <si>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</si>
  <si>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</si>
  <si>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</si>
  <si>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</si>
  <si>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</si>
  <si>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</si>
  <si>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</si>
  <si>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</si>
  <si>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</si>
  <si>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</si>
  <si>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</si>
  <si>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</si>
  <si>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</si>
  <si>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Подпрограмма «Повышение качества жизни детей-сирот Тейковского муниципального района»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</si>
  <si>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</si>
  <si>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</si>
  <si>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</si>
  <si>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Подпрограмма "Профилактика правонарушений и наркомании, борьба с преступностью и обеспечение безопасности граждан"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</si>
  <si>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</si>
  <si>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</si>
  <si>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</si>
  <si>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молодежи(Предоставление субсидий бюджетным, автономным учреждениям и иным некоммерческим организациям)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</si>
  <si>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</si>
  <si>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</si>
  <si>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</si>
  <si>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</si>
  <si>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</si>
  <si>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</si>
  <si>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</si>
  <si>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</si>
  <si>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0120100140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</si>
  <si>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</si>
  <si>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</si>
  <si>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</si>
  <si>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</si>
  <si>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</si>
  <si>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</si>
  <si>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</si>
  <si>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</si>
  <si>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0902</t>
  </si>
  <si>
    <t>Основное мероприятие "Комплектование книжных фондов библиотек Тейковского муниципального района"</t>
  </si>
  <si>
    <t>0210500000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</si>
  <si>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</si>
  <si>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>02105L5191</t>
  </si>
  <si>
    <t>01101L0971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</si>
  <si>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</si>
  <si>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0110100971</t>
  </si>
  <si>
    <t xml:space="preserve">Расходы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</si>
  <si>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0210408070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</si>
  <si>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</si>
  <si>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</si>
  <si>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</si>
  <si>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</si>
  <si>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</si>
  <si>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</si>
  <si>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</si>
  <si>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</si>
  <si>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</si>
  <si>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 xml:space="preserve">Разработка проектно - сметной документации объектов социальной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</si>
  <si>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0920120370</t>
  </si>
  <si>
    <t>0900</t>
  </si>
  <si>
    <t>Здравоохранение</t>
  </si>
  <si>
    <t>Амбулаторная помощь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</si>
  <si>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</si>
  <si>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</si>
  <si>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</si>
  <si>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 xml:space="preserve">Совершенствование учительского корпуса (Социальное обеспечение и иные выплаты населению) </t>
  </si>
  <si>
    <t>04201R0820</t>
  </si>
  <si>
    <t>Совершенствование учительского корпуса (Социальное обеспечение и иные выплаты населению)</t>
  </si>
  <si>
    <t>от 12.12.2018 г. № 357-р</t>
  </si>
  <si>
    <t>05Г0000000</t>
  </si>
  <si>
    <t>05Г0100000</t>
  </si>
  <si>
    <t>05Г0108060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</si>
  <si>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</si>
  <si>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</si>
  <si>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</si>
  <si>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</si>
  <si>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</si>
  <si>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</si>
  <si>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</si>
  <si>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</si>
  <si>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t>Иные непрограммные мероприятия по реализации полномочий Ивановской области</t>
  </si>
  <si>
    <t>Иные непрограммные мероприятия по реализации полномочий Российской Федерации</t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</si>
  <si>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</si>
  <si>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t xml:space="preserve">Вносимые изменения </t>
  </si>
  <si>
    <t>05401S2990</t>
  </si>
  <si>
    <t>Расходы на разработку (корректировку) проектной документации и газификацию населенных пунктов, объектов социальной инфраструктуры (Капитальные вложения в объекты государственной (муниципальной) собственности)</t>
  </si>
  <si>
    <t>Обеспечение предписаний контрольных органов о возмещении ущерба, причиненного незаконными действиями (бездействиями) органов местного самоуправления и муниципальными учреждениями Тейковского муниципального района (Иные бюджетные ассигнования)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</si>
  <si>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</si>
  <si>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</si>
  <si>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</si>
  <si>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</si>
  <si>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</si>
  <si>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</si>
  <si>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</si>
  <si>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</si>
  <si>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</si>
  <si>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</si>
  <si>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</si>
  <si>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</si>
  <si>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</si>
  <si>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</si>
  <si>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</si>
  <si>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</si>
  <si>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</t>
  </si>
  <si>
    <t>Приложение 3</t>
  </si>
  <si>
    <t>Приложение 4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</si>
  <si>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</si>
  <si>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01101S1950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</si>
  <si>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</si>
  <si>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</si>
  <si>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</si>
  <si>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</si>
  <si>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</si>
  <si>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</si>
  <si>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трансферты) </t>
  </si>
  <si>
    <t xml:space="preserve"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  </t>
  </si>
  <si>
    <t xml:space="preserve">Расходы на разработку (корректировку) проектной документации и газификацию населенных пунктов, объектов социальной инфраструктуры Ивановской области  (Межбюджетные трансферты) </t>
  </si>
  <si>
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</si>
  <si>
    <t xml:space="preserve">бюджета Тейковского муниципального района на 2019 год по разделам                                                                        </t>
  </si>
  <si>
    <t>и подразделам функциональной классификации расходов Российской Федерации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</si>
  <si>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</si>
  <si>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 xml:space="preserve">                   </t>
  </si>
  <si>
    <t>100000</t>
  </si>
  <si>
    <t>Основное мероприятие "Обеспечение устойчивого развития сельских территорий"</t>
  </si>
  <si>
    <t>0920200000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</si>
  <si>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(строительство разводящего газопровода природного газа для газификации жилого фонда с. Новое Леушино) (Межбюджетные трансферты) </t>
  </si>
  <si>
    <t>09202L5672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</si>
  <si>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</si>
  <si>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 xml:space="preserve">Расходы на укрепление материально-технической базы муниципальных образовательных организаций Тейковского муниципального района (Предоставление субсидий бюджетным, автономным учреждениям и иным некоммерческим организациям)  </t>
  </si>
  <si>
    <t>0110101950</t>
  </si>
  <si>
    <t>011E250970</t>
  </si>
  <si>
    <t>0920320660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</si>
  <si>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</si>
  <si>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</si>
  <si>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</si>
  <si>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05101L4970</t>
  </si>
  <si>
    <t>Мероприятия по формированию законопослушного поведения участников дорожного движения в Тейковском муниципальном районе (Предоставление субсидий бюджетным, автономным учреждениям и иным некоммерческим организациям)</t>
  </si>
  <si>
    <t>Межбюджетные трансферты на исполнение переданных полномочий по дорожной деятельности в отношении автомобильных дорог местного значения на 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</t>
  </si>
  <si>
    <t>Межбюджетные трансферты на организацию в границах поселения газоснабжения населения (Межбюджетные трансферты)</t>
  </si>
  <si>
    <t>0540108120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</si>
  <si>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</si>
  <si>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</si>
  <si>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0560260070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</si>
  <si>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</si>
  <si>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Межбюджетные трансферты на исполнение переданных полномочий по дорожной деятельности в отношении автомобильных дорог местного значения на 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</t>
  </si>
  <si>
    <t>от 05.07.2019 г. №   395-р</t>
  </si>
  <si>
    <t>от  05.07.2019 г. №  395-р</t>
  </si>
  <si>
    <t>от 05.07.2019 г. №  395-р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</si>
</sst>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8" fillId="0" borderId="12">
      <alignment horizontal="left" wrapText="1" indent="2"/>
    </xf>
    <xf numFmtId="49" fontId="18" fillId="0" borderId="13">
      <alignment horizontal="center"/>
    </xf>
  </cellStyleXfs>
  <cellXfs count="243">
    <xf numFmtId="0" fontId="0" fillId="0" borderId="0" xfId="0"/>
    <xf numFmtId="0" fontId="1" fillId="0" borderId="0" xfId="0" applyFont="1" applyAlignment="1">
      <alignment horizontal="right" indent="15"/>
    </xf>
    <xf numFmtId="0" fontId="0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right" indent="15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0" fontId="12" fillId="0" borderId="0" xfId="0" applyFont="1" applyFill="1"/>
    <xf numFmtId="0" fontId="5" fillId="0" borderId="4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/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justify" vertical="top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wrapText="1"/>
    </xf>
    <xf numFmtId="0" fontId="5" fillId="0" borderId="1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</cellXfs>
  <cellStyles count="3">
    <cellStyle name="xl32" xfId="1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A6" sqref="A6:E6"/>
    </sheetView>
  </sheetViews>
  <sheetFormatPr defaultRowHeight="15"/>
  <cols>
    <col min="1" max="1" width="24.7109375" customWidth="1"/>
    <col min="2" max="2" width="46.5703125" customWidth="1"/>
    <col min="3" max="3" width="12.42578125" customWidth="1"/>
    <col min="4" max="4" width="12.5703125" customWidth="1"/>
    <col min="5" max="5" width="13.5703125" customWidth="1"/>
    <col min="6" max="8" width="9.140625" hidden="1" customWidth="1"/>
    <col min="9" max="9" width="9.140625" customWidth="1"/>
  </cols>
  <sheetData>
    <row r="1" spans="1:5" ht="15.75">
      <c r="A1" s="191" t="s">
        <v>595</v>
      </c>
      <c r="B1" s="192"/>
      <c r="C1" s="192"/>
      <c r="D1" s="192"/>
      <c r="E1" s="192"/>
    </row>
    <row r="2" spans="1:5" ht="15.75">
      <c r="A2" s="191" t="s">
        <v>335</v>
      </c>
      <c r="B2" s="192"/>
      <c r="C2" s="192"/>
      <c r="D2" s="192"/>
      <c r="E2" s="192"/>
    </row>
    <row r="3" spans="1:5" ht="15.75">
      <c r="A3" s="24"/>
      <c r="B3" s="191" t="s">
        <v>1</v>
      </c>
      <c r="C3" s="191"/>
      <c r="D3" s="191"/>
      <c r="E3" s="191"/>
    </row>
    <row r="4" spans="1:5" ht="15.75">
      <c r="A4" s="25"/>
      <c r="B4" s="191" t="s">
        <v>2</v>
      </c>
      <c r="C4" s="191"/>
      <c r="D4" s="191"/>
      <c r="E4" s="191"/>
    </row>
    <row r="5" spans="1:5" ht="15.75">
      <c r="A5" s="26"/>
      <c r="B5" s="191" t="s">
        <v>637</v>
      </c>
      <c r="C5" s="191"/>
      <c r="D5" s="191"/>
      <c r="E5" s="191"/>
    </row>
    <row r="6" spans="1:5" ht="15.75">
      <c r="A6" s="191" t="s">
        <v>336</v>
      </c>
      <c r="B6" s="192"/>
      <c r="C6" s="192"/>
      <c r="D6" s="192"/>
      <c r="E6" s="192"/>
    </row>
    <row r="7" spans="1:5" ht="15.75">
      <c r="A7" s="191" t="s">
        <v>335</v>
      </c>
      <c r="B7" s="192"/>
      <c r="C7" s="192"/>
      <c r="D7" s="192"/>
      <c r="E7" s="192"/>
    </row>
    <row r="8" spans="1:5" ht="15.75">
      <c r="A8" s="24"/>
      <c r="B8" s="191" t="s">
        <v>1</v>
      </c>
      <c r="C8" s="191"/>
      <c r="D8" s="191"/>
      <c r="E8" s="191"/>
    </row>
    <row r="9" spans="1:5" ht="15.75">
      <c r="A9" s="25"/>
      <c r="B9" s="191" t="s">
        <v>2</v>
      </c>
      <c r="C9" s="191"/>
      <c r="D9" s="191"/>
      <c r="E9" s="191"/>
    </row>
    <row r="10" spans="1:5" ht="15.75">
      <c r="A10" s="26"/>
      <c r="B10" s="191" t="s">
        <v>560</v>
      </c>
      <c r="C10" s="191"/>
      <c r="D10" s="191"/>
      <c r="E10" s="191"/>
    </row>
    <row r="11" spans="1:5" ht="15.75">
      <c r="A11" s="26"/>
      <c r="B11" s="28"/>
      <c r="C11" s="28"/>
      <c r="D11" s="28"/>
      <c r="E11" s="28"/>
    </row>
    <row r="12" spans="1:5" ht="15.75" customHeight="1">
      <c r="A12" s="205" t="s">
        <v>337</v>
      </c>
      <c r="B12" s="205"/>
      <c r="C12" s="205"/>
      <c r="D12" s="205"/>
      <c r="E12" s="205"/>
    </row>
    <row r="13" spans="1:5" ht="10.5" customHeight="1">
      <c r="A13" s="205" t="s">
        <v>434</v>
      </c>
      <c r="B13" s="205"/>
      <c r="C13" s="205"/>
      <c r="D13" s="205"/>
      <c r="E13" s="205"/>
    </row>
    <row r="14" spans="1:5" ht="8.25" customHeight="1">
      <c r="A14" s="205"/>
      <c r="B14" s="205"/>
      <c r="C14" s="205"/>
      <c r="D14" s="205"/>
      <c r="E14" s="205"/>
    </row>
    <row r="15" spans="1:5" ht="15.75" customHeight="1">
      <c r="A15" s="205" t="s">
        <v>435</v>
      </c>
      <c r="B15" s="205"/>
      <c r="C15" s="205"/>
      <c r="D15" s="205"/>
      <c r="E15" s="205"/>
    </row>
    <row r="16" spans="1:5" ht="15" customHeight="1">
      <c r="A16" s="206" t="s">
        <v>484</v>
      </c>
      <c r="B16" s="207"/>
      <c r="C16" s="207"/>
      <c r="D16" s="207"/>
      <c r="E16" s="207"/>
    </row>
    <row r="17" spans="1:5" ht="15" customHeight="1">
      <c r="A17" s="203" t="s">
        <v>338</v>
      </c>
      <c r="B17" s="203" t="s">
        <v>339</v>
      </c>
      <c r="C17" s="70" t="s">
        <v>340</v>
      </c>
      <c r="D17" s="70" t="s">
        <v>361</v>
      </c>
      <c r="E17" s="208" t="s">
        <v>433</v>
      </c>
    </row>
    <row r="18" spans="1:5" ht="23.25" customHeight="1">
      <c r="A18" s="203"/>
      <c r="B18" s="203"/>
      <c r="C18" s="30"/>
      <c r="D18" s="30"/>
      <c r="E18" s="209"/>
    </row>
    <row r="19" spans="1:5" ht="15" customHeight="1">
      <c r="A19" s="200" t="s">
        <v>341</v>
      </c>
      <c r="B19" s="201" t="s">
        <v>342</v>
      </c>
      <c r="C19" s="202">
        <f>C21</f>
        <v>10466796.889999986</v>
      </c>
      <c r="D19" s="202">
        <f t="shared" ref="D19:E19" si="0">D21</f>
        <v>0</v>
      </c>
      <c r="E19" s="202">
        <f t="shared" si="0"/>
        <v>0</v>
      </c>
    </row>
    <row r="20" spans="1:5">
      <c r="A20" s="200"/>
      <c r="B20" s="201"/>
      <c r="C20" s="202"/>
      <c r="D20" s="202"/>
      <c r="E20" s="202"/>
    </row>
    <row r="21" spans="1:5" ht="15" customHeight="1">
      <c r="A21" s="200" t="s">
        <v>343</v>
      </c>
      <c r="B21" s="201" t="s">
        <v>344</v>
      </c>
      <c r="C21" s="202">
        <f>C23+C28</f>
        <v>10466796.889999986</v>
      </c>
      <c r="D21" s="202">
        <f t="shared" ref="D21:E21" si="1">D23+D28</f>
        <v>0</v>
      </c>
      <c r="E21" s="202">
        <f t="shared" si="1"/>
        <v>0</v>
      </c>
    </row>
    <row r="22" spans="1:5">
      <c r="A22" s="200"/>
      <c r="B22" s="201"/>
      <c r="C22" s="202"/>
      <c r="D22" s="202"/>
      <c r="E22" s="202"/>
    </row>
    <row r="23" spans="1:5">
      <c r="A23" s="29" t="s">
        <v>345</v>
      </c>
      <c r="B23" s="27" t="s">
        <v>346</v>
      </c>
      <c r="C23" s="130">
        <f>C24</f>
        <v>-226342454.65000001</v>
      </c>
      <c r="D23" s="130">
        <f t="shared" ref="D23:E25" si="2">D24</f>
        <v>-206722013.38</v>
      </c>
      <c r="E23" s="130">
        <f t="shared" si="2"/>
        <v>-204467277.38</v>
      </c>
    </row>
    <row r="24" spans="1:5" ht="19.5" customHeight="1">
      <c r="A24" s="29" t="s">
        <v>347</v>
      </c>
      <c r="B24" s="27" t="s">
        <v>348</v>
      </c>
      <c r="C24" s="130">
        <v>-226342454.65000001</v>
      </c>
      <c r="D24" s="130">
        <f t="shared" si="2"/>
        <v>-206722013.38</v>
      </c>
      <c r="E24" s="130">
        <f t="shared" si="2"/>
        <v>-204467277.38</v>
      </c>
    </row>
    <row r="25" spans="1:5" ht="25.5">
      <c r="A25" s="29" t="s">
        <v>349</v>
      </c>
      <c r="B25" s="27" t="s">
        <v>350</v>
      </c>
      <c r="C25" s="130">
        <v>-226342454.65000001</v>
      </c>
      <c r="D25" s="130">
        <f t="shared" si="2"/>
        <v>-206722013.38</v>
      </c>
      <c r="E25" s="130">
        <f t="shared" si="2"/>
        <v>-204467277.38</v>
      </c>
    </row>
    <row r="26" spans="1:5" ht="15" customHeight="1">
      <c r="A26" s="203" t="s">
        <v>351</v>
      </c>
      <c r="B26" s="204" t="s">
        <v>352</v>
      </c>
      <c r="C26" s="197">
        <v>-226342454.65000001</v>
      </c>
      <c r="D26" s="197">
        <v>-206722013.38</v>
      </c>
      <c r="E26" s="198">
        <v>-204467277.38</v>
      </c>
    </row>
    <row r="27" spans="1:5">
      <c r="A27" s="203"/>
      <c r="B27" s="204"/>
      <c r="C27" s="197"/>
      <c r="D27" s="197"/>
      <c r="E27" s="199"/>
    </row>
    <row r="28" spans="1:5">
      <c r="A28" s="29" t="s">
        <v>353</v>
      </c>
      <c r="B28" s="27" t="s">
        <v>354</v>
      </c>
      <c r="C28" s="130">
        <v>236809251.53999999</v>
      </c>
      <c r="D28" s="130">
        <f t="shared" ref="D28:E29" si="3">D29</f>
        <v>206722013.38</v>
      </c>
      <c r="E28" s="130">
        <f t="shared" si="3"/>
        <v>204467277.38</v>
      </c>
    </row>
    <row r="29" spans="1:5" ht="19.5" customHeight="1">
      <c r="A29" s="29" t="s">
        <v>355</v>
      </c>
      <c r="B29" s="27" t="s">
        <v>356</v>
      </c>
      <c r="C29" s="130">
        <v>236809251.53999999</v>
      </c>
      <c r="D29" s="130">
        <f t="shared" si="3"/>
        <v>206722013.38</v>
      </c>
      <c r="E29" s="130">
        <f t="shared" si="3"/>
        <v>204467277.38</v>
      </c>
    </row>
    <row r="30" spans="1:5" ht="25.5">
      <c r="A30" s="29" t="s">
        <v>357</v>
      </c>
      <c r="B30" s="27" t="s">
        <v>358</v>
      </c>
      <c r="C30" s="130">
        <v>236809251.53999999</v>
      </c>
      <c r="D30" s="130">
        <f>D31</f>
        <v>206722013.38</v>
      </c>
      <c r="E30" s="130">
        <f>E31</f>
        <v>204467277.38</v>
      </c>
    </row>
    <row r="31" spans="1:5" ht="15" customHeight="1">
      <c r="A31" s="193" t="s">
        <v>359</v>
      </c>
      <c r="B31" s="195" t="s">
        <v>360</v>
      </c>
      <c r="C31" s="197">
        <v>236809251.53999999</v>
      </c>
      <c r="D31" s="198">
        <v>206722013.38</v>
      </c>
      <c r="E31" s="198">
        <v>204467277.38</v>
      </c>
    </row>
    <row r="32" spans="1:5">
      <c r="A32" s="194"/>
      <c r="B32" s="196"/>
      <c r="C32" s="197"/>
      <c r="D32" s="199"/>
      <c r="E32" s="199"/>
    </row>
    <row r="33" spans="1:5" ht="25.5">
      <c r="A33" s="115" t="s">
        <v>579</v>
      </c>
      <c r="B33" s="129" t="s">
        <v>580</v>
      </c>
      <c r="C33" s="131">
        <f>C34</f>
        <v>0</v>
      </c>
      <c r="D33" s="131">
        <f t="shared" ref="D33:E33" si="4">D34</f>
        <v>0</v>
      </c>
      <c r="E33" s="131">
        <f t="shared" si="4"/>
        <v>0</v>
      </c>
    </row>
    <row r="34" spans="1:5" ht="28.5" customHeight="1">
      <c r="A34" s="114" t="s">
        <v>581</v>
      </c>
      <c r="B34" s="121" t="s">
        <v>582</v>
      </c>
      <c r="C34" s="131">
        <f>C35+C39</f>
        <v>0</v>
      </c>
      <c r="D34" s="131">
        <f t="shared" ref="D34:E34" si="5">D35+D39</f>
        <v>0</v>
      </c>
      <c r="E34" s="131">
        <f t="shared" si="5"/>
        <v>0</v>
      </c>
    </row>
    <row r="35" spans="1:5" ht="31.5" customHeight="1">
      <c r="A35" s="116" t="s">
        <v>581</v>
      </c>
      <c r="B35" s="122" t="s">
        <v>583</v>
      </c>
      <c r="C35" s="132">
        <f>C36</f>
        <v>-360000</v>
      </c>
      <c r="D35" s="132">
        <f t="shared" ref="D35:E37" si="6">D36</f>
        <v>0</v>
      </c>
      <c r="E35" s="132">
        <f t="shared" si="6"/>
        <v>0</v>
      </c>
    </row>
    <row r="36" spans="1:5" ht="42" customHeight="1">
      <c r="A36" s="116" t="s">
        <v>584</v>
      </c>
      <c r="B36" s="122" t="s">
        <v>585</v>
      </c>
      <c r="C36" s="132">
        <f>C37</f>
        <v>-360000</v>
      </c>
      <c r="D36" s="132">
        <f t="shared" si="6"/>
        <v>0</v>
      </c>
      <c r="E36" s="132">
        <f t="shared" si="6"/>
        <v>0</v>
      </c>
    </row>
    <row r="37" spans="1:5" ht="54.75" customHeight="1">
      <c r="A37" s="116" t="s">
        <v>586</v>
      </c>
      <c r="B37" s="122" t="s">
        <v>587</v>
      </c>
      <c r="C37" s="132">
        <f>C38</f>
        <v>-360000</v>
      </c>
      <c r="D37" s="132">
        <f t="shared" si="6"/>
        <v>0</v>
      </c>
      <c r="E37" s="132">
        <f t="shared" si="6"/>
        <v>0</v>
      </c>
    </row>
    <row r="38" spans="1:5" ht="54" customHeight="1">
      <c r="A38" s="116" t="s">
        <v>588</v>
      </c>
      <c r="B38" s="122" t="s">
        <v>587</v>
      </c>
      <c r="C38" s="132">
        <v>-360000</v>
      </c>
      <c r="D38" s="132"/>
      <c r="E38" s="132"/>
    </row>
    <row r="39" spans="1:5" ht="27.75" customHeight="1">
      <c r="A39" s="116" t="s">
        <v>589</v>
      </c>
      <c r="B39" s="122" t="s">
        <v>590</v>
      </c>
      <c r="C39" s="132">
        <f>C40</f>
        <v>360000</v>
      </c>
      <c r="D39" s="132">
        <f>D40</f>
        <v>0</v>
      </c>
      <c r="E39" s="132">
        <f>E40</f>
        <v>0</v>
      </c>
    </row>
    <row r="40" spans="1:5" ht="42" customHeight="1">
      <c r="A40" s="116" t="s">
        <v>591</v>
      </c>
      <c r="B40" s="122" t="s">
        <v>592</v>
      </c>
      <c r="C40" s="132">
        <f>C41</f>
        <v>360000</v>
      </c>
      <c r="D40" s="132">
        <f t="shared" ref="D40:E40" si="7">D41</f>
        <v>0</v>
      </c>
      <c r="E40" s="132">
        <f t="shared" si="7"/>
        <v>0</v>
      </c>
    </row>
    <row r="41" spans="1:5" ht="54" customHeight="1">
      <c r="A41" s="116" t="s">
        <v>593</v>
      </c>
      <c r="B41" s="122" t="s">
        <v>594</v>
      </c>
      <c r="C41" s="132">
        <v>360000</v>
      </c>
      <c r="D41" s="132"/>
      <c r="E41" s="132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3"/>
  <sheetViews>
    <sheetView view="pageBreakPreview" topLeftCell="A147" zoomScale="112" zoomScaleSheetLayoutView="112" workbookViewId="0">
      <selection activeCell="E288" sqref="E288"/>
    </sheetView>
  </sheetViews>
  <sheetFormatPr defaultRowHeight="12.75"/>
  <cols>
    <col min="1" max="1" width="64.85546875" style="81" customWidth="1"/>
    <col min="2" max="2" width="11.5703125" style="81" customWidth="1"/>
    <col min="3" max="3" width="5.85546875" style="81" customWidth="1"/>
    <col min="4" max="4" width="13.85546875" style="81" customWidth="1"/>
    <col min="5" max="5" width="12.85546875" style="81" customWidth="1"/>
    <col min="6" max="6" width="13.5703125" style="81" customWidth="1"/>
    <col min="7" max="16384" width="9.140625" style="81"/>
  </cols>
  <sheetData>
    <row r="1" spans="1:6" ht="15.75" customHeight="1">
      <c r="A1" s="210" t="s">
        <v>314</v>
      </c>
      <c r="B1" s="210"/>
      <c r="C1" s="210"/>
      <c r="D1" s="210"/>
      <c r="E1" s="210"/>
      <c r="F1" s="210"/>
    </row>
    <row r="2" spans="1:6" ht="15.75" customHeight="1">
      <c r="A2" s="210" t="s">
        <v>0</v>
      </c>
      <c r="B2" s="210"/>
      <c r="C2" s="210"/>
      <c r="D2" s="210"/>
      <c r="E2" s="210"/>
      <c r="F2" s="210"/>
    </row>
    <row r="3" spans="1:6" ht="15.75" customHeight="1">
      <c r="A3" s="146"/>
      <c r="B3" s="210" t="s">
        <v>1</v>
      </c>
      <c r="C3" s="210"/>
      <c r="D3" s="210"/>
      <c r="E3" s="210"/>
      <c r="F3" s="210"/>
    </row>
    <row r="4" spans="1:6" ht="15.75" customHeight="1">
      <c r="A4" s="146"/>
      <c r="B4" s="210" t="s">
        <v>2</v>
      </c>
      <c r="C4" s="210"/>
      <c r="D4" s="210"/>
      <c r="E4" s="210"/>
      <c r="F4" s="210"/>
    </row>
    <row r="5" spans="1:6" ht="15.75" customHeight="1">
      <c r="A5" s="210" t="s">
        <v>637</v>
      </c>
      <c r="B5" s="210"/>
      <c r="C5" s="210"/>
      <c r="D5" s="210"/>
      <c r="E5" s="210"/>
      <c r="F5" s="210"/>
    </row>
    <row r="6" spans="1:6" ht="15.75">
      <c r="A6" s="213" t="s">
        <v>199</v>
      </c>
      <c r="B6" s="213"/>
      <c r="C6" s="213"/>
      <c r="D6" s="213"/>
      <c r="E6" s="213"/>
      <c r="F6" s="213"/>
    </row>
    <row r="7" spans="1:6" ht="15.75">
      <c r="A7" s="213" t="s">
        <v>0</v>
      </c>
      <c r="B7" s="213"/>
      <c r="C7" s="213"/>
      <c r="D7" s="213"/>
      <c r="E7" s="213"/>
      <c r="F7" s="213"/>
    </row>
    <row r="8" spans="1:6" ht="15.75" customHeight="1">
      <c r="A8" s="82"/>
      <c r="B8" s="213" t="s">
        <v>1</v>
      </c>
      <c r="C8" s="213"/>
      <c r="D8" s="213"/>
      <c r="E8" s="213"/>
      <c r="F8" s="213"/>
    </row>
    <row r="9" spans="1:6" ht="15.75" customHeight="1">
      <c r="A9" s="82"/>
      <c r="B9" s="213" t="s">
        <v>2</v>
      </c>
      <c r="C9" s="213"/>
      <c r="D9" s="213"/>
      <c r="E9" s="213"/>
      <c r="F9" s="213"/>
    </row>
    <row r="10" spans="1:6" ht="15.75">
      <c r="A10" s="213" t="s">
        <v>560</v>
      </c>
      <c r="B10" s="213"/>
      <c r="C10" s="213"/>
      <c r="D10" s="213"/>
      <c r="E10" s="213"/>
      <c r="F10" s="213"/>
    </row>
    <row r="11" spans="1:6" ht="15.75">
      <c r="A11" s="83"/>
      <c r="B11" s="83"/>
      <c r="C11" s="83"/>
      <c r="D11" s="83"/>
      <c r="E11" s="83"/>
      <c r="F11" s="83"/>
    </row>
    <row r="12" spans="1:6" ht="15.75">
      <c r="A12" s="211" t="s">
        <v>8</v>
      </c>
      <c r="B12" s="212"/>
      <c r="C12" s="212"/>
      <c r="D12" s="212"/>
      <c r="E12" s="212"/>
      <c r="F12" s="212"/>
    </row>
    <row r="13" spans="1:6" ht="15.75" customHeight="1">
      <c r="A13" s="211" t="s">
        <v>21</v>
      </c>
      <c r="B13" s="212"/>
      <c r="C13" s="212"/>
      <c r="D13" s="212"/>
      <c r="E13" s="212"/>
      <c r="F13" s="212"/>
    </row>
    <row r="14" spans="1:6" ht="15.75" customHeight="1">
      <c r="A14" s="211" t="s">
        <v>22</v>
      </c>
      <c r="B14" s="212"/>
      <c r="C14" s="212"/>
      <c r="D14" s="212"/>
      <c r="E14" s="212"/>
      <c r="F14" s="212"/>
    </row>
    <row r="15" spans="1:6" ht="32.25" customHeight="1">
      <c r="A15" s="211" t="s">
        <v>436</v>
      </c>
      <c r="B15" s="212"/>
      <c r="C15" s="212"/>
      <c r="D15" s="212"/>
      <c r="E15" s="212"/>
      <c r="F15" s="212"/>
    </row>
    <row r="16" spans="1:6" ht="21.75" customHeight="1">
      <c r="A16" s="222" t="s">
        <v>432</v>
      </c>
      <c r="B16" s="223"/>
      <c r="C16" s="223"/>
      <c r="D16" s="223"/>
      <c r="E16" s="223"/>
      <c r="F16" s="223"/>
    </row>
    <row r="17" spans="1:6" ht="15.75" customHeight="1">
      <c r="A17" s="224" t="s">
        <v>9</v>
      </c>
      <c r="B17" s="224" t="s">
        <v>10</v>
      </c>
      <c r="C17" s="224" t="s">
        <v>11</v>
      </c>
      <c r="D17" s="225" t="s">
        <v>437</v>
      </c>
      <c r="E17" s="227" t="s">
        <v>575</v>
      </c>
      <c r="F17" s="225" t="s">
        <v>437</v>
      </c>
    </row>
    <row r="18" spans="1:6" ht="25.5" customHeight="1">
      <c r="A18" s="224"/>
      <c r="B18" s="224"/>
      <c r="C18" s="224"/>
      <c r="D18" s="226"/>
      <c r="E18" s="228"/>
      <c r="F18" s="226"/>
    </row>
    <row r="19" spans="1:6" ht="26.25" customHeight="1">
      <c r="A19" s="43" t="s">
        <v>12</v>
      </c>
      <c r="B19" s="50" t="s">
        <v>82</v>
      </c>
      <c r="C19" s="22"/>
      <c r="D19" s="133">
        <f>D20+D35+D43+D47+D68+D76+D87+D92+D96+D101</f>
        <v>135219367.14999998</v>
      </c>
      <c r="E19" s="133">
        <f>E20+E35+E43+E47+E68+E76+E87+E92+E96+E101</f>
        <v>0</v>
      </c>
      <c r="F19" s="133">
        <f>F20+F35+F43+F47+F68+F76+F87+F92+F96+F101</f>
        <v>135219367.14999998</v>
      </c>
    </row>
    <row r="20" spans="1:6" s="84" customFormat="1" ht="17.25" customHeight="1">
      <c r="A20" s="43" t="s">
        <v>83</v>
      </c>
      <c r="B20" s="50" t="s">
        <v>84</v>
      </c>
      <c r="C20" s="49"/>
      <c r="D20" s="133">
        <f>D21+D32</f>
        <v>15177897.930000002</v>
      </c>
      <c r="E20" s="133">
        <f>E21+E32</f>
        <v>0</v>
      </c>
      <c r="F20" s="133">
        <f>F21+F32</f>
        <v>15177897.930000002</v>
      </c>
    </row>
    <row r="21" spans="1:6" ht="27.75" customHeight="1">
      <c r="A21" s="46" t="s">
        <v>86</v>
      </c>
      <c r="B21" s="77" t="s">
        <v>94</v>
      </c>
      <c r="C21" s="34"/>
      <c r="D21" s="134">
        <f>D24+D25+D26+D22+D23+D28+D27+D30+D31+D29</f>
        <v>15082797.930000002</v>
      </c>
      <c r="E21" s="134">
        <f>E24+E25+E26+E22+E23+E28+E27+E30+E31+E29</f>
        <v>0</v>
      </c>
      <c r="F21" s="134">
        <f>F24+F25+F26+F22+F23+F28+F27+F30+F31+F29</f>
        <v>15082797.930000002</v>
      </c>
    </row>
    <row r="22" spans="1:6" ht="42.75" customHeight="1">
      <c r="A22" s="58" t="s">
        <v>470</v>
      </c>
      <c r="B22" s="77" t="s">
        <v>469</v>
      </c>
      <c r="C22" s="34">
        <v>200</v>
      </c>
      <c r="D22" s="134">
        <v>180000</v>
      </c>
      <c r="E22" s="135"/>
      <c r="F22" s="134">
        <f>D22+E22</f>
        <v>180000</v>
      </c>
    </row>
    <row r="23" spans="1:6" ht="41.25" customHeight="1">
      <c r="A23" s="58" t="s">
        <v>471</v>
      </c>
      <c r="B23" s="77" t="s">
        <v>469</v>
      </c>
      <c r="C23" s="34">
        <v>600</v>
      </c>
      <c r="D23" s="134">
        <v>460000</v>
      </c>
      <c r="E23" s="135"/>
      <c r="F23" s="134">
        <v>460000</v>
      </c>
    </row>
    <row r="24" spans="1:6" ht="42" customHeight="1">
      <c r="A24" s="23" t="s">
        <v>222</v>
      </c>
      <c r="B24" s="77" t="s">
        <v>95</v>
      </c>
      <c r="C24" s="79">
        <v>200</v>
      </c>
      <c r="D24" s="134">
        <v>2500000</v>
      </c>
      <c r="E24" s="123"/>
      <c r="F24" s="134">
        <f>D24+E24</f>
        <v>2500000</v>
      </c>
    </row>
    <row r="25" spans="1:6" ht="38.25" customHeight="1">
      <c r="A25" s="23" t="s">
        <v>85</v>
      </c>
      <c r="B25" s="77" t="s">
        <v>95</v>
      </c>
      <c r="C25" s="79">
        <v>600</v>
      </c>
      <c r="D25" s="134">
        <v>3954140</v>
      </c>
      <c r="E25" s="123"/>
      <c r="F25" s="134">
        <f t="shared" ref="F25:F30" si="0">D25+E25</f>
        <v>3954140</v>
      </c>
    </row>
    <row r="26" spans="1:6" ht="39.75" customHeight="1">
      <c r="A26" s="35" t="s">
        <v>271</v>
      </c>
      <c r="B26" s="77" t="s">
        <v>96</v>
      </c>
      <c r="C26" s="79">
        <v>200</v>
      </c>
      <c r="D26" s="134">
        <v>1300000</v>
      </c>
      <c r="E26" s="123"/>
      <c r="F26" s="134">
        <f t="shared" si="0"/>
        <v>1300000</v>
      </c>
    </row>
    <row r="27" spans="1:6" ht="52.5" customHeight="1">
      <c r="A27" s="23" t="s">
        <v>538</v>
      </c>
      <c r="B27" s="77" t="s">
        <v>537</v>
      </c>
      <c r="C27" s="37">
        <v>200</v>
      </c>
      <c r="D27" s="134">
        <v>228370.15</v>
      </c>
      <c r="E27" s="124"/>
      <c r="F27" s="134">
        <f t="shared" si="0"/>
        <v>228370.15</v>
      </c>
    </row>
    <row r="28" spans="1:6" ht="51" customHeight="1">
      <c r="A28" s="23" t="s">
        <v>536</v>
      </c>
      <c r="B28" s="77" t="s">
        <v>535</v>
      </c>
      <c r="C28" s="37">
        <v>200</v>
      </c>
      <c r="D28" s="134">
        <v>0</v>
      </c>
      <c r="E28" s="124"/>
      <c r="F28" s="134">
        <f t="shared" si="0"/>
        <v>0</v>
      </c>
    </row>
    <row r="29" spans="1:6" ht="51" customHeight="1">
      <c r="A29" s="23" t="s">
        <v>536</v>
      </c>
      <c r="B29" s="163" t="s">
        <v>622</v>
      </c>
      <c r="C29" s="37">
        <v>200</v>
      </c>
      <c r="D29" s="134">
        <v>2162984.75</v>
      </c>
      <c r="E29" s="124"/>
      <c r="F29" s="134">
        <f t="shared" si="0"/>
        <v>2162984.75</v>
      </c>
    </row>
    <row r="30" spans="1:6" ht="38.25" customHeight="1">
      <c r="A30" s="23" t="s">
        <v>607</v>
      </c>
      <c r="B30" s="149" t="s">
        <v>599</v>
      </c>
      <c r="C30" s="37">
        <v>600</v>
      </c>
      <c r="D30" s="134">
        <v>3845963.72</v>
      </c>
      <c r="E30" s="124"/>
      <c r="F30" s="134">
        <f t="shared" si="0"/>
        <v>3845963.72</v>
      </c>
    </row>
    <row r="31" spans="1:6" ht="38.25" customHeight="1">
      <c r="A31" s="23" t="s">
        <v>620</v>
      </c>
      <c r="B31" s="163" t="s">
        <v>621</v>
      </c>
      <c r="C31" s="37">
        <v>600</v>
      </c>
      <c r="D31" s="124">
        <v>451339.31</v>
      </c>
      <c r="E31" s="124"/>
      <c r="F31" s="134">
        <f t="shared" ref="F31" si="1">D31+E31</f>
        <v>451339.31</v>
      </c>
    </row>
    <row r="32" spans="1:6" ht="18.75" customHeight="1">
      <c r="A32" s="23" t="s">
        <v>97</v>
      </c>
      <c r="B32" s="77" t="s">
        <v>98</v>
      </c>
      <c r="C32" s="79"/>
      <c r="D32" s="134">
        <f>D33+D34</f>
        <v>95100</v>
      </c>
      <c r="E32" s="134">
        <f>E33+E34</f>
        <v>0</v>
      </c>
      <c r="F32" s="134">
        <f>F33+F34</f>
        <v>95100</v>
      </c>
    </row>
    <row r="33" spans="1:6" ht="26.25" customHeight="1">
      <c r="A33" s="23" t="s">
        <v>224</v>
      </c>
      <c r="B33" s="77" t="s">
        <v>99</v>
      </c>
      <c r="C33" s="37">
        <v>200</v>
      </c>
      <c r="D33" s="134">
        <v>45100</v>
      </c>
      <c r="E33" s="124"/>
      <c r="F33" s="134">
        <f>D33+E33</f>
        <v>45100</v>
      </c>
    </row>
    <row r="34" spans="1:6" ht="26.25" customHeight="1">
      <c r="A34" s="23" t="s">
        <v>557</v>
      </c>
      <c r="B34" s="105" t="s">
        <v>99</v>
      </c>
      <c r="C34" s="37">
        <v>300</v>
      </c>
      <c r="D34" s="134">
        <v>50000</v>
      </c>
      <c r="E34" s="124"/>
      <c r="F34" s="134">
        <f>D34+E34</f>
        <v>50000</v>
      </c>
    </row>
    <row r="35" spans="1:6" ht="29.25" customHeight="1">
      <c r="A35" s="51" t="s">
        <v>101</v>
      </c>
      <c r="B35" s="44" t="s">
        <v>100</v>
      </c>
      <c r="C35" s="37"/>
      <c r="D35" s="133">
        <f t="shared" ref="D35:F35" si="2">D36</f>
        <v>1917283.46</v>
      </c>
      <c r="E35" s="133">
        <f t="shared" si="2"/>
        <v>0</v>
      </c>
      <c r="F35" s="133">
        <f t="shared" si="2"/>
        <v>1917283.46</v>
      </c>
    </row>
    <row r="36" spans="1:6" ht="29.25" customHeight="1">
      <c r="A36" s="23" t="s">
        <v>102</v>
      </c>
      <c r="B36" s="77" t="s">
        <v>103</v>
      </c>
      <c r="C36" s="37"/>
      <c r="D36" s="134">
        <f>SUM(D37:D42)</f>
        <v>1917283.46</v>
      </c>
      <c r="E36" s="134">
        <f>SUM(E37:E42)</f>
        <v>0</v>
      </c>
      <c r="F36" s="134">
        <f>SUM(F37:F42)</f>
        <v>1917283.46</v>
      </c>
    </row>
    <row r="37" spans="1:6" ht="42" customHeight="1">
      <c r="A37" s="23" t="s">
        <v>519</v>
      </c>
      <c r="B37" s="77" t="s">
        <v>521</v>
      </c>
      <c r="C37" s="37">
        <v>200</v>
      </c>
      <c r="D37" s="134">
        <v>396500</v>
      </c>
      <c r="E37" s="124"/>
      <c r="F37" s="134">
        <f>D37+E37</f>
        <v>396500</v>
      </c>
    </row>
    <row r="38" spans="1:6" ht="41.25" customHeight="1">
      <c r="A38" s="23" t="s">
        <v>520</v>
      </c>
      <c r="B38" s="77" t="s">
        <v>521</v>
      </c>
      <c r="C38" s="37">
        <v>600</v>
      </c>
      <c r="D38" s="134">
        <v>1046600</v>
      </c>
      <c r="E38" s="124"/>
      <c r="F38" s="134">
        <f>D38+E38</f>
        <v>1046600</v>
      </c>
    </row>
    <row r="39" spans="1:6" ht="68.25" customHeight="1">
      <c r="A39" s="33" t="s">
        <v>225</v>
      </c>
      <c r="B39" s="77" t="s">
        <v>104</v>
      </c>
      <c r="C39" s="79">
        <v>200</v>
      </c>
      <c r="D39" s="134">
        <v>69428</v>
      </c>
      <c r="E39" s="123"/>
      <c r="F39" s="134">
        <f>D39+E39</f>
        <v>69428</v>
      </c>
    </row>
    <row r="40" spans="1:6" ht="44.25" customHeight="1">
      <c r="A40" s="214" t="s">
        <v>370</v>
      </c>
      <c r="B40" s="216" t="s">
        <v>105</v>
      </c>
      <c r="C40" s="218">
        <v>200</v>
      </c>
      <c r="D40" s="220">
        <v>24438</v>
      </c>
      <c r="E40" s="229"/>
      <c r="F40" s="220">
        <f>D40+E40</f>
        <v>24438</v>
      </c>
    </row>
    <row r="41" spans="1:6" ht="51" customHeight="1">
      <c r="A41" s="215"/>
      <c r="B41" s="217"/>
      <c r="C41" s="219"/>
      <c r="D41" s="221"/>
      <c r="E41" s="230"/>
      <c r="F41" s="221"/>
    </row>
    <row r="42" spans="1:6" ht="51.75" customHeight="1">
      <c r="A42" s="35" t="s">
        <v>371</v>
      </c>
      <c r="B42" s="77" t="s">
        <v>106</v>
      </c>
      <c r="C42" s="79">
        <v>300</v>
      </c>
      <c r="D42" s="134">
        <v>380317.46</v>
      </c>
      <c r="E42" s="123"/>
      <c r="F42" s="134">
        <f>D42+E42</f>
        <v>380317.46</v>
      </c>
    </row>
    <row r="43" spans="1:6" ht="16.5" customHeight="1">
      <c r="A43" s="48" t="s">
        <v>201</v>
      </c>
      <c r="B43" s="44" t="s">
        <v>204</v>
      </c>
      <c r="C43" s="52"/>
      <c r="D43" s="133">
        <f t="shared" ref="D43:F43" si="3">D44</f>
        <v>476400</v>
      </c>
      <c r="E43" s="133">
        <f t="shared" si="3"/>
        <v>0</v>
      </c>
      <c r="F43" s="133">
        <f t="shared" si="3"/>
        <v>476400</v>
      </c>
    </row>
    <row r="44" spans="1:6" ht="18.75" customHeight="1">
      <c r="A44" s="23" t="s">
        <v>202</v>
      </c>
      <c r="B44" s="77" t="s">
        <v>205</v>
      </c>
      <c r="C44" s="79"/>
      <c r="D44" s="134">
        <f t="shared" ref="D44:F44" si="4">D45+D46</f>
        <v>476400</v>
      </c>
      <c r="E44" s="134">
        <f t="shared" si="4"/>
        <v>0</v>
      </c>
      <c r="F44" s="134">
        <f t="shared" si="4"/>
        <v>476400</v>
      </c>
    </row>
    <row r="45" spans="1:6" ht="39.75" customHeight="1">
      <c r="A45" s="23" t="s">
        <v>226</v>
      </c>
      <c r="B45" s="77" t="s">
        <v>206</v>
      </c>
      <c r="C45" s="79">
        <v>200</v>
      </c>
      <c r="D45" s="134">
        <v>436400</v>
      </c>
      <c r="E45" s="123"/>
      <c r="F45" s="134">
        <f>D45+E45</f>
        <v>436400</v>
      </c>
    </row>
    <row r="46" spans="1:6" ht="54" customHeight="1">
      <c r="A46" s="23" t="s">
        <v>203</v>
      </c>
      <c r="B46" s="77" t="s">
        <v>206</v>
      </c>
      <c r="C46" s="79">
        <v>600</v>
      </c>
      <c r="D46" s="134">
        <v>40000</v>
      </c>
      <c r="E46" s="123"/>
      <c r="F46" s="134">
        <f>D46+E46</f>
        <v>40000</v>
      </c>
    </row>
    <row r="47" spans="1:6" ht="18" customHeight="1">
      <c r="A47" s="48" t="s">
        <v>107</v>
      </c>
      <c r="B47" s="44" t="s">
        <v>108</v>
      </c>
      <c r="C47" s="79"/>
      <c r="D47" s="133">
        <f t="shared" ref="D47:F47" si="5">D48+D56</f>
        <v>47545466.369999997</v>
      </c>
      <c r="E47" s="133">
        <f t="shared" si="5"/>
        <v>0</v>
      </c>
      <c r="F47" s="133">
        <f t="shared" si="5"/>
        <v>47545466.369999997</v>
      </c>
    </row>
    <row r="48" spans="1:6" ht="18" customHeight="1">
      <c r="A48" s="23" t="s">
        <v>109</v>
      </c>
      <c r="B48" s="77" t="s">
        <v>110</v>
      </c>
      <c r="C48" s="79"/>
      <c r="D48" s="134">
        <f>D49+D50+D51+D52+D53+D54+D55</f>
        <v>8086766.9000000004</v>
      </c>
      <c r="E48" s="134">
        <f>E49+E50+E51+E52+E53+E54+E55</f>
        <v>0</v>
      </c>
      <c r="F48" s="134">
        <f>F49+F50+F51+F52+F53+F54+F55</f>
        <v>8086766.9000000004</v>
      </c>
    </row>
    <row r="49" spans="1:6" ht="66" customHeight="1">
      <c r="A49" s="23" t="s">
        <v>87</v>
      </c>
      <c r="B49" s="77" t="s">
        <v>111</v>
      </c>
      <c r="C49" s="79">
        <v>100</v>
      </c>
      <c r="D49" s="134">
        <v>1620705</v>
      </c>
      <c r="E49" s="123"/>
      <c r="F49" s="134">
        <f>D49+E49</f>
        <v>1620705</v>
      </c>
    </row>
    <row r="50" spans="1:6" ht="41.25" customHeight="1">
      <c r="A50" s="23" t="s">
        <v>227</v>
      </c>
      <c r="B50" s="76" t="s">
        <v>111</v>
      </c>
      <c r="C50" s="79">
        <v>200</v>
      </c>
      <c r="D50" s="134">
        <v>3200100</v>
      </c>
      <c r="E50" s="123"/>
      <c r="F50" s="134">
        <f t="shared" ref="F50:F113" si="6">D50+E50</f>
        <v>3200100</v>
      </c>
    </row>
    <row r="51" spans="1:6" ht="25.5" customHeight="1">
      <c r="A51" s="23" t="s">
        <v>88</v>
      </c>
      <c r="B51" s="77" t="s">
        <v>111</v>
      </c>
      <c r="C51" s="79">
        <v>800</v>
      </c>
      <c r="D51" s="134">
        <v>27600</v>
      </c>
      <c r="E51" s="123"/>
      <c r="F51" s="134">
        <f t="shared" si="6"/>
        <v>27600</v>
      </c>
    </row>
    <row r="52" spans="1:6" ht="40.5" customHeight="1">
      <c r="A52" s="23" t="s">
        <v>228</v>
      </c>
      <c r="B52" s="77" t="s">
        <v>198</v>
      </c>
      <c r="C52" s="79">
        <v>200</v>
      </c>
      <c r="D52" s="134">
        <v>1515364.9</v>
      </c>
      <c r="E52" s="123"/>
      <c r="F52" s="134">
        <f t="shared" si="6"/>
        <v>1515364.9</v>
      </c>
    </row>
    <row r="53" spans="1:6" ht="30" customHeight="1">
      <c r="A53" s="23" t="s">
        <v>229</v>
      </c>
      <c r="B53" s="77" t="s">
        <v>207</v>
      </c>
      <c r="C53" s="79">
        <v>200</v>
      </c>
      <c r="D53" s="134">
        <v>981400</v>
      </c>
      <c r="E53" s="123"/>
      <c r="F53" s="134">
        <f t="shared" si="6"/>
        <v>981400</v>
      </c>
    </row>
    <row r="54" spans="1:6" ht="52.5" customHeight="1">
      <c r="A54" s="45" t="s">
        <v>554</v>
      </c>
      <c r="B54" s="77" t="s">
        <v>444</v>
      </c>
      <c r="C54" s="79">
        <v>100</v>
      </c>
      <c r="D54" s="134">
        <v>647609</v>
      </c>
      <c r="E54" s="123"/>
      <c r="F54" s="134">
        <f t="shared" si="6"/>
        <v>647609</v>
      </c>
    </row>
    <row r="55" spans="1:6" ht="52.5" customHeight="1">
      <c r="A55" s="45" t="s">
        <v>555</v>
      </c>
      <c r="B55" s="77" t="s">
        <v>445</v>
      </c>
      <c r="C55" s="79">
        <v>100</v>
      </c>
      <c r="D55" s="134">
        <v>93988</v>
      </c>
      <c r="E55" s="123"/>
      <c r="F55" s="134">
        <f t="shared" si="6"/>
        <v>93988</v>
      </c>
    </row>
    <row r="56" spans="1:6" ht="15" customHeight="1">
      <c r="A56" s="23" t="s">
        <v>112</v>
      </c>
      <c r="B56" s="77" t="s">
        <v>113</v>
      </c>
      <c r="C56" s="79"/>
      <c r="D56" s="134">
        <f>D57+D58+D59+D60+D61+D62+D63+D64+D65+D66+D67</f>
        <v>39458699.469999999</v>
      </c>
      <c r="E56" s="134">
        <f>E57+E58+E59+E60+E61+E62+E63+E64+E65+E66+E67</f>
        <v>0</v>
      </c>
      <c r="F56" s="134">
        <f t="shared" si="6"/>
        <v>39458699.469999999</v>
      </c>
    </row>
    <row r="57" spans="1:6" ht="64.5" customHeight="1">
      <c r="A57" s="23" t="s">
        <v>89</v>
      </c>
      <c r="B57" s="76" t="s">
        <v>114</v>
      </c>
      <c r="C57" s="78">
        <v>100</v>
      </c>
      <c r="D57" s="134">
        <v>1088600</v>
      </c>
      <c r="E57" s="136"/>
      <c r="F57" s="134">
        <f t="shared" si="6"/>
        <v>1088600</v>
      </c>
    </row>
    <row r="58" spans="1:6" ht="39" customHeight="1">
      <c r="A58" s="46" t="s">
        <v>230</v>
      </c>
      <c r="B58" s="76" t="s">
        <v>114</v>
      </c>
      <c r="C58" s="79">
        <v>200</v>
      </c>
      <c r="D58" s="134">
        <v>8976705.9199999999</v>
      </c>
      <c r="E58" s="123"/>
      <c r="F58" s="134">
        <f t="shared" si="6"/>
        <v>8976705.9199999999</v>
      </c>
    </row>
    <row r="59" spans="1:6" ht="53.25" customHeight="1">
      <c r="A59" s="46" t="s">
        <v>90</v>
      </c>
      <c r="B59" s="76" t="s">
        <v>114</v>
      </c>
      <c r="C59" s="79">
        <v>600</v>
      </c>
      <c r="D59" s="134">
        <v>19444382.370000001</v>
      </c>
      <c r="E59" s="123"/>
      <c r="F59" s="134">
        <f t="shared" si="6"/>
        <v>19444382.370000001</v>
      </c>
    </row>
    <row r="60" spans="1:6" ht="38.25" customHeight="1">
      <c r="A60" s="46" t="s">
        <v>91</v>
      </c>
      <c r="B60" s="76" t="s">
        <v>114</v>
      </c>
      <c r="C60" s="79">
        <v>800</v>
      </c>
      <c r="D60" s="134">
        <v>143800</v>
      </c>
      <c r="E60" s="123"/>
      <c r="F60" s="134">
        <f t="shared" si="6"/>
        <v>143800</v>
      </c>
    </row>
    <row r="61" spans="1:6" ht="51" customHeight="1">
      <c r="A61" s="23" t="s">
        <v>92</v>
      </c>
      <c r="B61" s="77" t="s">
        <v>115</v>
      </c>
      <c r="C61" s="79">
        <v>100</v>
      </c>
      <c r="D61" s="134">
        <v>6564700</v>
      </c>
      <c r="E61" s="123"/>
      <c r="F61" s="134">
        <f t="shared" si="6"/>
        <v>6564700</v>
      </c>
    </row>
    <row r="62" spans="1:6" ht="28.5" customHeight="1">
      <c r="A62" s="46" t="s">
        <v>231</v>
      </c>
      <c r="B62" s="77" t="s">
        <v>115</v>
      </c>
      <c r="C62" s="79">
        <v>200</v>
      </c>
      <c r="D62" s="134">
        <v>1375137</v>
      </c>
      <c r="E62" s="123"/>
      <c r="F62" s="134">
        <f t="shared" si="6"/>
        <v>1375137</v>
      </c>
    </row>
    <row r="63" spans="1:6" ht="17.25" customHeight="1">
      <c r="A63" s="46" t="s">
        <v>93</v>
      </c>
      <c r="B63" s="77" t="s">
        <v>115</v>
      </c>
      <c r="C63" s="79">
        <v>800</v>
      </c>
      <c r="D63" s="134">
        <v>1900</v>
      </c>
      <c r="E63" s="123"/>
      <c r="F63" s="134">
        <f t="shared" si="6"/>
        <v>1900</v>
      </c>
    </row>
    <row r="64" spans="1:6" ht="39.75" customHeight="1">
      <c r="A64" s="23" t="s">
        <v>228</v>
      </c>
      <c r="B64" s="77" t="s">
        <v>116</v>
      </c>
      <c r="C64" s="79">
        <v>200</v>
      </c>
      <c r="D64" s="134">
        <v>902043.18</v>
      </c>
      <c r="E64" s="123"/>
      <c r="F64" s="134">
        <f t="shared" si="6"/>
        <v>902043.18</v>
      </c>
    </row>
    <row r="65" spans="1:6" ht="28.5" customHeight="1">
      <c r="A65" s="23" t="s">
        <v>229</v>
      </c>
      <c r="B65" s="77" t="s">
        <v>208</v>
      </c>
      <c r="C65" s="79">
        <v>200</v>
      </c>
      <c r="D65" s="134">
        <v>508400</v>
      </c>
      <c r="E65" s="123"/>
      <c r="F65" s="134">
        <f t="shared" si="6"/>
        <v>508400</v>
      </c>
    </row>
    <row r="66" spans="1:6" ht="51.75" customHeight="1">
      <c r="A66" s="45" t="s">
        <v>554</v>
      </c>
      <c r="B66" s="77" t="s">
        <v>446</v>
      </c>
      <c r="C66" s="79">
        <v>100</v>
      </c>
      <c r="D66" s="134">
        <v>98994</v>
      </c>
      <c r="E66" s="123"/>
      <c r="F66" s="134">
        <f t="shared" si="6"/>
        <v>98994</v>
      </c>
    </row>
    <row r="67" spans="1:6" ht="53.25" customHeight="1">
      <c r="A67" s="45" t="s">
        <v>555</v>
      </c>
      <c r="B67" s="77" t="s">
        <v>447</v>
      </c>
      <c r="C67" s="79">
        <v>100</v>
      </c>
      <c r="D67" s="134">
        <v>354037</v>
      </c>
      <c r="E67" s="123"/>
      <c r="F67" s="134">
        <f t="shared" si="6"/>
        <v>354037</v>
      </c>
    </row>
    <row r="68" spans="1:6" ht="27.75" customHeight="1">
      <c r="A68" s="53" t="s">
        <v>117</v>
      </c>
      <c r="B68" s="54" t="s">
        <v>119</v>
      </c>
      <c r="C68" s="79"/>
      <c r="D68" s="133">
        <f>D69+D72</f>
        <v>64309835.5</v>
      </c>
      <c r="E68" s="133">
        <f t="shared" ref="E68" si="7">E69+E72</f>
        <v>0</v>
      </c>
      <c r="F68" s="133">
        <f t="shared" si="6"/>
        <v>64309835.5</v>
      </c>
    </row>
    <row r="69" spans="1:6" ht="18.75" customHeight="1">
      <c r="A69" s="23" t="s">
        <v>109</v>
      </c>
      <c r="B69" s="77" t="s">
        <v>118</v>
      </c>
      <c r="C69" s="79"/>
      <c r="D69" s="134">
        <f t="shared" ref="D69:E69" si="8">D70+D71</f>
        <v>7791499</v>
      </c>
      <c r="E69" s="134">
        <f t="shared" si="8"/>
        <v>0</v>
      </c>
      <c r="F69" s="134">
        <f t="shared" si="6"/>
        <v>7791499</v>
      </c>
    </row>
    <row r="70" spans="1:6" ht="129.75" customHeight="1">
      <c r="A70" s="23" t="s">
        <v>120</v>
      </c>
      <c r="B70" s="77" t="s">
        <v>121</v>
      </c>
      <c r="C70" s="79">
        <v>100</v>
      </c>
      <c r="D70" s="134">
        <v>7740175</v>
      </c>
      <c r="E70" s="123"/>
      <c r="F70" s="134">
        <f t="shared" si="6"/>
        <v>7740175</v>
      </c>
    </row>
    <row r="71" spans="1:6" ht="104.25" customHeight="1">
      <c r="A71" s="23" t="s">
        <v>373</v>
      </c>
      <c r="B71" s="77" t="s">
        <v>121</v>
      </c>
      <c r="C71" s="79">
        <v>200</v>
      </c>
      <c r="D71" s="134">
        <v>51324</v>
      </c>
      <c r="E71" s="123"/>
      <c r="F71" s="134">
        <f t="shared" si="6"/>
        <v>51324</v>
      </c>
    </row>
    <row r="72" spans="1:6" ht="18.75" customHeight="1">
      <c r="A72" s="23" t="s">
        <v>122</v>
      </c>
      <c r="B72" s="77" t="s">
        <v>123</v>
      </c>
      <c r="C72" s="78"/>
      <c r="D72" s="134">
        <f t="shared" ref="D72:E72" si="9">D73+D74+D75</f>
        <v>56518336.5</v>
      </c>
      <c r="E72" s="134">
        <f t="shared" si="9"/>
        <v>0</v>
      </c>
      <c r="F72" s="134">
        <f t="shared" si="6"/>
        <v>56518336.5</v>
      </c>
    </row>
    <row r="73" spans="1:6" ht="131.25" customHeight="1">
      <c r="A73" s="23" t="s">
        <v>372</v>
      </c>
      <c r="B73" s="77" t="s">
        <v>126</v>
      </c>
      <c r="C73" s="79">
        <v>100</v>
      </c>
      <c r="D73" s="134">
        <v>15142400.5</v>
      </c>
      <c r="E73" s="123"/>
      <c r="F73" s="134">
        <f t="shared" si="6"/>
        <v>15142400.5</v>
      </c>
    </row>
    <row r="74" spans="1:6" ht="117" customHeight="1">
      <c r="A74" s="23" t="s">
        <v>232</v>
      </c>
      <c r="B74" s="77" t="s">
        <v>126</v>
      </c>
      <c r="C74" s="79">
        <v>200</v>
      </c>
      <c r="D74" s="134">
        <v>213313</v>
      </c>
      <c r="E74" s="123"/>
      <c r="F74" s="134">
        <f t="shared" si="6"/>
        <v>213313</v>
      </c>
    </row>
    <row r="75" spans="1:6" ht="119.25" customHeight="1">
      <c r="A75" s="46" t="s">
        <v>124</v>
      </c>
      <c r="B75" s="77" t="s">
        <v>126</v>
      </c>
      <c r="C75" s="79">
        <v>600</v>
      </c>
      <c r="D75" s="134">
        <v>41162623</v>
      </c>
      <c r="E75" s="123"/>
      <c r="F75" s="134">
        <f t="shared" si="6"/>
        <v>41162623</v>
      </c>
    </row>
    <row r="76" spans="1:6" ht="19.5" customHeight="1">
      <c r="A76" s="51" t="s">
        <v>125</v>
      </c>
      <c r="B76" s="44" t="s">
        <v>127</v>
      </c>
      <c r="C76" s="79"/>
      <c r="D76" s="133">
        <f t="shared" ref="D76:E76" si="10">D77</f>
        <v>4413430.8900000006</v>
      </c>
      <c r="E76" s="133">
        <f t="shared" si="10"/>
        <v>0</v>
      </c>
      <c r="F76" s="133">
        <f t="shared" si="6"/>
        <v>4413430.8900000006</v>
      </c>
    </row>
    <row r="77" spans="1:6" ht="20.25" customHeight="1">
      <c r="A77" s="23" t="s">
        <v>128</v>
      </c>
      <c r="B77" s="77" t="s">
        <v>129</v>
      </c>
      <c r="C77" s="79"/>
      <c r="D77" s="123">
        <f>D78+D79+D80+D81+D84+D85+D86+D82+D83</f>
        <v>4413430.8900000006</v>
      </c>
      <c r="E77" s="123">
        <f>E78+E79+E80+E81+E84+E85+E86+E82+E83</f>
        <v>0</v>
      </c>
      <c r="F77" s="134">
        <f t="shared" si="6"/>
        <v>4413430.8900000006</v>
      </c>
    </row>
    <row r="78" spans="1:6" ht="54" customHeight="1">
      <c r="A78" s="23" t="s">
        <v>130</v>
      </c>
      <c r="B78" s="77" t="s">
        <v>131</v>
      </c>
      <c r="C78" s="79">
        <v>100</v>
      </c>
      <c r="D78" s="134">
        <v>3014694</v>
      </c>
      <c r="E78" s="123"/>
      <c r="F78" s="134">
        <f t="shared" si="6"/>
        <v>3014694</v>
      </c>
    </row>
    <row r="79" spans="1:6" ht="41.25" customHeight="1">
      <c r="A79" s="23" t="s">
        <v>233</v>
      </c>
      <c r="B79" s="77" t="s">
        <v>131</v>
      </c>
      <c r="C79" s="79">
        <v>200</v>
      </c>
      <c r="D79" s="134">
        <v>595036</v>
      </c>
      <c r="E79" s="123"/>
      <c r="F79" s="134">
        <f t="shared" si="6"/>
        <v>595036</v>
      </c>
    </row>
    <row r="80" spans="1:6" ht="29.25" customHeight="1">
      <c r="A80" s="23" t="s">
        <v>132</v>
      </c>
      <c r="B80" s="77" t="s">
        <v>131</v>
      </c>
      <c r="C80" s="79">
        <v>800</v>
      </c>
      <c r="D80" s="134">
        <v>71200</v>
      </c>
      <c r="E80" s="123"/>
      <c r="F80" s="134">
        <f t="shared" si="6"/>
        <v>71200</v>
      </c>
    </row>
    <row r="81" spans="1:6" ht="81" customHeight="1">
      <c r="A81" s="23" t="s">
        <v>448</v>
      </c>
      <c r="B81" s="77" t="s">
        <v>449</v>
      </c>
      <c r="C81" s="79">
        <v>100</v>
      </c>
      <c r="D81" s="134">
        <v>2795</v>
      </c>
      <c r="E81" s="123"/>
      <c r="F81" s="134">
        <f t="shared" si="6"/>
        <v>2795</v>
      </c>
    </row>
    <row r="82" spans="1:6" ht="93" customHeight="1">
      <c r="A82" s="45" t="s">
        <v>490</v>
      </c>
      <c r="B82" s="77" t="s">
        <v>487</v>
      </c>
      <c r="C82" s="79">
        <v>100</v>
      </c>
      <c r="D82" s="134">
        <v>2670</v>
      </c>
      <c r="E82" s="123"/>
      <c r="F82" s="134">
        <f t="shared" si="6"/>
        <v>2670</v>
      </c>
    </row>
    <row r="83" spans="1:6" ht="94.5" customHeight="1">
      <c r="A83" s="23" t="s">
        <v>489</v>
      </c>
      <c r="B83" s="77" t="s">
        <v>488</v>
      </c>
      <c r="C83" s="79">
        <v>100</v>
      </c>
      <c r="D83" s="134">
        <v>50717</v>
      </c>
      <c r="E83" s="123"/>
      <c r="F83" s="134">
        <f t="shared" si="6"/>
        <v>50717</v>
      </c>
    </row>
    <row r="84" spans="1:6" ht="78.75" customHeight="1">
      <c r="A84" s="23" t="s">
        <v>450</v>
      </c>
      <c r="B84" s="77" t="s">
        <v>451</v>
      </c>
      <c r="C84" s="79">
        <v>100</v>
      </c>
      <c r="D84" s="134">
        <v>229963.89</v>
      </c>
      <c r="E84" s="123"/>
      <c r="F84" s="134">
        <f t="shared" si="6"/>
        <v>229963.89</v>
      </c>
    </row>
    <row r="85" spans="1:6" ht="53.25" customHeight="1">
      <c r="A85" s="45" t="s">
        <v>554</v>
      </c>
      <c r="B85" s="77" t="s">
        <v>452</v>
      </c>
      <c r="C85" s="79">
        <v>100</v>
      </c>
      <c r="D85" s="134">
        <v>325881</v>
      </c>
      <c r="E85" s="123"/>
      <c r="F85" s="134">
        <f t="shared" si="6"/>
        <v>325881</v>
      </c>
    </row>
    <row r="86" spans="1:6" ht="54.75" customHeight="1">
      <c r="A86" s="45" t="s">
        <v>555</v>
      </c>
      <c r="B86" s="77" t="s">
        <v>453</v>
      </c>
      <c r="C86" s="79">
        <v>100</v>
      </c>
      <c r="D86" s="134">
        <v>120474</v>
      </c>
      <c r="E86" s="123"/>
      <c r="F86" s="134">
        <f t="shared" si="6"/>
        <v>120474</v>
      </c>
    </row>
    <row r="87" spans="1:6" ht="21" customHeight="1">
      <c r="A87" s="51" t="s">
        <v>133</v>
      </c>
      <c r="B87" s="44" t="s">
        <v>134</v>
      </c>
      <c r="C87" s="79"/>
      <c r="D87" s="133">
        <f t="shared" ref="D87:E87" si="11">D88</f>
        <v>667590</v>
      </c>
      <c r="E87" s="133">
        <f t="shared" si="11"/>
        <v>0</v>
      </c>
      <c r="F87" s="133">
        <f t="shared" si="6"/>
        <v>667590</v>
      </c>
    </row>
    <row r="88" spans="1:6" ht="18.75" customHeight="1">
      <c r="A88" s="23" t="s">
        <v>135</v>
      </c>
      <c r="B88" s="77" t="s">
        <v>136</v>
      </c>
      <c r="C88" s="79"/>
      <c r="D88" s="134">
        <f>D89+D90+D91</f>
        <v>667590</v>
      </c>
      <c r="E88" s="134">
        <f>E89+E90+E91</f>
        <v>0</v>
      </c>
      <c r="F88" s="134">
        <f t="shared" si="6"/>
        <v>667590</v>
      </c>
    </row>
    <row r="89" spans="1:6" ht="51.75" customHeight="1">
      <c r="A89" s="23" t="s">
        <v>234</v>
      </c>
      <c r="B89" s="77" t="s">
        <v>137</v>
      </c>
      <c r="C89" s="79">
        <v>200</v>
      </c>
      <c r="D89" s="134">
        <v>23100</v>
      </c>
      <c r="E89" s="123"/>
      <c r="F89" s="134">
        <f t="shared" si="6"/>
        <v>23100</v>
      </c>
    </row>
    <row r="90" spans="1:6" ht="39" customHeight="1">
      <c r="A90" s="47" t="s">
        <v>260</v>
      </c>
      <c r="B90" s="77" t="s">
        <v>262</v>
      </c>
      <c r="C90" s="79">
        <v>200</v>
      </c>
      <c r="D90" s="134">
        <v>194040</v>
      </c>
      <c r="E90" s="123"/>
      <c r="F90" s="134">
        <f t="shared" si="6"/>
        <v>194040</v>
      </c>
    </row>
    <row r="91" spans="1:6" ht="40.5" customHeight="1">
      <c r="A91" s="47" t="s">
        <v>261</v>
      </c>
      <c r="B91" s="77" t="s">
        <v>262</v>
      </c>
      <c r="C91" s="79">
        <v>600</v>
      </c>
      <c r="D91" s="134">
        <v>450450</v>
      </c>
      <c r="E91" s="123"/>
      <c r="F91" s="134">
        <f t="shared" si="6"/>
        <v>450450</v>
      </c>
    </row>
    <row r="92" spans="1:6" ht="30" customHeight="1">
      <c r="A92" s="51" t="s">
        <v>138</v>
      </c>
      <c r="B92" s="44" t="s">
        <v>139</v>
      </c>
      <c r="C92" s="79"/>
      <c r="D92" s="133">
        <f t="shared" ref="D92:E92" si="12">D93</f>
        <v>275000</v>
      </c>
      <c r="E92" s="133">
        <f t="shared" si="12"/>
        <v>0</v>
      </c>
      <c r="F92" s="133">
        <f t="shared" si="6"/>
        <v>275000</v>
      </c>
    </row>
    <row r="93" spans="1:6" ht="18" customHeight="1">
      <c r="A93" s="23" t="s">
        <v>140</v>
      </c>
      <c r="B93" s="77" t="s">
        <v>141</v>
      </c>
      <c r="C93" s="79"/>
      <c r="D93" s="134">
        <f t="shared" ref="D93:E93" si="13">D94+D95</f>
        <v>275000</v>
      </c>
      <c r="E93" s="134">
        <f t="shared" si="13"/>
        <v>0</v>
      </c>
      <c r="F93" s="134">
        <f t="shared" si="6"/>
        <v>275000</v>
      </c>
    </row>
    <row r="94" spans="1:6" ht="38.25" customHeight="1">
      <c r="A94" s="23" t="s">
        <v>235</v>
      </c>
      <c r="B94" s="77" t="s">
        <v>142</v>
      </c>
      <c r="C94" s="79">
        <v>200</v>
      </c>
      <c r="D94" s="134">
        <v>235000</v>
      </c>
      <c r="E94" s="123"/>
      <c r="F94" s="134">
        <f t="shared" si="6"/>
        <v>235000</v>
      </c>
    </row>
    <row r="95" spans="1:6" ht="54" customHeight="1">
      <c r="A95" s="23" t="s">
        <v>454</v>
      </c>
      <c r="B95" s="77" t="s">
        <v>142</v>
      </c>
      <c r="C95" s="79">
        <v>600</v>
      </c>
      <c r="D95" s="134">
        <v>40000</v>
      </c>
      <c r="E95" s="123"/>
      <c r="F95" s="134">
        <f t="shared" si="6"/>
        <v>40000</v>
      </c>
    </row>
    <row r="96" spans="1:6" ht="26.25" customHeight="1">
      <c r="A96" s="48" t="s">
        <v>143</v>
      </c>
      <c r="B96" s="55" t="s">
        <v>144</v>
      </c>
      <c r="C96" s="80"/>
      <c r="D96" s="133">
        <f t="shared" ref="D96:E96" si="14">D97</f>
        <v>270000</v>
      </c>
      <c r="E96" s="133">
        <f t="shared" si="14"/>
        <v>0</v>
      </c>
      <c r="F96" s="133">
        <f t="shared" si="6"/>
        <v>270000</v>
      </c>
    </row>
    <row r="97" spans="1:6" ht="18" customHeight="1">
      <c r="A97" s="23" t="s">
        <v>97</v>
      </c>
      <c r="B97" s="36" t="s">
        <v>148</v>
      </c>
      <c r="C97" s="80"/>
      <c r="D97" s="134">
        <f t="shared" ref="D97:E97" si="15">D98+D99+D100</f>
        <v>270000</v>
      </c>
      <c r="E97" s="134">
        <f t="shared" si="15"/>
        <v>0</v>
      </c>
      <c r="F97" s="134">
        <f t="shared" si="6"/>
        <v>270000</v>
      </c>
    </row>
    <row r="98" spans="1:6" ht="53.25" customHeight="1">
      <c r="A98" s="23" t="s">
        <v>145</v>
      </c>
      <c r="B98" s="36" t="s">
        <v>149</v>
      </c>
      <c r="C98" s="79">
        <v>300</v>
      </c>
      <c r="D98" s="134">
        <v>24000</v>
      </c>
      <c r="E98" s="123"/>
      <c r="F98" s="134">
        <f t="shared" si="6"/>
        <v>24000</v>
      </c>
    </row>
    <row r="99" spans="1:6" ht="27.75" customHeight="1">
      <c r="A99" s="23" t="s">
        <v>146</v>
      </c>
      <c r="B99" s="77" t="s">
        <v>150</v>
      </c>
      <c r="C99" s="79">
        <v>300</v>
      </c>
      <c r="D99" s="134">
        <v>126000</v>
      </c>
      <c r="E99" s="123"/>
      <c r="F99" s="134">
        <f t="shared" si="6"/>
        <v>126000</v>
      </c>
    </row>
    <row r="100" spans="1:6" ht="27" customHeight="1">
      <c r="A100" s="23" t="s">
        <v>147</v>
      </c>
      <c r="B100" s="77" t="s">
        <v>151</v>
      </c>
      <c r="C100" s="79">
        <v>300</v>
      </c>
      <c r="D100" s="134">
        <v>120000</v>
      </c>
      <c r="E100" s="123"/>
      <c r="F100" s="134">
        <f t="shared" si="6"/>
        <v>120000</v>
      </c>
    </row>
    <row r="101" spans="1:6" ht="43.5" customHeight="1">
      <c r="A101" s="48" t="s">
        <v>327</v>
      </c>
      <c r="B101" s="44" t="s">
        <v>328</v>
      </c>
      <c r="C101" s="79"/>
      <c r="D101" s="133">
        <f t="shared" ref="D101:E101" si="16">D102</f>
        <v>166463</v>
      </c>
      <c r="E101" s="133">
        <f t="shared" si="16"/>
        <v>0</v>
      </c>
      <c r="F101" s="133">
        <f t="shared" si="6"/>
        <v>166463</v>
      </c>
    </row>
    <row r="102" spans="1:6" ht="17.25" customHeight="1">
      <c r="A102" s="23" t="s">
        <v>97</v>
      </c>
      <c r="B102" s="77" t="s">
        <v>329</v>
      </c>
      <c r="C102" s="79"/>
      <c r="D102" s="134">
        <f>D103+D104</f>
        <v>166463</v>
      </c>
      <c r="E102" s="134">
        <f>E103+E104</f>
        <v>0</v>
      </c>
      <c r="F102" s="134">
        <f t="shared" si="6"/>
        <v>166463</v>
      </c>
    </row>
    <row r="103" spans="1:6" ht="40.5" customHeight="1">
      <c r="A103" s="23" t="s">
        <v>456</v>
      </c>
      <c r="B103" s="77" t="s">
        <v>330</v>
      </c>
      <c r="C103" s="79">
        <v>200</v>
      </c>
      <c r="D103" s="134">
        <v>146463</v>
      </c>
      <c r="E103" s="123"/>
      <c r="F103" s="134">
        <f t="shared" si="6"/>
        <v>146463</v>
      </c>
    </row>
    <row r="104" spans="1:6" ht="52.5" customHeight="1">
      <c r="A104" s="23" t="s">
        <v>569</v>
      </c>
      <c r="B104" s="105" t="s">
        <v>331</v>
      </c>
      <c r="C104" s="106">
        <v>300</v>
      </c>
      <c r="D104" s="134">
        <v>20000</v>
      </c>
      <c r="E104" s="123"/>
      <c r="F104" s="134">
        <f t="shared" si="6"/>
        <v>20000</v>
      </c>
    </row>
    <row r="105" spans="1:6" ht="24.75" customHeight="1">
      <c r="A105" s="23" t="s">
        <v>209</v>
      </c>
      <c r="B105" s="44" t="s">
        <v>152</v>
      </c>
      <c r="C105" s="79"/>
      <c r="D105" s="133">
        <f>D106+D125+D134</f>
        <v>18770472.439999998</v>
      </c>
      <c r="E105" s="133">
        <f>E106+E125+E134</f>
        <v>0</v>
      </c>
      <c r="F105" s="133">
        <f t="shared" si="6"/>
        <v>18770472.439999998</v>
      </c>
    </row>
    <row r="106" spans="1:6" ht="19.5" customHeight="1">
      <c r="A106" s="56" t="s">
        <v>153</v>
      </c>
      <c r="B106" s="36" t="s">
        <v>154</v>
      </c>
      <c r="C106" s="79"/>
      <c r="D106" s="134">
        <v>10263228.539999999</v>
      </c>
      <c r="E106" s="134">
        <f>E107+E112+E114+E119+E123</f>
        <v>0</v>
      </c>
      <c r="F106" s="134">
        <f t="shared" si="6"/>
        <v>10263228.539999999</v>
      </c>
    </row>
    <row r="107" spans="1:6" ht="18" customHeight="1">
      <c r="A107" s="23" t="s">
        <v>157</v>
      </c>
      <c r="B107" s="36" t="s">
        <v>158</v>
      </c>
      <c r="C107" s="79"/>
      <c r="D107" s="134">
        <v>5463762.7599999998</v>
      </c>
      <c r="E107" s="134">
        <f>E108+E109+E110+E111</f>
        <v>0</v>
      </c>
      <c r="F107" s="134">
        <f t="shared" si="6"/>
        <v>5463762.7599999998</v>
      </c>
    </row>
    <row r="108" spans="1:6" ht="68.25" customHeight="1">
      <c r="A108" s="23" t="s">
        <v>155</v>
      </c>
      <c r="B108" s="36" t="s">
        <v>159</v>
      </c>
      <c r="C108" s="79">
        <v>100</v>
      </c>
      <c r="D108" s="134">
        <v>2276447.2200000002</v>
      </c>
      <c r="E108" s="123"/>
      <c r="F108" s="134">
        <f t="shared" si="6"/>
        <v>2276447.2200000002</v>
      </c>
    </row>
    <row r="109" spans="1:6" ht="39.75" customHeight="1">
      <c r="A109" s="23" t="s">
        <v>236</v>
      </c>
      <c r="B109" s="36" t="s">
        <v>159</v>
      </c>
      <c r="C109" s="79">
        <v>200</v>
      </c>
      <c r="D109" s="134">
        <v>3000146</v>
      </c>
      <c r="E109" s="123"/>
      <c r="F109" s="134">
        <f t="shared" si="6"/>
        <v>3000146</v>
      </c>
    </row>
    <row r="110" spans="1:6" ht="28.5" customHeight="1">
      <c r="A110" s="23" t="s">
        <v>156</v>
      </c>
      <c r="B110" s="36" t="s">
        <v>159</v>
      </c>
      <c r="C110" s="79">
        <v>800</v>
      </c>
      <c r="D110" s="134">
        <v>24800</v>
      </c>
      <c r="E110" s="123"/>
      <c r="F110" s="134">
        <f t="shared" si="6"/>
        <v>24800</v>
      </c>
    </row>
    <row r="111" spans="1:6" ht="30.75" customHeight="1">
      <c r="A111" s="57" t="s">
        <v>237</v>
      </c>
      <c r="B111" s="77" t="s">
        <v>160</v>
      </c>
      <c r="C111" s="79">
        <v>200</v>
      </c>
      <c r="D111" s="134">
        <v>162369.54</v>
      </c>
      <c r="E111" s="123"/>
      <c r="F111" s="134">
        <f t="shared" si="6"/>
        <v>162369.54</v>
      </c>
    </row>
    <row r="112" spans="1:6" ht="28.5" customHeight="1">
      <c r="A112" s="23" t="s">
        <v>161</v>
      </c>
      <c r="B112" s="36" t="s">
        <v>162</v>
      </c>
      <c r="C112" s="79"/>
      <c r="D112" s="134">
        <f>D113</f>
        <v>151870</v>
      </c>
      <c r="E112" s="134">
        <f>E113</f>
        <v>0</v>
      </c>
      <c r="F112" s="134">
        <f t="shared" si="6"/>
        <v>151870</v>
      </c>
    </row>
    <row r="113" spans="1:6" ht="38.25" customHeight="1">
      <c r="A113" s="23" t="s">
        <v>238</v>
      </c>
      <c r="B113" s="36" t="s">
        <v>163</v>
      </c>
      <c r="C113" s="79">
        <v>200</v>
      </c>
      <c r="D113" s="134">
        <v>151870</v>
      </c>
      <c r="E113" s="123"/>
      <c r="F113" s="134">
        <f t="shared" si="6"/>
        <v>151870</v>
      </c>
    </row>
    <row r="114" spans="1:6" ht="29.25" customHeight="1">
      <c r="A114" s="23" t="s">
        <v>164</v>
      </c>
      <c r="B114" s="36" t="s">
        <v>165</v>
      </c>
      <c r="C114" s="79"/>
      <c r="D114" s="134">
        <f>D115+D116+D117+D118</f>
        <v>2653177.7799999998</v>
      </c>
      <c r="E114" s="134">
        <f>E115+E116+E117+E118</f>
        <v>0</v>
      </c>
      <c r="F114" s="134">
        <f t="shared" ref="F114:F184" si="17">D114+E114</f>
        <v>2653177.7799999998</v>
      </c>
    </row>
    <row r="115" spans="1:6" ht="77.25" customHeight="1">
      <c r="A115" s="35" t="s">
        <v>166</v>
      </c>
      <c r="B115" s="36" t="s">
        <v>167</v>
      </c>
      <c r="C115" s="79">
        <v>100</v>
      </c>
      <c r="D115" s="134">
        <v>2141170</v>
      </c>
      <c r="E115" s="123"/>
      <c r="F115" s="134">
        <f t="shared" si="17"/>
        <v>2141170</v>
      </c>
    </row>
    <row r="116" spans="1:6" ht="69" customHeight="1">
      <c r="A116" s="23" t="s">
        <v>375</v>
      </c>
      <c r="B116" s="77" t="s">
        <v>168</v>
      </c>
      <c r="C116" s="79">
        <v>100</v>
      </c>
      <c r="D116" s="134">
        <v>237907.78</v>
      </c>
      <c r="E116" s="123"/>
      <c r="F116" s="134">
        <f t="shared" si="17"/>
        <v>237907.78</v>
      </c>
    </row>
    <row r="117" spans="1:6" ht="51.75" customHeight="1">
      <c r="A117" s="45" t="s">
        <v>554</v>
      </c>
      <c r="B117" s="77" t="s">
        <v>442</v>
      </c>
      <c r="C117" s="79">
        <v>100</v>
      </c>
      <c r="D117" s="134">
        <v>215924</v>
      </c>
      <c r="E117" s="123"/>
      <c r="F117" s="134">
        <f t="shared" si="17"/>
        <v>215924</v>
      </c>
    </row>
    <row r="118" spans="1:6" ht="54" customHeight="1">
      <c r="A118" s="45" t="s">
        <v>555</v>
      </c>
      <c r="B118" s="77" t="s">
        <v>443</v>
      </c>
      <c r="C118" s="79">
        <v>100</v>
      </c>
      <c r="D118" s="134">
        <v>58176</v>
      </c>
      <c r="E118" s="123"/>
      <c r="F118" s="134">
        <f t="shared" si="17"/>
        <v>58176</v>
      </c>
    </row>
    <row r="119" spans="1:6" ht="18.75" customHeight="1">
      <c r="A119" s="23" t="s">
        <v>272</v>
      </c>
      <c r="B119" s="36" t="s">
        <v>273</v>
      </c>
      <c r="C119" s="79"/>
      <c r="D119" s="134">
        <f>D120+D121+D122</f>
        <v>1989440</v>
      </c>
      <c r="E119" s="134">
        <f>E120+E121+E122</f>
        <v>0</v>
      </c>
      <c r="F119" s="134">
        <f t="shared" si="17"/>
        <v>1989440</v>
      </c>
    </row>
    <row r="120" spans="1:6" ht="67.5" customHeight="1">
      <c r="A120" s="23" t="s">
        <v>363</v>
      </c>
      <c r="B120" s="36" t="s">
        <v>424</v>
      </c>
      <c r="C120" s="79">
        <v>100</v>
      </c>
      <c r="D120" s="134">
        <v>1450700</v>
      </c>
      <c r="E120" s="123"/>
      <c r="F120" s="134">
        <f t="shared" si="17"/>
        <v>1450700</v>
      </c>
    </row>
    <row r="121" spans="1:6" ht="53.25" customHeight="1">
      <c r="A121" s="23" t="s">
        <v>364</v>
      </c>
      <c r="B121" s="36" t="s">
        <v>424</v>
      </c>
      <c r="C121" s="79">
        <v>200</v>
      </c>
      <c r="D121" s="134">
        <v>398900</v>
      </c>
      <c r="E121" s="123"/>
      <c r="F121" s="134">
        <f t="shared" si="17"/>
        <v>398900</v>
      </c>
    </row>
    <row r="122" spans="1:6" ht="51" customHeight="1">
      <c r="A122" s="23" t="s">
        <v>568</v>
      </c>
      <c r="B122" s="36" t="s">
        <v>539</v>
      </c>
      <c r="C122" s="79">
        <v>500</v>
      </c>
      <c r="D122" s="134">
        <v>139840</v>
      </c>
      <c r="E122" s="123"/>
      <c r="F122" s="134">
        <f t="shared" si="17"/>
        <v>139840</v>
      </c>
    </row>
    <row r="123" spans="1:6" ht="27" customHeight="1">
      <c r="A123" s="23" t="s">
        <v>531</v>
      </c>
      <c r="B123" s="36" t="s">
        <v>532</v>
      </c>
      <c r="C123" s="79"/>
      <c r="D123" s="134">
        <f>D124</f>
        <v>4978</v>
      </c>
      <c r="E123" s="134">
        <f>E124</f>
        <v>0</v>
      </c>
      <c r="F123" s="134">
        <f t="shared" si="17"/>
        <v>4978</v>
      </c>
    </row>
    <row r="124" spans="1:6" ht="41.25" customHeight="1">
      <c r="A124" s="23" t="s">
        <v>533</v>
      </c>
      <c r="B124" s="36" t="s">
        <v>534</v>
      </c>
      <c r="C124" s="79">
        <v>200</v>
      </c>
      <c r="D124" s="134">
        <v>4978</v>
      </c>
      <c r="E124" s="123"/>
      <c r="F124" s="134">
        <f t="shared" si="17"/>
        <v>4978</v>
      </c>
    </row>
    <row r="125" spans="1:6" ht="25.5" customHeight="1">
      <c r="A125" s="51" t="s">
        <v>169</v>
      </c>
      <c r="B125" s="55" t="s">
        <v>170</v>
      </c>
      <c r="C125" s="79"/>
      <c r="D125" s="133">
        <f t="shared" ref="D125:E125" si="18">D126</f>
        <v>1788668</v>
      </c>
      <c r="E125" s="133">
        <f t="shared" si="18"/>
        <v>0</v>
      </c>
      <c r="F125" s="133">
        <f t="shared" si="17"/>
        <v>1788668</v>
      </c>
    </row>
    <row r="126" spans="1:6" ht="19.5" customHeight="1">
      <c r="A126" s="23" t="s">
        <v>128</v>
      </c>
      <c r="B126" s="36" t="s">
        <v>171</v>
      </c>
      <c r="C126" s="79"/>
      <c r="D126" s="134">
        <f>D127+D128+D129+D130+D131+D132+D133</f>
        <v>1788668</v>
      </c>
      <c r="E126" s="134">
        <f>E127+E128+E129+E130+E131+E132+E133</f>
        <v>0</v>
      </c>
      <c r="F126" s="134">
        <f t="shared" si="17"/>
        <v>1788668</v>
      </c>
    </row>
    <row r="127" spans="1:6" ht="65.25" customHeight="1">
      <c r="A127" s="23" t="s">
        <v>172</v>
      </c>
      <c r="B127" s="36" t="s">
        <v>174</v>
      </c>
      <c r="C127" s="79">
        <v>100</v>
      </c>
      <c r="D127" s="134">
        <v>1329600</v>
      </c>
      <c r="E127" s="123"/>
      <c r="F127" s="134">
        <f t="shared" si="17"/>
        <v>1329600</v>
      </c>
    </row>
    <row r="128" spans="1:6" ht="42.75" customHeight="1">
      <c r="A128" s="23" t="s">
        <v>239</v>
      </c>
      <c r="B128" s="36" t="s">
        <v>174</v>
      </c>
      <c r="C128" s="79">
        <v>200</v>
      </c>
      <c r="D128" s="134">
        <v>77200</v>
      </c>
      <c r="E128" s="123"/>
      <c r="F128" s="134">
        <f t="shared" si="17"/>
        <v>77200</v>
      </c>
    </row>
    <row r="129" spans="1:6" ht="39.75" customHeight="1">
      <c r="A129" s="23" t="s">
        <v>173</v>
      </c>
      <c r="B129" s="36" t="s">
        <v>174</v>
      </c>
      <c r="C129" s="79">
        <v>800</v>
      </c>
      <c r="D129" s="134">
        <v>400</v>
      </c>
      <c r="E129" s="123"/>
      <c r="F129" s="134">
        <f t="shared" si="17"/>
        <v>400</v>
      </c>
    </row>
    <row r="130" spans="1:6" ht="78" customHeight="1">
      <c r="A130" s="35" t="s">
        <v>430</v>
      </c>
      <c r="B130" s="42" t="s">
        <v>313</v>
      </c>
      <c r="C130" s="79">
        <v>100</v>
      </c>
      <c r="D130" s="134">
        <v>67000</v>
      </c>
      <c r="E130" s="123"/>
      <c r="F130" s="134">
        <f t="shared" si="17"/>
        <v>67000</v>
      </c>
    </row>
    <row r="131" spans="1:6" ht="91.5" customHeight="1">
      <c r="A131" s="35" t="s">
        <v>323</v>
      </c>
      <c r="B131" s="77" t="s">
        <v>320</v>
      </c>
      <c r="C131" s="79">
        <v>100</v>
      </c>
      <c r="D131" s="134">
        <v>236671</v>
      </c>
      <c r="E131" s="123"/>
      <c r="F131" s="134">
        <f t="shared" si="17"/>
        <v>236671</v>
      </c>
    </row>
    <row r="132" spans="1:6" ht="55.5" customHeight="1">
      <c r="A132" s="45" t="s">
        <v>554</v>
      </c>
      <c r="B132" s="77" t="s">
        <v>440</v>
      </c>
      <c r="C132" s="79">
        <v>100</v>
      </c>
      <c r="D132" s="134">
        <v>49497</v>
      </c>
      <c r="E132" s="123"/>
      <c r="F132" s="134">
        <f t="shared" si="17"/>
        <v>49497</v>
      </c>
    </row>
    <row r="133" spans="1:6" ht="54" customHeight="1">
      <c r="A133" s="45" t="s">
        <v>555</v>
      </c>
      <c r="B133" s="77" t="s">
        <v>441</v>
      </c>
      <c r="C133" s="79">
        <v>100</v>
      </c>
      <c r="D133" s="134">
        <v>28300</v>
      </c>
      <c r="E133" s="123"/>
      <c r="F133" s="134">
        <f t="shared" si="17"/>
        <v>28300</v>
      </c>
    </row>
    <row r="134" spans="1:6" ht="52.5" customHeight="1">
      <c r="A134" s="48" t="s">
        <v>458</v>
      </c>
      <c r="B134" s="44" t="s">
        <v>459</v>
      </c>
      <c r="C134" s="80"/>
      <c r="D134" s="133">
        <f>D135</f>
        <v>6718575.9000000004</v>
      </c>
      <c r="E134" s="133">
        <f>E135</f>
        <v>0</v>
      </c>
      <c r="F134" s="133">
        <f t="shared" si="17"/>
        <v>6718575.9000000004</v>
      </c>
    </row>
    <row r="135" spans="1:6" ht="39.75" customHeight="1">
      <c r="A135" s="23" t="s">
        <v>460</v>
      </c>
      <c r="B135" s="77" t="s">
        <v>461</v>
      </c>
      <c r="C135" s="79"/>
      <c r="D135" s="134">
        <f>D136</f>
        <v>6718575.9000000004</v>
      </c>
      <c r="E135" s="134">
        <f>E136</f>
        <v>0</v>
      </c>
      <c r="F135" s="134">
        <f t="shared" si="17"/>
        <v>6718575.9000000004</v>
      </c>
    </row>
    <row r="136" spans="1:6" ht="42.75" customHeight="1">
      <c r="A136" s="23" t="s">
        <v>479</v>
      </c>
      <c r="B136" s="77" t="s">
        <v>438</v>
      </c>
      <c r="C136" s="79">
        <v>200</v>
      </c>
      <c r="D136" s="134">
        <v>6718575.9000000004</v>
      </c>
      <c r="E136" s="123"/>
      <c r="F136" s="134">
        <f t="shared" si="17"/>
        <v>6718575.9000000004</v>
      </c>
    </row>
    <row r="137" spans="1:6" ht="32.25" customHeight="1">
      <c r="A137" s="48" t="s">
        <v>13</v>
      </c>
      <c r="B137" s="44" t="s">
        <v>175</v>
      </c>
      <c r="C137" s="79"/>
      <c r="D137" s="133">
        <f t="shared" ref="D137:E139" si="19">D138</f>
        <v>297800</v>
      </c>
      <c r="E137" s="133">
        <f t="shared" si="19"/>
        <v>0</v>
      </c>
      <c r="F137" s="133">
        <f t="shared" si="17"/>
        <v>297800</v>
      </c>
    </row>
    <row r="138" spans="1:6" ht="40.5" customHeight="1">
      <c r="A138" s="56" t="s">
        <v>478</v>
      </c>
      <c r="B138" s="36" t="s">
        <v>176</v>
      </c>
      <c r="C138" s="58"/>
      <c r="D138" s="134">
        <f t="shared" si="19"/>
        <v>297800</v>
      </c>
      <c r="E138" s="134">
        <f t="shared" si="19"/>
        <v>0</v>
      </c>
      <c r="F138" s="134">
        <f t="shared" si="17"/>
        <v>297800</v>
      </c>
    </row>
    <row r="139" spans="1:6" ht="27.75" customHeight="1">
      <c r="A139" s="23" t="s">
        <v>177</v>
      </c>
      <c r="B139" s="36" t="s">
        <v>178</v>
      </c>
      <c r="C139" s="58"/>
      <c r="D139" s="134">
        <f t="shared" si="19"/>
        <v>297800</v>
      </c>
      <c r="E139" s="134">
        <f t="shared" si="19"/>
        <v>0</v>
      </c>
      <c r="F139" s="134">
        <f t="shared" si="17"/>
        <v>297800</v>
      </c>
    </row>
    <row r="140" spans="1:6" ht="39" customHeight="1">
      <c r="A140" s="23" t="s">
        <v>506</v>
      </c>
      <c r="B140" s="36" t="s">
        <v>179</v>
      </c>
      <c r="C140" s="79">
        <v>200</v>
      </c>
      <c r="D140" s="134">
        <v>297800</v>
      </c>
      <c r="E140" s="123"/>
      <c r="F140" s="134">
        <f t="shared" si="17"/>
        <v>297800</v>
      </c>
    </row>
    <row r="141" spans="1:6" ht="24.75" customHeight="1">
      <c r="A141" s="48" t="s">
        <v>494</v>
      </c>
      <c r="B141" s="44" t="s">
        <v>495</v>
      </c>
      <c r="C141" s="79"/>
      <c r="D141" s="133">
        <f>D142+D146</f>
        <v>1243457</v>
      </c>
      <c r="E141" s="133">
        <f>E142+E146</f>
        <v>0</v>
      </c>
      <c r="F141" s="133">
        <f t="shared" si="17"/>
        <v>1243457</v>
      </c>
    </row>
    <row r="142" spans="1:6" ht="28.5" customHeight="1">
      <c r="A142" s="56" t="s">
        <v>496</v>
      </c>
      <c r="B142" s="77" t="s">
        <v>497</v>
      </c>
      <c r="C142" s="37"/>
      <c r="D142" s="134">
        <f t="shared" ref="D142:E142" si="20">D143</f>
        <v>170000</v>
      </c>
      <c r="E142" s="134">
        <f t="shared" si="20"/>
        <v>0</v>
      </c>
      <c r="F142" s="134">
        <f t="shared" si="17"/>
        <v>170000</v>
      </c>
    </row>
    <row r="143" spans="1:6" ht="27" customHeight="1">
      <c r="A143" s="23" t="s">
        <v>498</v>
      </c>
      <c r="B143" s="77" t="s">
        <v>499</v>
      </c>
      <c r="C143" s="37"/>
      <c r="D143" s="134">
        <f>D144+D145</f>
        <v>170000</v>
      </c>
      <c r="E143" s="134">
        <f t="shared" ref="E143:F143" si="21">E144+E145</f>
        <v>0</v>
      </c>
      <c r="F143" s="134">
        <f t="shared" si="21"/>
        <v>170000</v>
      </c>
    </row>
    <row r="144" spans="1:6" ht="40.5" customHeight="1">
      <c r="A144" s="23" t="s">
        <v>503</v>
      </c>
      <c r="B144" s="77" t="s">
        <v>493</v>
      </c>
      <c r="C144" s="37">
        <v>200</v>
      </c>
      <c r="D144" s="134">
        <v>70000</v>
      </c>
      <c r="E144" s="124"/>
      <c r="F144" s="134">
        <f t="shared" si="17"/>
        <v>70000</v>
      </c>
    </row>
    <row r="145" spans="1:6" ht="40.5" customHeight="1">
      <c r="A145" s="151" t="s">
        <v>600</v>
      </c>
      <c r="B145" s="148" t="s">
        <v>601</v>
      </c>
      <c r="C145" s="153">
        <v>200</v>
      </c>
      <c r="D145" s="161" t="s">
        <v>614</v>
      </c>
      <c r="E145" s="153"/>
      <c r="F145" s="134">
        <f t="shared" si="17"/>
        <v>100000</v>
      </c>
    </row>
    <row r="146" spans="1:6" ht="26.25" customHeight="1">
      <c r="A146" s="23" t="s">
        <v>504</v>
      </c>
      <c r="B146" s="77" t="s">
        <v>500</v>
      </c>
      <c r="C146" s="37"/>
      <c r="D146" s="134">
        <f>D147</f>
        <v>1073457</v>
      </c>
      <c r="E146" s="134">
        <f>E147</f>
        <v>0</v>
      </c>
      <c r="F146" s="134">
        <f t="shared" si="17"/>
        <v>1073457</v>
      </c>
    </row>
    <row r="147" spans="1:6" ht="39.75" customHeight="1">
      <c r="A147" s="147" t="s">
        <v>501</v>
      </c>
      <c r="B147" s="77" t="s">
        <v>502</v>
      </c>
      <c r="C147" s="37"/>
      <c r="D147" s="134">
        <f>D148</f>
        <v>1073457</v>
      </c>
      <c r="E147" s="134">
        <f>E148</f>
        <v>0</v>
      </c>
      <c r="F147" s="134">
        <f t="shared" si="17"/>
        <v>1073457</v>
      </c>
    </row>
    <row r="148" spans="1:6" ht="40.5" customHeight="1">
      <c r="A148" s="35" t="s">
        <v>505</v>
      </c>
      <c r="B148" s="66" t="s">
        <v>558</v>
      </c>
      <c r="C148" s="37">
        <v>400</v>
      </c>
      <c r="D148" s="134">
        <v>1073457</v>
      </c>
      <c r="E148" s="124"/>
      <c r="F148" s="134">
        <f t="shared" si="17"/>
        <v>1073457</v>
      </c>
    </row>
    <row r="149" spans="1:6" ht="51" customHeight="1">
      <c r="A149" s="23" t="s">
        <v>210</v>
      </c>
      <c r="B149" s="44" t="s">
        <v>380</v>
      </c>
      <c r="C149" s="79"/>
      <c r="D149" s="133">
        <f>D150+D154+D163+D170+D174+D179+D182+D160+D185</f>
        <v>19274560.84</v>
      </c>
      <c r="E149" s="133">
        <f>E150+E154+E163+E170+E174+E179+E182+E160+E185</f>
        <v>2519000</v>
      </c>
      <c r="F149" s="133">
        <f t="shared" si="17"/>
        <v>21793560.84</v>
      </c>
    </row>
    <row r="150" spans="1:6" ht="24" customHeight="1">
      <c r="A150" s="125" t="s">
        <v>264</v>
      </c>
      <c r="B150" s="126" t="s">
        <v>381</v>
      </c>
      <c r="C150" s="127"/>
      <c r="D150" s="137">
        <f t="shared" ref="D150:E150" si="22">D151</f>
        <v>1131329.8400000001</v>
      </c>
      <c r="E150" s="137">
        <f t="shared" si="22"/>
        <v>0</v>
      </c>
      <c r="F150" s="137">
        <f t="shared" si="17"/>
        <v>1131329.8400000001</v>
      </c>
    </row>
    <row r="151" spans="1:6" ht="18.75" customHeight="1">
      <c r="A151" s="23" t="s">
        <v>266</v>
      </c>
      <c r="B151" s="77" t="s">
        <v>382</v>
      </c>
      <c r="C151" s="37"/>
      <c r="D151" s="134">
        <f>D152+D153</f>
        <v>1131329.8400000001</v>
      </c>
      <c r="E151" s="134">
        <f t="shared" ref="E151:F151" si="23">E152+E153</f>
        <v>0</v>
      </c>
      <c r="F151" s="134">
        <f t="shared" si="23"/>
        <v>1131329.8400000001</v>
      </c>
    </row>
    <row r="152" spans="1:6" ht="41.25" customHeight="1">
      <c r="A152" s="23" t="s">
        <v>462</v>
      </c>
      <c r="B152" s="77" t="s">
        <v>383</v>
      </c>
      <c r="C152" s="79">
        <v>300</v>
      </c>
      <c r="D152" s="134">
        <v>106666.34</v>
      </c>
      <c r="E152" s="123"/>
      <c r="F152" s="134">
        <f t="shared" si="17"/>
        <v>106666.34</v>
      </c>
    </row>
    <row r="153" spans="1:6" ht="36" customHeight="1">
      <c r="A153" s="23" t="s">
        <v>462</v>
      </c>
      <c r="B153" s="176" t="s">
        <v>627</v>
      </c>
      <c r="C153" s="177">
        <v>300</v>
      </c>
      <c r="D153" s="134">
        <v>1024663.5</v>
      </c>
      <c r="E153" s="134"/>
      <c r="F153" s="134">
        <f>D153+E153</f>
        <v>1024663.5</v>
      </c>
    </row>
    <row r="154" spans="1:6" ht="18.75" customHeight="1">
      <c r="A154" s="128" t="s">
        <v>287</v>
      </c>
      <c r="B154" s="126" t="s">
        <v>384</v>
      </c>
      <c r="C154" s="127"/>
      <c r="D154" s="137">
        <f t="shared" ref="D154:E154" si="24">D155</f>
        <v>6509731</v>
      </c>
      <c r="E154" s="137">
        <f t="shared" si="24"/>
        <v>0</v>
      </c>
      <c r="F154" s="137">
        <f t="shared" si="17"/>
        <v>6509731</v>
      </c>
    </row>
    <row r="155" spans="1:6" ht="27" customHeight="1">
      <c r="A155" s="23" t="s">
        <v>289</v>
      </c>
      <c r="B155" s="77" t="s">
        <v>385</v>
      </c>
      <c r="C155" s="37"/>
      <c r="D155" s="134">
        <f>D156+D157+D158+D159</f>
        <v>6509731</v>
      </c>
      <c r="E155" s="134">
        <f>E156+E157+E158+E159</f>
        <v>0</v>
      </c>
      <c r="F155" s="134">
        <f>F156+F157+F158+F159</f>
        <v>6509731</v>
      </c>
    </row>
    <row r="156" spans="1:6" ht="38.25" customHeight="1">
      <c r="A156" s="35" t="s">
        <v>431</v>
      </c>
      <c r="B156" s="77" t="s">
        <v>386</v>
      </c>
      <c r="C156" s="37">
        <v>400</v>
      </c>
      <c r="D156" s="134">
        <v>449548.17</v>
      </c>
      <c r="E156" s="124"/>
      <c r="F156" s="134">
        <f t="shared" si="17"/>
        <v>449548.17</v>
      </c>
    </row>
    <row r="157" spans="1:6" ht="30" customHeight="1">
      <c r="A157" s="35" t="s">
        <v>630</v>
      </c>
      <c r="B157" s="179" t="s">
        <v>631</v>
      </c>
      <c r="C157" s="37">
        <v>500</v>
      </c>
      <c r="D157" s="71">
        <v>65000</v>
      </c>
      <c r="E157" s="134"/>
      <c r="F157" s="134">
        <f>D157+E157</f>
        <v>65000</v>
      </c>
    </row>
    <row r="158" spans="1:6" ht="40.5" customHeight="1">
      <c r="A158" s="35" t="s">
        <v>608</v>
      </c>
      <c r="B158" s="157" t="s">
        <v>576</v>
      </c>
      <c r="C158" s="37">
        <v>500</v>
      </c>
      <c r="D158" s="134">
        <v>5995182.8300000001</v>
      </c>
      <c r="E158" s="124"/>
      <c r="F158" s="134">
        <f t="shared" si="17"/>
        <v>5995182.8300000001</v>
      </c>
    </row>
    <row r="159" spans="1:6" ht="39" customHeight="1">
      <c r="A159" s="35" t="s">
        <v>577</v>
      </c>
      <c r="B159" s="119" t="s">
        <v>576</v>
      </c>
      <c r="C159" s="37">
        <v>400</v>
      </c>
      <c r="D159" s="134">
        <v>0</v>
      </c>
      <c r="E159" s="124"/>
      <c r="F159" s="134">
        <f t="shared" si="17"/>
        <v>0</v>
      </c>
    </row>
    <row r="160" spans="1:6" ht="27" customHeight="1">
      <c r="A160" s="128" t="s">
        <v>473</v>
      </c>
      <c r="B160" s="126" t="s">
        <v>472</v>
      </c>
      <c r="C160" s="127"/>
      <c r="D160" s="137">
        <f>D161</f>
        <v>10000</v>
      </c>
      <c r="E160" s="137">
        <f>E161</f>
        <v>0</v>
      </c>
      <c r="F160" s="137">
        <f t="shared" si="17"/>
        <v>10000</v>
      </c>
    </row>
    <row r="161" spans="1:6" ht="29.25" customHeight="1">
      <c r="A161" s="35" t="s">
        <v>474</v>
      </c>
      <c r="B161" s="77" t="s">
        <v>475</v>
      </c>
      <c r="C161" s="37"/>
      <c r="D161" s="134">
        <f>D162</f>
        <v>10000</v>
      </c>
      <c r="E161" s="134">
        <f>E162</f>
        <v>0</v>
      </c>
      <c r="F161" s="134">
        <f t="shared" si="17"/>
        <v>10000</v>
      </c>
    </row>
    <row r="162" spans="1:6" ht="52.5" customHeight="1">
      <c r="A162" s="35" t="s">
        <v>480</v>
      </c>
      <c r="B162" s="77" t="s">
        <v>481</v>
      </c>
      <c r="C162" s="37">
        <v>300</v>
      </c>
      <c r="D162" s="134">
        <v>10000</v>
      </c>
      <c r="E162" s="124"/>
      <c r="F162" s="134">
        <f t="shared" si="17"/>
        <v>10000</v>
      </c>
    </row>
    <row r="163" spans="1:6" ht="29.25" customHeight="1">
      <c r="A163" s="128" t="s">
        <v>294</v>
      </c>
      <c r="B163" s="126" t="s">
        <v>387</v>
      </c>
      <c r="C163" s="127"/>
      <c r="D163" s="137">
        <f>D164+D168</f>
        <v>1173100</v>
      </c>
      <c r="E163" s="137">
        <f t="shared" ref="E163:F163" si="25">E164+E168</f>
        <v>0</v>
      </c>
      <c r="F163" s="137">
        <f t="shared" si="25"/>
        <v>1173100</v>
      </c>
    </row>
    <row r="164" spans="1:6" ht="17.25" customHeight="1">
      <c r="A164" s="35" t="s">
        <v>295</v>
      </c>
      <c r="B164" s="77" t="s">
        <v>388</v>
      </c>
      <c r="C164" s="37"/>
      <c r="D164" s="134">
        <f>D165+D166+D167</f>
        <v>1023100</v>
      </c>
      <c r="E164" s="134">
        <f t="shared" ref="E164:F164" si="26">E165+E166+E167</f>
        <v>0</v>
      </c>
      <c r="F164" s="134">
        <f t="shared" si="26"/>
        <v>1023100</v>
      </c>
    </row>
    <row r="165" spans="1:6" ht="39" customHeight="1">
      <c r="A165" s="35" t="s">
        <v>298</v>
      </c>
      <c r="B165" s="77" t="s">
        <v>389</v>
      </c>
      <c r="C165" s="37">
        <v>200</v>
      </c>
      <c r="D165" s="134">
        <v>879900</v>
      </c>
      <c r="E165" s="124"/>
      <c r="F165" s="134">
        <f t="shared" si="17"/>
        <v>879900</v>
      </c>
    </row>
    <row r="166" spans="1:6" ht="26.25" customHeight="1">
      <c r="A166" s="35" t="s">
        <v>297</v>
      </c>
      <c r="B166" s="77" t="s">
        <v>390</v>
      </c>
      <c r="C166" s="37">
        <v>200</v>
      </c>
      <c r="D166" s="134">
        <v>97000</v>
      </c>
      <c r="E166" s="124"/>
      <c r="F166" s="134">
        <f t="shared" si="17"/>
        <v>97000</v>
      </c>
    </row>
    <row r="167" spans="1:6" ht="41.25" customHeight="1">
      <c r="A167" s="46" t="s">
        <v>540</v>
      </c>
      <c r="B167" s="77" t="s">
        <v>541</v>
      </c>
      <c r="C167" s="37">
        <v>500</v>
      </c>
      <c r="D167" s="134">
        <v>46200</v>
      </c>
      <c r="E167" s="124"/>
      <c r="F167" s="134">
        <f t="shared" si="17"/>
        <v>46200</v>
      </c>
    </row>
    <row r="168" spans="1:6" ht="41.25" customHeight="1">
      <c r="A168" s="35" t="s">
        <v>632</v>
      </c>
      <c r="B168" s="181" t="s">
        <v>633</v>
      </c>
      <c r="C168" s="37"/>
      <c r="D168" s="134">
        <f>D169</f>
        <v>150000</v>
      </c>
      <c r="E168" s="134">
        <f t="shared" ref="E168:F168" si="27">E169</f>
        <v>0</v>
      </c>
      <c r="F168" s="134">
        <f t="shared" si="27"/>
        <v>150000</v>
      </c>
    </row>
    <row r="169" spans="1:6" ht="54" customHeight="1">
      <c r="A169" s="182" t="s">
        <v>635</v>
      </c>
      <c r="B169" s="181" t="s">
        <v>634</v>
      </c>
      <c r="C169" s="37">
        <v>800</v>
      </c>
      <c r="D169" s="134">
        <v>150000</v>
      </c>
      <c r="E169" s="124"/>
      <c r="F169" s="134">
        <f t="shared" si="17"/>
        <v>150000</v>
      </c>
    </row>
    <row r="170" spans="1:6" ht="22.5" customHeight="1">
      <c r="A170" s="128" t="s">
        <v>288</v>
      </c>
      <c r="B170" s="126" t="s">
        <v>391</v>
      </c>
      <c r="C170" s="127"/>
      <c r="D170" s="137">
        <f>D171</f>
        <v>1159800</v>
      </c>
      <c r="E170" s="137">
        <f t="shared" ref="E170" si="28">E171</f>
        <v>0</v>
      </c>
      <c r="F170" s="137">
        <f t="shared" si="17"/>
        <v>1159800</v>
      </c>
    </row>
    <row r="171" spans="1:6" ht="27.75" customHeight="1">
      <c r="A171" s="23" t="s">
        <v>311</v>
      </c>
      <c r="B171" s="77" t="s">
        <v>392</v>
      </c>
      <c r="C171" s="37"/>
      <c r="D171" s="134">
        <f>D172+D173</f>
        <v>1159800</v>
      </c>
      <c r="E171" s="134">
        <f>E172+E173</f>
        <v>0</v>
      </c>
      <c r="F171" s="134">
        <f t="shared" si="17"/>
        <v>1159800</v>
      </c>
    </row>
    <row r="172" spans="1:6" ht="36.75" customHeight="1">
      <c r="A172" s="35" t="s">
        <v>362</v>
      </c>
      <c r="B172" s="77" t="s">
        <v>393</v>
      </c>
      <c r="C172" s="79">
        <v>200</v>
      </c>
      <c r="D172" s="134">
        <v>0</v>
      </c>
      <c r="E172" s="123"/>
      <c r="F172" s="134">
        <f t="shared" si="17"/>
        <v>0</v>
      </c>
    </row>
    <row r="173" spans="1:6" ht="39" customHeight="1">
      <c r="A173" s="35" t="s">
        <v>542</v>
      </c>
      <c r="B173" s="77" t="s">
        <v>543</v>
      </c>
      <c r="C173" s="37">
        <v>500</v>
      </c>
      <c r="D173" s="134">
        <v>1159800</v>
      </c>
      <c r="E173" s="124"/>
      <c r="F173" s="134">
        <f t="shared" si="17"/>
        <v>1159800</v>
      </c>
    </row>
    <row r="174" spans="1:6" ht="24" customHeight="1">
      <c r="A174" s="128" t="s">
        <v>290</v>
      </c>
      <c r="B174" s="126" t="s">
        <v>394</v>
      </c>
      <c r="C174" s="127"/>
      <c r="D174" s="137">
        <f t="shared" ref="D174:E174" si="29">D175</f>
        <v>8550000</v>
      </c>
      <c r="E174" s="137">
        <f t="shared" si="29"/>
        <v>2519000</v>
      </c>
      <c r="F174" s="137">
        <f t="shared" si="17"/>
        <v>11069000</v>
      </c>
    </row>
    <row r="175" spans="1:6" ht="27.75" customHeight="1">
      <c r="A175" s="23" t="s">
        <v>312</v>
      </c>
      <c r="B175" s="77" t="s">
        <v>395</v>
      </c>
      <c r="C175" s="37"/>
      <c r="D175" s="134">
        <f>D176+D177+D178</f>
        <v>8550000</v>
      </c>
      <c r="E175" s="134">
        <f>E176+E177+E178</f>
        <v>2519000</v>
      </c>
      <c r="F175" s="134">
        <f t="shared" si="17"/>
        <v>11069000</v>
      </c>
    </row>
    <row r="176" spans="1:6" ht="51" customHeight="1">
      <c r="A176" s="35" t="s">
        <v>291</v>
      </c>
      <c r="B176" s="77" t="s">
        <v>396</v>
      </c>
      <c r="C176" s="37">
        <v>800</v>
      </c>
      <c r="D176" s="134">
        <v>7331000</v>
      </c>
      <c r="E176" s="124">
        <v>2869000</v>
      </c>
      <c r="F176" s="134">
        <f t="shared" si="17"/>
        <v>10200000</v>
      </c>
    </row>
    <row r="177" spans="1:6" ht="40.5" customHeight="1">
      <c r="A177" s="35" t="s">
        <v>296</v>
      </c>
      <c r="B177" s="77" t="s">
        <v>397</v>
      </c>
      <c r="C177" s="79">
        <v>200</v>
      </c>
      <c r="D177" s="134">
        <v>350000</v>
      </c>
      <c r="E177" s="123">
        <v>-350000</v>
      </c>
      <c r="F177" s="134">
        <f t="shared" si="17"/>
        <v>0</v>
      </c>
    </row>
    <row r="178" spans="1:6" ht="39" customHeight="1">
      <c r="A178" s="35" t="s">
        <v>544</v>
      </c>
      <c r="B178" s="77" t="s">
        <v>545</v>
      </c>
      <c r="C178" s="37">
        <v>500</v>
      </c>
      <c r="D178" s="134">
        <v>869000</v>
      </c>
      <c r="E178" s="124"/>
      <c r="F178" s="134">
        <f t="shared" si="17"/>
        <v>869000</v>
      </c>
    </row>
    <row r="179" spans="1:6" ht="26.25" customHeight="1">
      <c r="A179" s="128" t="s">
        <v>292</v>
      </c>
      <c r="B179" s="126" t="s">
        <v>398</v>
      </c>
      <c r="C179" s="127"/>
      <c r="D179" s="137">
        <f t="shared" ref="D179:E179" si="30">D180</f>
        <v>280000</v>
      </c>
      <c r="E179" s="137">
        <f t="shared" si="30"/>
        <v>0</v>
      </c>
      <c r="F179" s="137">
        <f t="shared" si="17"/>
        <v>280000</v>
      </c>
    </row>
    <row r="180" spans="1:6" ht="23.25" customHeight="1">
      <c r="A180" s="35" t="s">
        <v>293</v>
      </c>
      <c r="B180" s="77" t="s">
        <v>399</v>
      </c>
      <c r="C180" s="37"/>
      <c r="D180" s="134">
        <f>D181</f>
        <v>280000</v>
      </c>
      <c r="E180" s="134">
        <f>E181</f>
        <v>0</v>
      </c>
      <c r="F180" s="134">
        <f t="shared" si="17"/>
        <v>280000</v>
      </c>
    </row>
    <row r="181" spans="1:6" ht="41.25" customHeight="1">
      <c r="A181" s="35" t="s">
        <v>546</v>
      </c>
      <c r="B181" s="77" t="s">
        <v>547</v>
      </c>
      <c r="C181" s="37">
        <v>500</v>
      </c>
      <c r="D181" s="134">
        <v>280000</v>
      </c>
      <c r="E181" s="124"/>
      <c r="F181" s="134">
        <f t="shared" si="17"/>
        <v>280000</v>
      </c>
    </row>
    <row r="182" spans="1:6" ht="25.5" customHeight="1">
      <c r="A182" s="128" t="s">
        <v>429</v>
      </c>
      <c r="B182" s="126" t="s">
        <v>400</v>
      </c>
      <c r="C182" s="127"/>
      <c r="D182" s="137">
        <f t="shared" ref="D182:E183" si="31">D183</f>
        <v>100000</v>
      </c>
      <c r="E182" s="137">
        <f t="shared" si="31"/>
        <v>0</v>
      </c>
      <c r="F182" s="137">
        <f t="shared" si="17"/>
        <v>100000</v>
      </c>
    </row>
    <row r="183" spans="1:6" ht="17.25" customHeight="1">
      <c r="A183" s="35" t="s">
        <v>326</v>
      </c>
      <c r="B183" s="77" t="s">
        <v>401</v>
      </c>
      <c r="C183" s="37"/>
      <c r="D183" s="134">
        <f t="shared" si="31"/>
        <v>100000</v>
      </c>
      <c r="E183" s="134">
        <f t="shared" si="31"/>
        <v>0</v>
      </c>
      <c r="F183" s="134">
        <f t="shared" si="17"/>
        <v>100000</v>
      </c>
    </row>
    <row r="184" spans="1:6" ht="38.25" customHeight="1">
      <c r="A184" s="35" t="s">
        <v>332</v>
      </c>
      <c r="B184" s="77" t="s">
        <v>402</v>
      </c>
      <c r="C184" s="37">
        <v>200</v>
      </c>
      <c r="D184" s="134">
        <v>100000</v>
      </c>
      <c r="E184" s="124"/>
      <c r="F184" s="134">
        <f t="shared" si="17"/>
        <v>100000</v>
      </c>
    </row>
    <row r="185" spans="1:6" ht="51" customHeight="1">
      <c r="A185" s="128" t="s">
        <v>564</v>
      </c>
      <c r="B185" s="126" t="s">
        <v>561</v>
      </c>
      <c r="C185" s="127"/>
      <c r="D185" s="137">
        <f t="shared" ref="D185:E185" si="32">D186</f>
        <v>360600</v>
      </c>
      <c r="E185" s="137">
        <f t="shared" si="32"/>
        <v>0</v>
      </c>
      <c r="F185" s="137">
        <f t="shared" ref="F185:F254" si="33">D185+E185</f>
        <v>360600</v>
      </c>
    </row>
    <row r="186" spans="1:6" ht="28.5" customHeight="1">
      <c r="A186" s="23" t="s">
        <v>565</v>
      </c>
      <c r="B186" s="112" t="s">
        <v>562</v>
      </c>
      <c r="C186" s="37"/>
      <c r="D186" s="134">
        <f>D187</f>
        <v>360600</v>
      </c>
      <c r="E186" s="134">
        <f>E187</f>
        <v>0</v>
      </c>
      <c r="F186" s="134">
        <f t="shared" si="33"/>
        <v>360600</v>
      </c>
    </row>
    <row r="187" spans="1:6" ht="48.75" customHeight="1">
      <c r="A187" s="35" t="s">
        <v>566</v>
      </c>
      <c r="B187" s="112" t="s">
        <v>563</v>
      </c>
      <c r="C187" s="37">
        <v>500</v>
      </c>
      <c r="D187" s="134">
        <v>360600</v>
      </c>
      <c r="E187" s="124"/>
      <c r="F187" s="134">
        <f t="shared" si="33"/>
        <v>360600</v>
      </c>
    </row>
    <row r="188" spans="1:6" ht="23.25" customHeight="1">
      <c r="A188" s="23" t="s">
        <v>211</v>
      </c>
      <c r="B188" s="44" t="s">
        <v>180</v>
      </c>
      <c r="C188" s="79"/>
      <c r="D188" s="133">
        <f t="shared" ref="D188:E190" si="34">D189</f>
        <v>400000</v>
      </c>
      <c r="E188" s="133">
        <f t="shared" si="34"/>
        <v>0</v>
      </c>
      <c r="F188" s="133">
        <f t="shared" si="33"/>
        <v>400000</v>
      </c>
    </row>
    <row r="189" spans="1:6" ht="27.75" customHeight="1">
      <c r="A189" s="23" t="s">
        <v>463</v>
      </c>
      <c r="B189" s="36" t="s">
        <v>265</v>
      </c>
      <c r="C189" s="79"/>
      <c r="D189" s="134">
        <f t="shared" si="34"/>
        <v>400000</v>
      </c>
      <c r="E189" s="134">
        <f t="shared" si="34"/>
        <v>0</v>
      </c>
      <c r="F189" s="134">
        <f t="shared" si="33"/>
        <v>400000</v>
      </c>
    </row>
    <row r="190" spans="1:6" ht="17.25" customHeight="1">
      <c r="A190" s="23" t="s">
        <v>182</v>
      </c>
      <c r="B190" s="36" t="s">
        <v>267</v>
      </c>
      <c r="C190" s="79"/>
      <c r="D190" s="134">
        <f t="shared" si="34"/>
        <v>400000</v>
      </c>
      <c r="E190" s="134">
        <f t="shared" si="34"/>
        <v>0</v>
      </c>
      <c r="F190" s="134">
        <f t="shared" si="33"/>
        <v>400000</v>
      </c>
    </row>
    <row r="191" spans="1:6" ht="26.25" customHeight="1">
      <c r="A191" s="23" t="s">
        <v>181</v>
      </c>
      <c r="B191" s="36" t="s">
        <v>404</v>
      </c>
      <c r="C191" s="79">
        <v>800</v>
      </c>
      <c r="D191" s="134">
        <v>400000</v>
      </c>
      <c r="E191" s="123"/>
      <c r="F191" s="134">
        <f t="shared" si="33"/>
        <v>400000</v>
      </c>
    </row>
    <row r="192" spans="1:6" ht="27.75" customHeight="1">
      <c r="A192" s="48" t="s">
        <v>412</v>
      </c>
      <c r="B192" s="44" t="s">
        <v>405</v>
      </c>
      <c r="C192" s="79"/>
      <c r="D192" s="133">
        <f t="shared" ref="D192:E192" si="35">D193+D197</f>
        <v>1330000</v>
      </c>
      <c r="E192" s="133">
        <f t="shared" si="35"/>
        <v>0</v>
      </c>
      <c r="F192" s="133">
        <f t="shared" si="33"/>
        <v>1330000</v>
      </c>
    </row>
    <row r="193" spans="1:6" ht="27" customHeight="1">
      <c r="A193" s="23" t="s">
        <v>413</v>
      </c>
      <c r="B193" s="36" t="s">
        <v>406</v>
      </c>
      <c r="C193" s="79"/>
      <c r="D193" s="134">
        <f t="shared" ref="D193:E193" si="36">D194</f>
        <v>830000</v>
      </c>
      <c r="E193" s="134">
        <f t="shared" si="36"/>
        <v>0</v>
      </c>
      <c r="F193" s="134">
        <f t="shared" si="33"/>
        <v>830000</v>
      </c>
    </row>
    <row r="194" spans="1:6" ht="28.5" customHeight="1">
      <c r="A194" s="23" t="s">
        <v>183</v>
      </c>
      <c r="B194" s="36" t="s">
        <v>407</v>
      </c>
      <c r="C194" s="79"/>
      <c r="D194" s="134">
        <f t="shared" ref="D194:E194" si="37">D195+D196</f>
        <v>830000</v>
      </c>
      <c r="E194" s="134">
        <f t="shared" si="37"/>
        <v>0</v>
      </c>
      <c r="F194" s="134">
        <f t="shared" si="33"/>
        <v>830000</v>
      </c>
    </row>
    <row r="195" spans="1:6" ht="53.25" customHeight="1">
      <c r="A195" s="23" t="s">
        <v>414</v>
      </c>
      <c r="B195" s="36" t="s">
        <v>408</v>
      </c>
      <c r="C195" s="79">
        <v>200</v>
      </c>
      <c r="D195" s="134">
        <v>730000</v>
      </c>
      <c r="E195" s="123"/>
      <c r="F195" s="134">
        <f t="shared" si="33"/>
        <v>730000</v>
      </c>
    </row>
    <row r="196" spans="1:6" ht="51.75" customHeight="1">
      <c r="A196" s="59" t="s">
        <v>416</v>
      </c>
      <c r="B196" s="77" t="s">
        <v>415</v>
      </c>
      <c r="C196" s="79">
        <v>200</v>
      </c>
      <c r="D196" s="134">
        <v>100000</v>
      </c>
      <c r="E196" s="123"/>
      <c r="F196" s="134">
        <f t="shared" si="33"/>
        <v>100000</v>
      </c>
    </row>
    <row r="197" spans="1:6" ht="26.25" customHeight="1">
      <c r="A197" s="35" t="s">
        <v>184</v>
      </c>
      <c r="B197" s="36" t="s">
        <v>409</v>
      </c>
      <c r="C197" s="79"/>
      <c r="D197" s="134">
        <f t="shared" ref="D197:E197" si="38">D198</f>
        <v>500000</v>
      </c>
      <c r="E197" s="134">
        <f t="shared" si="38"/>
        <v>0</v>
      </c>
      <c r="F197" s="134">
        <f t="shared" si="33"/>
        <v>500000</v>
      </c>
    </row>
    <row r="198" spans="1:6" ht="28.5" customHeight="1">
      <c r="A198" s="23" t="s">
        <v>185</v>
      </c>
      <c r="B198" s="36" t="s">
        <v>410</v>
      </c>
      <c r="C198" s="79"/>
      <c r="D198" s="134">
        <f t="shared" ref="D198:E198" si="39">D199+D200</f>
        <v>500000</v>
      </c>
      <c r="E198" s="134">
        <f t="shared" si="39"/>
        <v>0</v>
      </c>
      <c r="F198" s="134">
        <f t="shared" si="33"/>
        <v>500000</v>
      </c>
    </row>
    <row r="199" spans="1:6" ht="39" customHeight="1">
      <c r="A199" s="23" t="s">
        <v>426</v>
      </c>
      <c r="B199" s="36" t="s">
        <v>427</v>
      </c>
      <c r="C199" s="79">
        <v>200</v>
      </c>
      <c r="D199" s="134">
        <v>40000</v>
      </c>
      <c r="E199" s="123"/>
      <c r="F199" s="134">
        <f t="shared" si="33"/>
        <v>40000</v>
      </c>
    </row>
    <row r="200" spans="1:6" ht="38.25" customHeight="1">
      <c r="A200" s="35" t="s">
        <v>240</v>
      </c>
      <c r="B200" s="36" t="s">
        <v>411</v>
      </c>
      <c r="C200" s="79">
        <v>200</v>
      </c>
      <c r="D200" s="134">
        <v>460000</v>
      </c>
      <c r="E200" s="123"/>
      <c r="F200" s="134">
        <f t="shared" si="33"/>
        <v>460000</v>
      </c>
    </row>
    <row r="201" spans="1:6" ht="39.75" customHeight="1">
      <c r="A201" s="60" t="s">
        <v>315</v>
      </c>
      <c r="B201" s="44" t="s">
        <v>417</v>
      </c>
      <c r="C201" s="80"/>
      <c r="D201" s="133">
        <f>D209+D202</f>
        <v>2701260</v>
      </c>
      <c r="E201" s="133">
        <f>E209+E202</f>
        <v>0</v>
      </c>
      <c r="F201" s="133">
        <f t="shared" si="33"/>
        <v>2701260</v>
      </c>
    </row>
    <row r="202" spans="1:6" ht="24" customHeight="1">
      <c r="A202" s="35" t="s">
        <v>365</v>
      </c>
      <c r="B202" s="36" t="s">
        <v>418</v>
      </c>
      <c r="C202" s="79"/>
      <c r="D202" s="134">
        <f>D203+D206</f>
        <v>2701260</v>
      </c>
      <c r="E202" s="134">
        <f t="shared" ref="E202:F202" si="40">E203+E206</f>
        <v>0</v>
      </c>
      <c r="F202" s="134">
        <f t="shared" si="40"/>
        <v>2701260</v>
      </c>
    </row>
    <row r="203" spans="1:6" ht="26.25" customHeight="1">
      <c r="A203" s="35" t="s">
        <v>366</v>
      </c>
      <c r="B203" s="36" t="s">
        <v>419</v>
      </c>
      <c r="C203" s="79"/>
      <c r="D203" s="134">
        <f>D204+D205</f>
        <v>246100</v>
      </c>
      <c r="E203" s="134">
        <f>E204+E205</f>
        <v>0</v>
      </c>
      <c r="F203" s="134">
        <f t="shared" si="33"/>
        <v>246100</v>
      </c>
    </row>
    <row r="204" spans="1:6" ht="38.25" customHeight="1">
      <c r="A204" s="35" t="s">
        <v>428</v>
      </c>
      <c r="B204" s="36" t="s">
        <v>420</v>
      </c>
      <c r="C204" s="79">
        <v>200</v>
      </c>
      <c r="D204" s="134">
        <v>0</v>
      </c>
      <c r="E204" s="123"/>
      <c r="F204" s="134">
        <f t="shared" si="33"/>
        <v>0</v>
      </c>
    </row>
    <row r="205" spans="1:6" ht="51" customHeight="1">
      <c r="A205" s="35" t="s">
        <v>549</v>
      </c>
      <c r="B205" s="36" t="s">
        <v>550</v>
      </c>
      <c r="C205" s="79">
        <v>200</v>
      </c>
      <c r="D205" s="134">
        <v>246100</v>
      </c>
      <c r="E205" s="123"/>
      <c r="F205" s="134">
        <f t="shared" si="33"/>
        <v>246100</v>
      </c>
    </row>
    <row r="206" spans="1:6" ht="18" customHeight="1">
      <c r="A206" s="46" t="s">
        <v>615</v>
      </c>
      <c r="B206" s="36" t="s">
        <v>616</v>
      </c>
      <c r="C206" s="164"/>
      <c r="D206" s="134">
        <f>D207+D209+D208</f>
        <v>2455160</v>
      </c>
      <c r="E206" s="134">
        <f t="shared" ref="E206:F206" si="41">E207+E209+E208</f>
        <v>0</v>
      </c>
      <c r="F206" s="134">
        <f t="shared" si="41"/>
        <v>2455160</v>
      </c>
    </row>
    <row r="207" spans="1:6" ht="52.5" customHeight="1">
      <c r="A207" s="35" t="s">
        <v>617</v>
      </c>
      <c r="B207" s="172" t="s">
        <v>618</v>
      </c>
      <c r="C207" s="164">
        <v>500</v>
      </c>
      <c r="D207" s="134">
        <v>1548747.47</v>
      </c>
      <c r="E207" s="123"/>
      <c r="F207" s="134">
        <f t="shared" ref="F207:F208" si="42">D207+E207</f>
        <v>1548747.47</v>
      </c>
    </row>
    <row r="208" spans="1:6" ht="30" customHeight="1">
      <c r="A208" s="46" t="s">
        <v>624</v>
      </c>
      <c r="B208" s="172" t="s">
        <v>623</v>
      </c>
      <c r="C208" s="167">
        <v>200</v>
      </c>
      <c r="D208" s="134">
        <v>906412.53</v>
      </c>
      <c r="E208" s="123"/>
      <c r="F208" s="134">
        <f t="shared" si="42"/>
        <v>906412.53</v>
      </c>
    </row>
    <row r="209" spans="1:6" ht="28.5" customHeight="1">
      <c r="A209" s="35" t="s">
        <v>316</v>
      </c>
      <c r="B209" s="172" t="s">
        <v>464</v>
      </c>
      <c r="C209" s="79"/>
      <c r="D209" s="134">
        <f t="shared" ref="D209:E210" si="43">D210</f>
        <v>0</v>
      </c>
      <c r="E209" s="134">
        <f t="shared" si="43"/>
        <v>0</v>
      </c>
      <c r="F209" s="134">
        <f t="shared" si="33"/>
        <v>0</v>
      </c>
    </row>
    <row r="210" spans="1:6" ht="27" customHeight="1">
      <c r="A210" s="35" t="s">
        <v>317</v>
      </c>
      <c r="B210" s="36" t="s">
        <v>465</v>
      </c>
      <c r="C210" s="79"/>
      <c r="D210" s="134">
        <f t="shared" si="43"/>
        <v>0</v>
      </c>
      <c r="E210" s="134">
        <f t="shared" si="43"/>
        <v>0</v>
      </c>
      <c r="F210" s="134">
        <f t="shared" si="33"/>
        <v>0</v>
      </c>
    </row>
    <row r="211" spans="1:6" ht="24.75" customHeight="1">
      <c r="A211" s="35" t="s">
        <v>334</v>
      </c>
      <c r="B211" s="36" t="s">
        <v>421</v>
      </c>
      <c r="C211" s="79">
        <v>200</v>
      </c>
      <c r="D211" s="134">
        <v>0</v>
      </c>
      <c r="E211" s="123"/>
      <c r="F211" s="134">
        <f t="shared" si="33"/>
        <v>0</v>
      </c>
    </row>
    <row r="212" spans="1:6" ht="39" customHeight="1">
      <c r="A212" s="48" t="s">
        <v>486</v>
      </c>
      <c r="B212" s="49">
        <v>1100000000</v>
      </c>
      <c r="C212" s="80"/>
      <c r="D212" s="133">
        <f t="shared" ref="D212:E213" si="44">D213</f>
        <v>788013.08000000007</v>
      </c>
      <c r="E212" s="133">
        <f t="shared" si="44"/>
        <v>0</v>
      </c>
      <c r="F212" s="133">
        <f t="shared" si="33"/>
        <v>788013.08000000007</v>
      </c>
    </row>
    <row r="213" spans="1:6" ht="30.75" customHeight="1">
      <c r="A213" s="23" t="s">
        <v>508</v>
      </c>
      <c r="B213" s="36" t="s">
        <v>422</v>
      </c>
      <c r="C213" s="79"/>
      <c r="D213" s="134">
        <f t="shared" si="44"/>
        <v>788013.08000000007</v>
      </c>
      <c r="E213" s="134">
        <f t="shared" si="44"/>
        <v>0</v>
      </c>
      <c r="F213" s="134">
        <f t="shared" si="33"/>
        <v>788013.08000000007</v>
      </c>
    </row>
    <row r="214" spans="1:6" ht="27.75" customHeight="1">
      <c r="A214" s="33" t="s">
        <v>186</v>
      </c>
      <c r="B214" s="36" t="s">
        <v>423</v>
      </c>
      <c r="C214" s="79"/>
      <c r="D214" s="134">
        <f t="shared" ref="D214:E214" si="45">D215+D217+D218+D216</f>
        <v>788013.08000000007</v>
      </c>
      <c r="E214" s="134">
        <f t="shared" si="45"/>
        <v>0</v>
      </c>
      <c r="F214" s="134">
        <f t="shared" si="33"/>
        <v>788013.08000000007</v>
      </c>
    </row>
    <row r="215" spans="1:6" ht="40.5" customHeight="1">
      <c r="A215" s="23" t="s">
        <v>507</v>
      </c>
      <c r="B215" s="34">
        <v>1110100310</v>
      </c>
      <c r="C215" s="79">
        <v>200</v>
      </c>
      <c r="D215" s="134">
        <v>210000</v>
      </c>
      <c r="E215" s="123"/>
      <c r="F215" s="134">
        <f t="shared" si="33"/>
        <v>210000</v>
      </c>
    </row>
    <row r="216" spans="1:6" ht="38.25">
      <c r="A216" s="23" t="s">
        <v>509</v>
      </c>
      <c r="B216" s="34">
        <v>1110100310</v>
      </c>
      <c r="C216" s="79">
        <v>600</v>
      </c>
      <c r="D216" s="134">
        <v>200000</v>
      </c>
      <c r="E216" s="123"/>
      <c r="F216" s="134">
        <f t="shared" si="33"/>
        <v>200000</v>
      </c>
    </row>
    <row r="217" spans="1:6" ht="51.75" customHeight="1">
      <c r="A217" s="35" t="s">
        <v>187</v>
      </c>
      <c r="B217" s="22">
        <v>1110180360</v>
      </c>
      <c r="C217" s="79">
        <v>100</v>
      </c>
      <c r="D217" s="134">
        <v>330920.08</v>
      </c>
      <c r="E217" s="123"/>
      <c r="F217" s="134">
        <f t="shared" si="33"/>
        <v>330920.08</v>
      </c>
    </row>
    <row r="218" spans="1:6" ht="38.25">
      <c r="A218" s="35" t="s">
        <v>241</v>
      </c>
      <c r="B218" s="22">
        <v>1110180360</v>
      </c>
      <c r="C218" s="79">
        <v>200</v>
      </c>
      <c r="D218" s="134">
        <v>47093</v>
      </c>
      <c r="E218" s="123"/>
      <c r="F218" s="134">
        <f t="shared" si="33"/>
        <v>47093</v>
      </c>
    </row>
    <row r="219" spans="1:6" ht="39.75" customHeight="1">
      <c r="A219" s="60" t="s">
        <v>74</v>
      </c>
      <c r="B219" s="49">
        <v>1200000000</v>
      </c>
      <c r="C219" s="80"/>
      <c r="D219" s="133">
        <f t="shared" ref="D219:E220" si="46">D220</f>
        <v>130000</v>
      </c>
      <c r="E219" s="133">
        <f t="shared" si="46"/>
        <v>0</v>
      </c>
      <c r="F219" s="133">
        <f t="shared" si="33"/>
        <v>130000</v>
      </c>
    </row>
    <row r="220" spans="1:6" ht="27.75" customHeight="1">
      <c r="A220" s="35" t="s">
        <v>188</v>
      </c>
      <c r="B220" s="34">
        <v>1210000000</v>
      </c>
      <c r="C220" s="79"/>
      <c r="D220" s="134">
        <f t="shared" si="46"/>
        <v>130000</v>
      </c>
      <c r="E220" s="134">
        <f t="shared" si="46"/>
        <v>0</v>
      </c>
      <c r="F220" s="134">
        <f t="shared" si="33"/>
        <v>130000</v>
      </c>
    </row>
    <row r="221" spans="1:6" ht="16.5" customHeight="1">
      <c r="A221" s="47" t="s">
        <v>189</v>
      </c>
      <c r="B221" s="34">
        <v>1210100000</v>
      </c>
      <c r="C221" s="79"/>
      <c r="D221" s="134">
        <f>D222+D224+D226+D225+D223+D227</f>
        <v>130000</v>
      </c>
      <c r="E221" s="134">
        <f>E222+E224+E226+E225+E223+E227</f>
        <v>0</v>
      </c>
      <c r="F221" s="134">
        <f t="shared" si="33"/>
        <v>130000</v>
      </c>
    </row>
    <row r="222" spans="1:6" ht="39" customHeight="1">
      <c r="A222" s="35" t="s">
        <v>511</v>
      </c>
      <c r="B222" s="34">
        <v>1210100500</v>
      </c>
      <c r="C222" s="79">
        <v>200</v>
      </c>
      <c r="D222" s="134">
        <v>10000</v>
      </c>
      <c r="E222" s="123"/>
      <c r="F222" s="134">
        <f t="shared" si="33"/>
        <v>10000</v>
      </c>
    </row>
    <row r="223" spans="1:6" ht="49.5" customHeight="1">
      <c r="A223" s="35" t="s">
        <v>512</v>
      </c>
      <c r="B223" s="34">
        <v>1210100500</v>
      </c>
      <c r="C223" s="79">
        <v>600</v>
      </c>
      <c r="D223" s="134">
        <v>10000</v>
      </c>
      <c r="E223" s="123"/>
      <c r="F223" s="134">
        <f t="shared" si="33"/>
        <v>10000</v>
      </c>
    </row>
    <row r="224" spans="1:6" ht="38.25">
      <c r="A224" s="35" t="s">
        <v>242</v>
      </c>
      <c r="B224" s="22">
        <v>1210100510</v>
      </c>
      <c r="C224" s="79">
        <v>200</v>
      </c>
      <c r="D224" s="134">
        <v>80000</v>
      </c>
      <c r="E224" s="123"/>
      <c r="F224" s="134">
        <f t="shared" si="33"/>
        <v>80000</v>
      </c>
    </row>
    <row r="225" spans="1:6" ht="39" customHeight="1">
      <c r="A225" s="35" t="s">
        <v>455</v>
      </c>
      <c r="B225" s="22">
        <v>1210100510</v>
      </c>
      <c r="C225" s="79">
        <v>600</v>
      </c>
      <c r="D225" s="134">
        <v>20000</v>
      </c>
      <c r="E225" s="123"/>
      <c r="F225" s="134">
        <f t="shared" si="33"/>
        <v>20000</v>
      </c>
    </row>
    <row r="226" spans="1:6" ht="41.25" customHeight="1">
      <c r="A226" s="35" t="s">
        <v>367</v>
      </c>
      <c r="B226" s="22">
        <v>1210100520</v>
      </c>
      <c r="C226" s="79">
        <v>200</v>
      </c>
      <c r="D226" s="134">
        <v>0</v>
      </c>
      <c r="E226" s="123"/>
      <c r="F226" s="134">
        <f t="shared" si="33"/>
        <v>0</v>
      </c>
    </row>
    <row r="227" spans="1:6" ht="40.5" customHeight="1">
      <c r="A227" s="102" t="s">
        <v>476</v>
      </c>
      <c r="B227" s="22">
        <v>1210100520</v>
      </c>
      <c r="C227" s="79">
        <v>600</v>
      </c>
      <c r="D227" s="134">
        <v>10000</v>
      </c>
      <c r="E227" s="123"/>
      <c r="F227" s="134">
        <f t="shared" si="33"/>
        <v>10000</v>
      </c>
    </row>
    <row r="228" spans="1:6" ht="25.5">
      <c r="A228" s="60" t="s">
        <v>214</v>
      </c>
      <c r="B228" s="49">
        <v>1400000000</v>
      </c>
      <c r="C228" s="80"/>
      <c r="D228" s="133">
        <f t="shared" ref="D228:E229" si="47">D229</f>
        <v>50000</v>
      </c>
      <c r="E228" s="133">
        <f t="shared" si="47"/>
        <v>0</v>
      </c>
      <c r="F228" s="133">
        <f t="shared" si="33"/>
        <v>50000</v>
      </c>
    </row>
    <row r="229" spans="1:6" ht="51" customHeight="1">
      <c r="A229" s="35" t="s">
        <v>215</v>
      </c>
      <c r="B229" s="22">
        <v>1410000000</v>
      </c>
      <c r="C229" s="79"/>
      <c r="D229" s="134">
        <f t="shared" si="47"/>
        <v>50000</v>
      </c>
      <c r="E229" s="134">
        <f t="shared" si="47"/>
        <v>0</v>
      </c>
      <c r="F229" s="134">
        <f t="shared" si="33"/>
        <v>50000</v>
      </c>
    </row>
    <row r="230" spans="1:6">
      <c r="A230" s="35" t="s">
        <v>216</v>
      </c>
      <c r="B230" s="22">
        <v>1410100000</v>
      </c>
      <c r="C230" s="79"/>
      <c r="D230" s="134">
        <f t="shared" ref="D230:E230" si="48">D231+D232</f>
        <v>50000</v>
      </c>
      <c r="E230" s="134">
        <f t="shared" si="48"/>
        <v>0</v>
      </c>
      <c r="F230" s="134">
        <f t="shared" si="33"/>
        <v>50000</v>
      </c>
    </row>
    <row r="231" spans="1:6" ht="39.75" customHeight="1">
      <c r="A231" s="35" t="s">
        <v>243</v>
      </c>
      <c r="B231" s="22">
        <v>1410100700</v>
      </c>
      <c r="C231" s="79">
        <v>200</v>
      </c>
      <c r="D231" s="134">
        <v>20000</v>
      </c>
      <c r="E231" s="123"/>
      <c r="F231" s="134">
        <f t="shared" si="33"/>
        <v>20000</v>
      </c>
    </row>
    <row r="232" spans="1:6" ht="38.25">
      <c r="A232" s="35" t="s">
        <v>244</v>
      </c>
      <c r="B232" s="22">
        <v>1410100710</v>
      </c>
      <c r="C232" s="79">
        <v>200</v>
      </c>
      <c r="D232" s="134">
        <v>30000</v>
      </c>
      <c r="E232" s="123"/>
      <c r="F232" s="134">
        <f t="shared" si="33"/>
        <v>30000</v>
      </c>
    </row>
    <row r="233" spans="1:6" ht="39" customHeight="1">
      <c r="A233" s="60" t="s">
        <v>278</v>
      </c>
      <c r="B233" s="49">
        <v>1600000000</v>
      </c>
      <c r="C233" s="79"/>
      <c r="D233" s="133">
        <f t="shared" ref="D233:E234" si="49">D234</f>
        <v>250000</v>
      </c>
      <c r="E233" s="133">
        <f t="shared" si="49"/>
        <v>0</v>
      </c>
      <c r="F233" s="133">
        <f t="shared" si="33"/>
        <v>250000</v>
      </c>
    </row>
    <row r="234" spans="1:6" ht="25.5" customHeight="1">
      <c r="A234" s="35" t="s">
        <v>279</v>
      </c>
      <c r="B234" s="22">
        <v>1620000000</v>
      </c>
      <c r="C234" s="79"/>
      <c r="D234" s="134">
        <f t="shared" si="49"/>
        <v>250000</v>
      </c>
      <c r="E234" s="134">
        <f t="shared" si="49"/>
        <v>0</v>
      </c>
      <c r="F234" s="134">
        <f t="shared" si="33"/>
        <v>250000</v>
      </c>
    </row>
    <row r="235" spans="1:6" ht="25.5">
      <c r="A235" s="35" t="s">
        <v>280</v>
      </c>
      <c r="B235" s="22">
        <v>1620100000</v>
      </c>
      <c r="C235" s="79"/>
      <c r="D235" s="134">
        <f>D236+D237</f>
        <v>250000</v>
      </c>
      <c r="E235" s="134">
        <f t="shared" ref="E235:F235" si="50">E236+E237</f>
        <v>0</v>
      </c>
      <c r="F235" s="134">
        <f t="shared" si="50"/>
        <v>250000</v>
      </c>
    </row>
    <row r="236" spans="1:6" ht="78.75" customHeight="1">
      <c r="A236" s="21" t="s">
        <v>281</v>
      </c>
      <c r="B236" s="22">
        <v>1620120300</v>
      </c>
      <c r="C236" s="79">
        <v>200</v>
      </c>
      <c r="D236" s="134">
        <v>0</v>
      </c>
      <c r="E236" s="123"/>
      <c r="F236" s="134">
        <f t="shared" si="33"/>
        <v>0</v>
      </c>
    </row>
    <row r="237" spans="1:6" ht="78.75" customHeight="1">
      <c r="A237" s="21" t="s">
        <v>606</v>
      </c>
      <c r="B237" s="22">
        <v>1620108160</v>
      </c>
      <c r="C237" s="155">
        <v>500</v>
      </c>
      <c r="D237" s="134">
        <v>250000</v>
      </c>
      <c r="E237" s="123"/>
      <c r="F237" s="134">
        <f t="shared" si="33"/>
        <v>250000</v>
      </c>
    </row>
    <row r="238" spans="1:6" ht="50.25" customHeight="1">
      <c r="A238" s="60" t="s">
        <v>282</v>
      </c>
      <c r="B238" s="49">
        <v>1700000000</v>
      </c>
      <c r="C238" s="80"/>
      <c r="D238" s="133">
        <f>D239+D242</f>
        <v>9529590.5199999996</v>
      </c>
      <c r="E238" s="133">
        <f>E239+E242</f>
        <v>0</v>
      </c>
      <c r="F238" s="133">
        <f t="shared" si="33"/>
        <v>9529590.5199999996</v>
      </c>
    </row>
    <row r="239" spans="1:6" ht="39" customHeight="1">
      <c r="A239" s="35" t="s">
        <v>283</v>
      </c>
      <c r="B239" s="22">
        <v>1710000000</v>
      </c>
      <c r="C239" s="79"/>
      <c r="D239" s="134">
        <f t="shared" ref="D239:E239" si="51">D240</f>
        <v>3261800</v>
      </c>
      <c r="E239" s="134">
        <f t="shared" si="51"/>
        <v>0</v>
      </c>
      <c r="F239" s="134">
        <f t="shared" si="33"/>
        <v>3261800</v>
      </c>
    </row>
    <row r="240" spans="1:6" ht="25.5">
      <c r="A240" s="23" t="s">
        <v>284</v>
      </c>
      <c r="B240" s="22">
        <v>1710100000</v>
      </c>
      <c r="C240" s="79"/>
      <c r="D240" s="134">
        <f>D241</f>
        <v>3261800</v>
      </c>
      <c r="E240" s="134">
        <f>E241</f>
        <v>0</v>
      </c>
      <c r="F240" s="134">
        <f t="shared" si="33"/>
        <v>3261800</v>
      </c>
    </row>
    <row r="241" spans="1:6" ht="39.75" customHeight="1">
      <c r="A241" s="21" t="s">
        <v>567</v>
      </c>
      <c r="B241" s="22">
        <v>1710108010</v>
      </c>
      <c r="C241" s="79">
        <v>500</v>
      </c>
      <c r="D241" s="134">
        <v>3261800</v>
      </c>
      <c r="E241" s="123"/>
      <c r="F241" s="134">
        <f t="shared" si="33"/>
        <v>3261800</v>
      </c>
    </row>
    <row r="242" spans="1:6" ht="39.75" customHeight="1">
      <c r="A242" s="21" t="s">
        <v>285</v>
      </c>
      <c r="B242" s="22">
        <v>1720000000</v>
      </c>
      <c r="C242" s="79"/>
      <c r="D242" s="134">
        <f t="shared" ref="D242:E242" si="52">D243</f>
        <v>6267790.5199999996</v>
      </c>
      <c r="E242" s="134">
        <f t="shared" si="52"/>
        <v>0</v>
      </c>
      <c r="F242" s="134">
        <f t="shared" si="33"/>
        <v>6267790.5199999996</v>
      </c>
    </row>
    <row r="243" spans="1:6" ht="38.25">
      <c r="A243" s="23" t="s">
        <v>286</v>
      </c>
      <c r="B243" s="22">
        <v>1720100000</v>
      </c>
      <c r="C243" s="79"/>
      <c r="D243" s="134">
        <f>D244+D245+D246</f>
        <v>6267790.5199999996</v>
      </c>
      <c r="E243" s="134">
        <f t="shared" ref="E243:F243" si="53">E244+E245+E246</f>
        <v>0</v>
      </c>
      <c r="F243" s="134">
        <f t="shared" si="53"/>
        <v>6267790.5199999996</v>
      </c>
    </row>
    <row r="244" spans="1:6" ht="51" customHeight="1">
      <c r="A244" s="21" t="s">
        <v>299</v>
      </c>
      <c r="B244" s="34">
        <v>1720120410</v>
      </c>
      <c r="C244" s="79">
        <v>200</v>
      </c>
      <c r="D244" s="134">
        <v>833852.52</v>
      </c>
      <c r="E244" s="123"/>
      <c r="F244" s="134">
        <f t="shared" si="33"/>
        <v>833852.52</v>
      </c>
    </row>
    <row r="245" spans="1:6" ht="51">
      <c r="A245" s="21" t="s">
        <v>625</v>
      </c>
      <c r="B245" s="34" t="s">
        <v>626</v>
      </c>
      <c r="C245" s="174">
        <v>200</v>
      </c>
      <c r="D245" s="134">
        <v>3433938</v>
      </c>
      <c r="E245" s="123"/>
      <c r="F245" s="134">
        <f>D245+E245</f>
        <v>3433938</v>
      </c>
    </row>
    <row r="246" spans="1:6" ht="74.25" customHeight="1">
      <c r="A246" s="21" t="s">
        <v>629</v>
      </c>
      <c r="B246" s="22">
        <v>1720108020</v>
      </c>
      <c r="C246" s="177">
        <v>500</v>
      </c>
      <c r="D246" s="71">
        <v>2000000</v>
      </c>
      <c r="E246" s="123"/>
      <c r="F246" s="162">
        <f>D246+E246</f>
        <v>2000000</v>
      </c>
    </row>
    <row r="247" spans="1:6" ht="51">
      <c r="A247" s="48" t="s">
        <v>522</v>
      </c>
      <c r="B247" s="85">
        <v>1800000000</v>
      </c>
      <c r="C247" s="80"/>
      <c r="D247" s="133">
        <f t="shared" ref="D247:E248" si="54">D248</f>
        <v>200000</v>
      </c>
      <c r="E247" s="133">
        <f t="shared" si="54"/>
        <v>0</v>
      </c>
      <c r="F247" s="133">
        <f t="shared" si="33"/>
        <v>200000</v>
      </c>
    </row>
    <row r="248" spans="1:6" ht="25.5">
      <c r="A248" s="87" t="s">
        <v>523</v>
      </c>
      <c r="B248" s="34">
        <v>1810000000</v>
      </c>
      <c r="C248" s="79"/>
      <c r="D248" s="134">
        <f t="shared" si="54"/>
        <v>200000</v>
      </c>
      <c r="E248" s="134">
        <f t="shared" si="54"/>
        <v>0</v>
      </c>
      <c r="F248" s="134">
        <f t="shared" si="33"/>
        <v>200000</v>
      </c>
    </row>
    <row r="249" spans="1:6" ht="25.5">
      <c r="A249" s="33" t="s">
        <v>524</v>
      </c>
      <c r="B249" s="34">
        <v>1810100000</v>
      </c>
      <c r="C249" s="79"/>
      <c r="D249" s="134">
        <f t="shared" ref="D249:E249" si="55">D250+D251+D252+D253+D254</f>
        <v>200000</v>
      </c>
      <c r="E249" s="134">
        <f t="shared" si="55"/>
        <v>0</v>
      </c>
      <c r="F249" s="134">
        <f t="shared" si="33"/>
        <v>200000</v>
      </c>
    </row>
    <row r="250" spans="1:6" ht="25.5">
      <c r="A250" s="46" t="s">
        <v>525</v>
      </c>
      <c r="B250" s="22">
        <v>1810120450</v>
      </c>
      <c r="C250" s="79">
        <v>300</v>
      </c>
      <c r="D250" s="134">
        <v>100000</v>
      </c>
      <c r="E250" s="123"/>
      <c r="F250" s="134">
        <f t="shared" si="33"/>
        <v>100000</v>
      </c>
    </row>
    <row r="251" spans="1:6" ht="25.5">
      <c r="A251" s="46" t="s">
        <v>526</v>
      </c>
      <c r="B251" s="22">
        <v>1810120460</v>
      </c>
      <c r="C251" s="79">
        <v>300</v>
      </c>
      <c r="D251" s="134">
        <v>25000</v>
      </c>
      <c r="E251" s="123"/>
      <c r="F251" s="134">
        <f t="shared" si="33"/>
        <v>25000</v>
      </c>
    </row>
    <row r="252" spans="1:6" ht="41.25" customHeight="1">
      <c r="A252" s="46" t="s">
        <v>527</v>
      </c>
      <c r="B252" s="22">
        <v>1810120470</v>
      </c>
      <c r="C252" s="79">
        <v>300</v>
      </c>
      <c r="D252" s="134">
        <v>25000</v>
      </c>
      <c r="E252" s="123"/>
      <c r="F252" s="134">
        <f t="shared" si="33"/>
        <v>25000</v>
      </c>
    </row>
    <row r="253" spans="1:6" ht="39.75" customHeight="1">
      <c r="A253" s="46" t="s">
        <v>528</v>
      </c>
      <c r="B253" s="22">
        <v>1810120480</v>
      </c>
      <c r="C253" s="79">
        <v>300</v>
      </c>
      <c r="D253" s="134">
        <v>25000</v>
      </c>
      <c r="E253" s="123"/>
      <c r="F253" s="134">
        <f t="shared" si="33"/>
        <v>25000</v>
      </c>
    </row>
    <row r="254" spans="1:6" ht="25.5">
      <c r="A254" s="46" t="s">
        <v>529</v>
      </c>
      <c r="B254" s="22">
        <v>1810120490</v>
      </c>
      <c r="C254" s="79">
        <v>300</v>
      </c>
      <c r="D254" s="134">
        <v>25000</v>
      </c>
      <c r="E254" s="123"/>
      <c r="F254" s="134">
        <f t="shared" si="33"/>
        <v>25000</v>
      </c>
    </row>
    <row r="255" spans="1:6" ht="25.5">
      <c r="A255" s="88" t="s">
        <v>515</v>
      </c>
      <c r="B255" s="49">
        <v>1900000000</v>
      </c>
      <c r="C255" s="80"/>
      <c r="D255" s="133">
        <f t="shared" ref="D255:E257" si="56">D256</f>
        <v>200000</v>
      </c>
      <c r="E255" s="133">
        <f t="shared" si="56"/>
        <v>0</v>
      </c>
      <c r="F255" s="133">
        <f t="shared" ref="F255:F312" si="57">D255+E255</f>
        <v>200000</v>
      </c>
    </row>
    <row r="256" spans="1:6" ht="26.25" customHeight="1">
      <c r="A256" s="46" t="s">
        <v>516</v>
      </c>
      <c r="B256" s="22">
        <v>1910000000</v>
      </c>
      <c r="C256" s="79"/>
      <c r="D256" s="134">
        <f t="shared" si="56"/>
        <v>200000</v>
      </c>
      <c r="E256" s="134">
        <f t="shared" si="56"/>
        <v>0</v>
      </c>
      <c r="F256" s="134">
        <f t="shared" si="57"/>
        <v>200000</v>
      </c>
    </row>
    <row r="257" spans="1:6" ht="27.75" customHeight="1">
      <c r="A257" s="35" t="s">
        <v>517</v>
      </c>
      <c r="B257" s="22">
        <v>1910100000</v>
      </c>
      <c r="C257" s="79"/>
      <c r="D257" s="134">
        <f t="shared" si="56"/>
        <v>200000</v>
      </c>
      <c r="E257" s="134">
        <f t="shared" si="56"/>
        <v>0</v>
      </c>
      <c r="F257" s="134">
        <f t="shared" si="57"/>
        <v>200000</v>
      </c>
    </row>
    <row r="258" spans="1:6" ht="25.5">
      <c r="A258" s="35" t="s">
        <v>556</v>
      </c>
      <c r="B258" s="22">
        <v>1910100550</v>
      </c>
      <c r="C258" s="79">
        <v>200</v>
      </c>
      <c r="D258" s="134">
        <v>200000</v>
      </c>
      <c r="E258" s="123"/>
      <c r="F258" s="134">
        <f t="shared" si="57"/>
        <v>200000</v>
      </c>
    </row>
    <row r="259" spans="1:6" ht="25.5">
      <c r="A259" s="60" t="s">
        <v>602</v>
      </c>
      <c r="B259" s="49">
        <v>2000000000</v>
      </c>
      <c r="C259" s="150"/>
      <c r="D259" s="134">
        <f>D260</f>
        <v>25000</v>
      </c>
      <c r="E259" s="134">
        <f t="shared" ref="E259:F260" si="58">E260</f>
        <v>0</v>
      </c>
      <c r="F259" s="134">
        <f t="shared" si="58"/>
        <v>25000</v>
      </c>
    </row>
    <row r="260" spans="1:6" ht="25.5">
      <c r="A260" s="35" t="s">
        <v>603</v>
      </c>
      <c r="B260" s="22">
        <v>2010000000</v>
      </c>
      <c r="C260" s="150"/>
      <c r="D260" s="134">
        <f>D261</f>
        <v>25000</v>
      </c>
      <c r="E260" s="134">
        <f t="shared" si="58"/>
        <v>0</v>
      </c>
      <c r="F260" s="134">
        <f t="shared" si="58"/>
        <v>25000</v>
      </c>
    </row>
    <row r="261" spans="1:6" ht="25.5">
      <c r="A261" s="35" t="s">
        <v>604</v>
      </c>
      <c r="B261" s="22">
        <v>2010100000</v>
      </c>
      <c r="C261" s="150"/>
      <c r="D261" s="134">
        <f>D262+D263</f>
        <v>25000</v>
      </c>
      <c r="E261" s="134">
        <f t="shared" ref="E261:F261" si="59">E262+E263</f>
        <v>0</v>
      </c>
      <c r="F261" s="134">
        <f t="shared" si="59"/>
        <v>25000</v>
      </c>
    </row>
    <row r="262" spans="1:6" ht="35.25" customHeight="1">
      <c r="A262" s="35" t="s">
        <v>605</v>
      </c>
      <c r="B262" s="22">
        <v>2010100940</v>
      </c>
      <c r="C262" s="150">
        <v>200</v>
      </c>
      <c r="D262" s="134">
        <v>20000</v>
      </c>
      <c r="E262" s="123"/>
      <c r="F262" s="134">
        <f>D262+E262</f>
        <v>20000</v>
      </c>
    </row>
    <row r="263" spans="1:6" ht="51.75" customHeight="1">
      <c r="A263" s="35" t="s">
        <v>628</v>
      </c>
      <c r="B263" s="22">
        <v>2010100940</v>
      </c>
      <c r="C263" s="177">
        <v>600</v>
      </c>
      <c r="D263" s="134">
        <v>5000</v>
      </c>
      <c r="E263" s="123"/>
      <c r="F263" s="134">
        <f>D263+E263</f>
        <v>5000</v>
      </c>
    </row>
    <row r="264" spans="1:6" ht="25.5">
      <c r="A264" s="48" t="s">
        <v>466</v>
      </c>
      <c r="B264" s="49">
        <v>4000000000</v>
      </c>
      <c r="C264" s="79"/>
      <c r="D264" s="133">
        <f>D265+D268+D285+D305+D310</f>
        <v>44539730.509999998</v>
      </c>
      <c r="E264" s="133">
        <f>E265+E268+E285+E305+E310</f>
        <v>-1019000</v>
      </c>
      <c r="F264" s="133">
        <f t="shared" si="57"/>
        <v>43520730.509999998</v>
      </c>
    </row>
    <row r="265" spans="1:6" ht="25.5">
      <c r="A265" s="48" t="s">
        <v>14</v>
      </c>
      <c r="B265" s="49">
        <v>4090000000</v>
      </c>
      <c r="C265" s="79"/>
      <c r="D265" s="133">
        <f t="shared" ref="D265:E265" si="60">D266+D267</f>
        <v>1171000</v>
      </c>
      <c r="E265" s="133">
        <f t="shared" si="60"/>
        <v>0</v>
      </c>
      <c r="F265" s="133">
        <f t="shared" si="57"/>
        <v>1171000</v>
      </c>
    </row>
    <row r="266" spans="1:6" ht="51">
      <c r="A266" s="23" t="s">
        <v>190</v>
      </c>
      <c r="B266" s="22">
        <v>4090000270</v>
      </c>
      <c r="C266" s="79">
        <v>100</v>
      </c>
      <c r="D266" s="134">
        <v>1074600</v>
      </c>
      <c r="E266" s="123"/>
      <c r="F266" s="134">
        <f t="shared" si="57"/>
        <v>1074600</v>
      </c>
    </row>
    <row r="267" spans="1:6" ht="27.75" customHeight="1">
      <c r="A267" s="23" t="s">
        <v>245</v>
      </c>
      <c r="B267" s="22">
        <v>4090000270</v>
      </c>
      <c r="C267" s="79">
        <v>200</v>
      </c>
      <c r="D267" s="134">
        <v>96400</v>
      </c>
      <c r="E267" s="123"/>
      <c r="F267" s="134">
        <f t="shared" si="57"/>
        <v>96400</v>
      </c>
    </row>
    <row r="268" spans="1:6" ht="25.5">
      <c r="A268" s="61" t="s">
        <v>212</v>
      </c>
      <c r="B268" s="49">
        <v>4100000000</v>
      </c>
      <c r="C268" s="79"/>
      <c r="D268" s="133">
        <f>D269</f>
        <v>24038500</v>
      </c>
      <c r="E268" s="133">
        <f>E269</f>
        <v>0</v>
      </c>
      <c r="F268" s="133">
        <f t="shared" si="57"/>
        <v>24038500</v>
      </c>
    </row>
    <row r="269" spans="1:6" ht="25.5">
      <c r="A269" s="61" t="s">
        <v>570</v>
      </c>
      <c r="B269" s="49">
        <v>4190000000</v>
      </c>
      <c r="C269" s="113"/>
      <c r="D269" s="133">
        <f>D270+D271+D272+D273+D274+D275+D276+D277+D278+D280+D281+D282+D283+D279</f>
        <v>24038500</v>
      </c>
      <c r="E269" s="133">
        <f t="shared" ref="E269:F269" si="61">E270+E271+E272+E273+E274+E275+E276+E277+E278+E280+E281+E282+E283+E279</f>
        <v>0</v>
      </c>
      <c r="F269" s="133">
        <f t="shared" si="61"/>
        <v>24038500</v>
      </c>
    </row>
    <row r="270" spans="1:6" ht="53.25" customHeight="1">
      <c r="A270" s="33" t="s">
        <v>191</v>
      </c>
      <c r="B270" s="22">
        <v>4190000250</v>
      </c>
      <c r="C270" s="79">
        <v>100</v>
      </c>
      <c r="D270" s="134">
        <v>1417800</v>
      </c>
      <c r="E270" s="123"/>
      <c r="F270" s="134">
        <f t="shared" si="57"/>
        <v>1417800</v>
      </c>
    </row>
    <row r="271" spans="1:6" ht="51">
      <c r="A271" s="23" t="s">
        <v>192</v>
      </c>
      <c r="B271" s="22">
        <v>4190000280</v>
      </c>
      <c r="C271" s="79">
        <v>100</v>
      </c>
      <c r="D271" s="134">
        <v>12444700</v>
      </c>
      <c r="E271" s="123"/>
      <c r="F271" s="134">
        <f t="shared" si="57"/>
        <v>12444700</v>
      </c>
    </row>
    <row r="272" spans="1:6" ht="28.5" customHeight="1">
      <c r="A272" s="23" t="s">
        <v>246</v>
      </c>
      <c r="B272" s="22">
        <v>4190000280</v>
      </c>
      <c r="C272" s="79">
        <v>200</v>
      </c>
      <c r="D272" s="134">
        <v>3056700</v>
      </c>
      <c r="E272" s="123"/>
      <c r="F272" s="134">
        <f t="shared" si="57"/>
        <v>3056700</v>
      </c>
    </row>
    <row r="273" spans="1:6" ht="25.5">
      <c r="A273" s="23" t="s">
        <v>193</v>
      </c>
      <c r="B273" s="22">
        <v>4190000280</v>
      </c>
      <c r="C273" s="79">
        <v>800</v>
      </c>
      <c r="D273" s="134">
        <v>25400</v>
      </c>
      <c r="E273" s="123"/>
      <c r="F273" s="134">
        <f t="shared" si="57"/>
        <v>25400</v>
      </c>
    </row>
    <row r="274" spans="1:6" ht="63.75">
      <c r="A274" s="23" t="s">
        <v>213</v>
      </c>
      <c r="B274" s="77" t="s">
        <v>200</v>
      </c>
      <c r="C274" s="41" t="s">
        <v>7</v>
      </c>
      <c r="D274" s="134">
        <v>1356100</v>
      </c>
      <c r="E274" s="123"/>
      <c r="F274" s="134">
        <f t="shared" si="57"/>
        <v>1356100</v>
      </c>
    </row>
    <row r="275" spans="1:6" ht="39" customHeight="1">
      <c r="A275" s="23" t="s">
        <v>247</v>
      </c>
      <c r="B275" s="77" t="s">
        <v>200</v>
      </c>
      <c r="C275" s="41" t="s">
        <v>75</v>
      </c>
      <c r="D275" s="134">
        <v>350400</v>
      </c>
      <c r="E275" s="123"/>
      <c r="F275" s="134">
        <f t="shared" si="57"/>
        <v>350400</v>
      </c>
    </row>
    <row r="276" spans="1:6" ht="25.5">
      <c r="A276" s="23" t="s">
        <v>322</v>
      </c>
      <c r="B276" s="77" t="s">
        <v>200</v>
      </c>
      <c r="C276" s="41" t="s">
        <v>321</v>
      </c>
      <c r="D276" s="134">
        <v>5000</v>
      </c>
      <c r="E276" s="123"/>
      <c r="F276" s="134">
        <f t="shared" si="57"/>
        <v>5000</v>
      </c>
    </row>
    <row r="277" spans="1:6" ht="55.5" customHeight="1">
      <c r="A277" s="23" t="s">
        <v>194</v>
      </c>
      <c r="B277" s="22">
        <v>4190000290</v>
      </c>
      <c r="C277" s="79">
        <v>100</v>
      </c>
      <c r="D277" s="134">
        <v>3747800</v>
      </c>
      <c r="E277" s="123"/>
      <c r="F277" s="134">
        <f t="shared" si="57"/>
        <v>3747800</v>
      </c>
    </row>
    <row r="278" spans="1:6" ht="39" customHeight="1">
      <c r="A278" s="23" t="s">
        <v>248</v>
      </c>
      <c r="B278" s="22">
        <v>4190000290</v>
      </c>
      <c r="C278" s="79">
        <v>200</v>
      </c>
      <c r="D278" s="134">
        <v>205400</v>
      </c>
      <c r="E278" s="123"/>
      <c r="F278" s="134">
        <f t="shared" si="57"/>
        <v>205400</v>
      </c>
    </row>
    <row r="279" spans="1:6" ht="29.25" customHeight="1">
      <c r="A279" s="23" t="s">
        <v>609</v>
      </c>
      <c r="B279" s="22">
        <v>4190000290</v>
      </c>
      <c r="C279" s="159">
        <v>300</v>
      </c>
      <c r="D279" s="134">
        <v>9500</v>
      </c>
      <c r="E279" s="123"/>
      <c r="F279" s="134">
        <f>D279+E279</f>
        <v>9500</v>
      </c>
    </row>
    <row r="280" spans="1:6" ht="25.5">
      <c r="A280" s="23" t="s">
        <v>195</v>
      </c>
      <c r="B280" s="22">
        <v>4190000290</v>
      </c>
      <c r="C280" s="79">
        <v>800</v>
      </c>
      <c r="D280" s="134">
        <v>2000</v>
      </c>
      <c r="E280" s="123"/>
      <c r="F280" s="134">
        <f t="shared" si="57"/>
        <v>2000</v>
      </c>
    </row>
    <row r="281" spans="1:6" ht="63.75">
      <c r="A281" s="23" t="s">
        <v>324</v>
      </c>
      <c r="B281" s="22">
        <v>4190000270</v>
      </c>
      <c r="C281" s="79">
        <v>100</v>
      </c>
      <c r="D281" s="134">
        <v>1307700</v>
      </c>
      <c r="E281" s="123"/>
      <c r="F281" s="134">
        <f t="shared" si="57"/>
        <v>1307700</v>
      </c>
    </row>
    <row r="282" spans="1:6" ht="43.5" customHeight="1">
      <c r="A282" s="23" t="s">
        <v>325</v>
      </c>
      <c r="B282" s="22">
        <v>4190000270</v>
      </c>
      <c r="C282" s="79">
        <v>200</v>
      </c>
      <c r="D282" s="134">
        <v>110000</v>
      </c>
      <c r="E282" s="123"/>
      <c r="F282" s="134">
        <f t="shared" si="57"/>
        <v>110000</v>
      </c>
    </row>
    <row r="283" spans="1:6" ht="25.5">
      <c r="A283" s="23" t="s">
        <v>457</v>
      </c>
      <c r="B283" s="22">
        <v>4190000270</v>
      </c>
      <c r="C283" s="79">
        <v>800</v>
      </c>
      <c r="D283" s="134"/>
      <c r="E283" s="123"/>
      <c r="F283" s="134">
        <f t="shared" si="57"/>
        <v>0</v>
      </c>
    </row>
    <row r="284" spans="1:6">
      <c r="A284" s="48" t="s">
        <v>571</v>
      </c>
      <c r="B284" s="49">
        <v>4200000000</v>
      </c>
      <c r="C284" s="113"/>
      <c r="D284" s="133">
        <f>D285</f>
        <v>19087645.710000001</v>
      </c>
      <c r="E284" s="133">
        <f>E285</f>
        <v>-1019000</v>
      </c>
      <c r="F284" s="133">
        <f t="shared" si="57"/>
        <v>18068645.710000001</v>
      </c>
    </row>
    <row r="285" spans="1:6">
      <c r="A285" s="61" t="s">
        <v>15</v>
      </c>
      <c r="B285" s="49">
        <v>4290000000</v>
      </c>
      <c r="C285" s="79"/>
      <c r="D285" s="133">
        <f>D286+D287+D288+D289+D290+D293+D294+D295+D298+D299+D301+D302+D300+D296+D297+D292+D291+D303+D304</f>
        <v>19087645.710000001</v>
      </c>
      <c r="E285" s="133">
        <f t="shared" ref="E285:F285" si="62">E286+E287+E288+E289+E290+E293+E294+E295+E298+E299+E301+E302+E300+E296+E297+E292+E291+E303+E304</f>
        <v>-1019000</v>
      </c>
      <c r="F285" s="133">
        <f t="shared" si="62"/>
        <v>18068645.710000001</v>
      </c>
    </row>
    <row r="286" spans="1:6" ht="25.5">
      <c r="A286" s="23" t="s">
        <v>196</v>
      </c>
      <c r="B286" s="22">
        <v>4290020090</v>
      </c>
      <c r="C286" s="79">
        <v>800</v>
      </c>
      <c r="D286" s="134">
        <v>6267784</v>
      </c>
      <c r="E286" s="123"/>
      <c r="F286" s="134">
        <f t="shared" si="57"/>
        <v>6267784</v>
      </c>
    </row>
    <row r="287" spans="1:6" ht="38.25">
      <c r="A287" s="23" t="s">
        <v>518</v>
      </c>
      <c r="B287" s="22">
        <v>4290020100</v>
      </c>
      <c r="C287" s="79">
        <v>200</v>
      </c>
      <c r="D287" s="134">
        <v>2300000</v>
      </c>
      <c r="E287" s="123">
        <v>-1019000</v>
      </c>
      <c r="F287" s="134">
        <f t="shared" si="57"/>
        <v>1281000</v>
      </c>
    </row>
    <row r="288" spans="1:6" ht="25.5">
      <c r="A288" s="23" t="s">
        <v>263</v>
      </c>
      <c r="B288" s="22">
        <v>4290020120</v>
      </c>
      <c r="C288" s="79">
        <v>800</v>
      </c>
      <c r="D288" s="134">
        <v>28500</v>
      </c>
      <c r="E288" s="123"/>
      <c r="F288" s="134">
        <f t="shared" si="57"/>
        <v>28500</v>
      </c>
    </row>
    <row r="289" spans="1:6" ht="37.5" customHeight="1">
      <c r="A289" s="23" t="s">
        <v>249</v>
      </c>
      <c r="B289" s="22">
        <v>4290020140</v>
      </c>
      <c r="C289" s="79">
        <v>200</v>
      </c>
      <c r="D289" s="134">
        <v>331500</v>
      </c>
      <c r="E289" s="123"/>
      <c r="F289" s="134">
        <f t="shared" si="57"/>
        <v>331500</v>
      </c>
    </row>
    <row r="290" spans="1:6" ht="38.25">
      <c r="A290" s="23" t="s">
        <v>250</v>
      </c>
      <c r="B290" s="22">
        <v>4290020150</v>
      </c>
      <c r="C290" s="79">
        <v>200</v>
      </c>
      <c r="D290" s="134">
        <v>295500</v>
      </c>
      <c r="E290" s="123"/>
      <c r="F290" s="134">
        <f t="shared" si="57"/>
        <v>295500</v>
      </c>
    </row>
    <row r="291" spans="1:6" ht="51.75" customHeight="1">
      <c r="A291" s="23" t="s">
        <v>548</v>
      </c>
      <c r="B291" s="22">
        <v>4290008100</v>
      </c>
      <c r="C291" s="79">
        <v>500</v>
      </c>
      <c r="D291" s="134">
        <v>1000800</v>
      </c>
      <c r="E291" s="123"/>
      <c r="F291" s="134">
        <f t="shared" si="57"/>
        <v>1000800</v>
      </c>
    </row>
    <row r="292" spans="1:6" ht="38.25">
      <c r="A292" s="102" t="s">
        <v>439</v>
      </c>
      <c r="B292" s="22">
        <v>4290008150</v>
      </c>
      <c r="C292" s="79">
        <v>500</v>
      </c>
      <c r="D292" s="134">
        <v>704200</v>
      </c>
      <c r="E292" s="123"/>
      <c r="F292" s="134">
        <f t="shared" si="57"/>
        <v>704200</v>
      </c>
    </row>
    <row r="293" spans="1:6" ht="66.75" customHeight="1">
      <c r="A293" s="23" t="s">
        <v>19</v>
      </c>
      <c r="B293" s="22">
        <v>4290000300</v>
      </c>
      <c r="C293" s="79">
        <v>100</v>
      </c>
      <c r="D293" s="134">
        <v>3169400</v>
      </c>
      <c r="E293" s="123"/>
      <c r="F293" s="134">
        <f t="shared" si="57"/>
        <v>3169400</v>
      </c>
    </row>
    <row r="294" spans="1:6" ht="43.5" customHeight="1">
      <c r="A294" s="23" t="s">
        <v>251</v>
      </c>
      <c r="B294" s="22">
        <v>4290000300</v>
      </c>
      <c r="C294" s="79">
        <v>200</v>
      </c>
      <c r="D294" s="134">
        <v>989400</v>
      </c>
      <c r="E294" s="123"/>
      <c r="F294" s="134">
        <f t="shared" si="57"/>
        <v>989400</v>
      </c>
    </row>
    <row r="295" spans="1:6" ht="40.5" customHeight="1">
      <c r="A295" s="23" t="s">
        <v>20</v>
      </c>
      <c r="B295" s="22">
        <v>4290000300</v>
      </c>
      <c r="C295" s="79">
        <v>800</v>
      </c>
      <c r="D295" s="134">
        <v>31500</v>
      </c>
      <c r="E295" s="123"/>
      <c r="F295" s="134">
        <f t="shared" si="57"/>
        <v>31500</v>
      </c>
    </row>
    <row r="296" spans="1:6" ht="51">
      <c r="A296" s="45" t="s">
        <v>554</v>
      </c>
      <c r="B296" s="77" t="s">
        <v>467</v>
      </c>
      <c r="C296" s="79">
        <v>100</v>
      </c>
      <c r="D296" s="134">
        <v>255405</v>
      </c>
      <c r="E296" s="123"/>
      <c r="F296" s="134">
        <f t="shared" si="57"/>
        <v>255405</v>
      </c>
    </row>
    <row r="297" spans="1:6" ht="51">
      <c r="A297" s="45" t="s">
        <v>555</v>
      </c>
      <c r="B297" s="77" t="s">
        <v>468</v>
      </c>
      <c r="C297" s="79">
        <v>100</v>
      </c>
      <c r="D297" s="134">
        <v>150935</v>
      </c>
      <c r="E297" s="123"/>
      <c r="F297" s="134">
        <f t="shared" si="57"/>
        <v>150935</v>
      </c>
    </row>
    <row r="298" spans="1:6" ht="54" customHeight="1">
      <c r="A298" s="33" t="s">
        <v>252</v>
      </c>
      <c r="B298" s="22">
        <v>4290020160</v>
      </c>
      <c r="C298" s="79">
        <v>200</v>
      </c>
      <c r="D298" s="134">
        <v>628600</v>
      </c>
      <c r="E298" s="123"/>
      <c r="F298" s="134">
        <f t="shared" si="57"/>
        <v>628600</v>
      </c>
    </row>
    <row r="299" spans="1:6" ht="40.5" customHeight="1">
      <c r="A299" s="56" t="s">
        <v>277</v>
      </c>
      <c r="B299" s="62">
        <v>4290020180</v>
      </c>
      <c r="C299" s="62">
        <v>200</v>
      </c>
      <c r="D299" s="138">
        <v>950000</v>
      </c>
      <c r="E299" s="138"/>
      <c r="F299" s="134">
        <f t="shared" si="57"/>
        <v>950000</v>
      </c>
    </row>
    <row r="300" spans="1:6" ht="39" customHeight="1">
      <c r="A300" s="38" t="s">
        <v>369</v>
      </c>
      <c r="B300" s="39">
        <v>4290000360</v>
      </c>
      <c r="C300" s="40">
        <v>200</v>
      </c>
      <c r="D300" s="134">
        <v>549800</v>
      </c>
      <c r="E300" s="139"/>
      <c r="F300" s="134">
        <f t="shared" si="57"/>
        <v>549800</v>
      </c>
    </row>
    <row r="301" spans="1:6" ht="25.5">
      <c r="A301" s="33" t="s">
        <v>197</v>
      </c>
      <c r="B301" s="22">
        <v>4290007010</v>
      </c>
      <c r="C301" s="79">
        <v>300</v>
      </c>
      <c r="D301" s="134">
        <v>1316400</v>
      </c>
      <c r="E301" s="123"/>
      <c r="F301" s="134">
        <f t="shared" si="57"/>
        <v>1316400</v>
      </c>
    </row>
    <row r="302" spans="1:6" ht="38.25">
      <c r="A302" s="33" t="s">
        <v>574</v>
      </c>
      <c r="B302" s="22">
        <v>4290007030</v>
      </c>
      <c r="C302" s="79">
        <v>300</v>
      </c>
      <c r="D302" s="134">
        <v>10000</v>
      </c>
      <c r="E302" s="123"/>
      <c r="F302" s="134">
        <f t="shared" si="57"/>
        <v>10000</v>
      </c>
    </row>
    <row r="303" spans="1:6" ht="51">
      <c r="A303" s="33" t="s">
        <v>578</v>
      </c>
      <c r="B303" s="22">
        <v>4290000450</v>
      </c>
      <c r="C303" s="120">
        <v>800</v>
      </c>
      <c r="D303" s="134">
        <v>7921.71</v>
      </c>
      <c r="E303" s="123"/>
      <c r="F303" s="134">
        <f t="shared" si="57"/>
        <v>7921.71</v>
      </c>
    </row>
    <row r="304" spans="1:6" ht="40.5" customHeight="1">
      <c r="A304" s="169" t="s">
        <v>619</v>
      </c>
      <c r="B304" s="170">
        <v>4290000470</v>
      </c>
      <c r="C304" s="29">
        <v>200</v>
      </c>
      <c r="D304" s="68">
        <v>100000</v>
      </c>
      <c r="E304" s="171"/>
      <c r="F304" s="134">
        <f t="shared" si="57"/>
        <v>100000</v>
      </c>
    </row>
    <row r="305" spans="1:6" ht="40.5" customHeight="1">
      <c r="A305" s="61" t="s">
        <v>16</v>
      </c>
      <c r="B305" s="49">
        <v>4300000000</v>
      </c>
      <c r="C305" s="79"/>
      <c r="D305" s="133">
        <f t="shared" ref="D305:E305" si="63">D306</f>
        <v>240664.8</v>
      </c>
      <c r="E305" s="133">
        <f t="shared" si="63"/>
        <v>0</v>
      </c>
      <c r="F305" s="133">
        <f t="shared" si="57"/>
        <v>240664.8</v>
      </c>
    </row>
    <row r="306" spans="1:6" ht="15" customHeight="1">
      <c r="A306" s="33" t="s">
        <v>572</v>
      </c>
      <c r="B306" s="22">
        <v>4390000000</v>
      </c>
      <c r="C306" s="79"/>
      <c r="D306" s="134">
        <f t="shared" ref="D306:E306" si="64">D307+D308+D309</f>
        <v>240664.8</v>
      </c>
      <c r="E306" s="134">
        <f t="shared" si="64"/>
        <v>0</v>
      </c>
      <c r="F306" s="134">
        <f t="shared" si="57"/>
        <v>240664.8</v>
      </c>
    </row>
    <row r="307" spans="1:6" ht="39" customHeight="1">
      <c r="A307" s="23" t="s">
        <v>253</v>
      </c>
      <c r="B307" s="22">
        <v>4390080350</v>
      </c>
      <c r="C307" s="79">
        <v>200</v>
      </c>
      <c r="D307" s="134">
        <v>6571.8</v>
      </c>
      <c r="E307" s="123"/>
      <c r="F307" s="134">
        <f t="shared" si="57"/>
        <v>6571.8</v>
      </c>
    </row>
    <row r="308" spans="1:6" ht="79.5" customHeight="1">
      <c r="A308" s="23" t="s">
        <v>254</v>
      </c>
      <c r="B308" s="22">
        <v>4390080370</v>
      </c>
      <c r="C308" s="79">
        <v>200</v>
      </c>
      <c r="D308" s="134">
        <v>5956</v>
      </c>
      <c r="E308" s="123"/>
      <c r="F308" s="134">
        <f t="shared" si="57"/>
        <v>5956</v>
      </c>
    </row>
    <row r="309" spans="1:6" ht="78" customHeight="1">
      <c r="A309" s="57" t="s">
        <v>376</v>
      </c>
      <c r="B309" s="63">
        <v>4390082400</v>
      </c>
      <c r="C309" s="79">
        <v>200</v>
      </c>
      <c r="D309" s="134">
        <v>228137</v>
      </c>
      <c r="E309" s="123"/>
      <c r="F309" s="134">
        <f t="shared" si="57"/>
        <v>228137</v>
      </c>
    </row>
    <row r="310" spans="1:6" ht="38.25" customHeight="1">
      <c r="A310" s="64" t="s">
        <v>368</v>
      </c>
      <c r="B310" s="49">
        <v>4400000000</v>
      </c>
      <c r="C310" s="37"/>
      <c r="D310" s="133">
        <f t="shared" ref="D310:E310" si="65">D311</f>
        <v>1920</v>
      </c>
      <c r="E310" s="133">
        <f t="shared" si="65"/>
        <v>0</v>
      </c>
      <c r="F310" s="133">
        <f t="shared" si="57"/>
        <v>1920</v>
      </c>
    </row>
    <row r="311" spans="1:6" ht="27.75" customHeight="1">
      <c r="A311" s="58" t="s">
        <v>573</v>
      </c>
      <c r="B311" s="22">
        <v>4490000000</v>
      </c>
      <c r="C311" s="37"/>
      <c r="D311" s="134">
        <f>D312</f>
        <v>1920</v>
      </c>
      <c r="E311" s="134">
        <f>E312</f>
        <v>0</v>
      </c>
      <c r="F311" s="134">
        <f t="shared" si="57"/>
        <v>1920</v>
      </c>
    </row>
    <row r="312" spans="1:6" ht="51">
      <c r="A312" s="35" t="s">
        <v>379</v>
      </c>
      <c r="B312" s="22">
        <v>4490051200</v>
      </c>
      <c r="C312" s="37">
        <v>200</v>
      </c>
      <c r="D312" s="134">
        <v>1920</v>
      </c>
      <c r="E312" s="124"/>
      <c r="F312" s="134">
        <f t="shared" si="57"/>
        <v>1920</v>
      </c>
    </row>
    <row r="313" spans="1:6">
      <c r="A313" s="48" t="s">
        <v>17</v>
      </c>
      <c r="B313" s="66"/>
      <c r="C313" s="79"/>
      <c r="D313" s="133">
        <f>D19+D105+D137+D149+D188+D192+D212+D219+D228+D233+D238+D201+D264+D141+D255+D247+D259</f>
        <v>234949251.53999999</v>
      </c>
      <c r="E313" s="133">
        <f>E19+E105+E137+E149+E188+E192+E212+E219+E228+E233+E238+E201+E264+E141+E255+E247+E259</f>
        <v>1500000</v>
      </c>
      <c r="F313" s="133">
        <f>F19+F105+F137+F149+F188+F192+F212+F219+F228+F233+F238+F201+F264+F141+F255+F247+F259</f>
        <v>236449251.53999999</v>
      </c>
    </row>
  </sheetData>
  <mergeCells count="27">
    <mergeCell ref="A40:A41"/>
    <mergeCell ref="B40:B41"/>
    <mergeCell ref="C40:C41"/>
    <mergeCell ref="F40:F41"/>
    <mergeCell ref="A15:F15"/>
    <mergeCell ref="A16:F16"/>
    <mergeCell ref="A17:A18"/>
    <mergeCell ref="B17:B18"/>
    <mergeCell ref="C17:C18"/>
    <mergeCell ref="F17:F18"/>
    <mergeCell ref="E17:E18"/>
    <mergeCell ref="D17:D18"/>
    <mergeCell ref="D40:D41"/>
    <mergeCell ref="E40:E41"/>
    <mergeCell ref="A14:F14"/>
    <mergeCell ref="A6:F6"/>
    <mergeCell ref="A7:F7"/>
    <mergeCell ref="B8:F8"/>
    <mergeCell ref="B9:F9"/>
    <mergeCell ref="A10:F10"/>
    <mergeCell ref="A12:F12"/>
    <mergeCell ref="A13:F13"/>
    <mergeCell ref="A1:F1"/>
    <mergeCell ref="A2:F2"/>
    <mergeCell ref="B3:F3"/>
    <mergeCell ref="B4:F4"/>
    <mergeCell ref="A5:F5"/>
  </mergeCells>
  <pageMargins left="0.9055118110236221" right="0.31496062992125984" top="0.74803149606299213" bottom="0.74803149606299213" header="0.31496062992125984" footer="0.31496062992125984"/>
  <pageSetup paperSize="9" scale="66" orientation="portrait" r:id="rId1"/>
  <rowBreaks count="10" manualBreakCount="10">
    <brk id="39" max="5" man="1"/>
    <brk id="67" max="5" man="1"/>
    <brk id="83" max="5" man="1"/>
    <brk id="113" max="5" man="1"/>
    <brk id="135" max="5" man="1"/>
    <brk id="168" max="5" man="1"/>
    <brk id="201" max="5" man="1"/>
    <brk id="233" max="5" man="1"/>
    <brk id="263" max="5" man="1"/>
    <brk id="29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view="pageBreakPreview" zoomScaleSheetLayoutView="100" workbookViewId="0">
      <selection activeCell="D37" sqref="D37"/>
    </sheetView>
  </sheetViews>
  <sheetFormatPr defaultRowHeight="15"/>
  <cols>
    <col min="1" max="1" width="8.5703125" customWidth="1"/>
    <col min="2" max="2" width="59.42578125" customWidth="1"/>
    <col min="3" max="3" width="13.5703125" customWidth="1"/>
    <col min="4" max="4" width="12.28515625" customWidth="1"/>
    <col min="5" max="5" width="14" customWidth="1"/>
  </cols>
  <sheetData>
    <row r="1" spans="1:5" ht="15.75">
      <c r="B1" s="191" t="s">
        <v>596</v>
      </c>
      <c r="C1" s="191"/>
      <c r="D1" s="191"/>
      <c r="E1" s="191"/>
    </row>
    <row r="2" spans="1:5" ht="15.75">
      <c r="B2" s="191" t="s">
        <v>0</v>
      </c>
      <c r="C2" s="191"/>
      <c r="D2" s="191"/>
      <c r="E2" s="191"/>
    </row>
    <row r="3" spans="1:5" ht="15.75">
      <c r="B3" s="191" t="s">
        <v>1</v>
      </c>
      <c r="C3" s="191"/>
      <c r="D3" s="191"/>
      <c r="E3" s="191"/>
    </row>
    <row r="4" spans="1:5" ht="15.75">
      <c r="B4" s="191" t="s">
        <v>2</v>
      </c>
      <c r="C4" s="191"/>
      <c r="D4" s="191"/>
      <c r="E4" s="191"/>
    </row>
    <row r="5" spans="1:5" ht="15.75">
      <c r="B5" s="191" t="s">
        <v>638</v>
      </c>
      <c r="C5" s="191"/>
      <c r="D5" s="191"/>
      <c r="E5" s="191"/>
    </row>
    <row r="6" spans="1:5" ht="15.75">
      <c r="B6" s="191" t="s">
        <v>274</v>
      </c>
      <c r="C6" s="191"/>
      <c r="D6" s="191"/>
      <c r="E6" s="191"/>
    </row>
    <row r="7" spans="1:5" ht="15.75">
      <c r="B7" s="191" t="s">
        <v>0</v>
      </c>
      <c r="C7" s="191"/>
      <c r="D7" s="191"/>
      <c r="E7" s="191"/>
    </row>
    <row r="8" spans="1:5" ht="15.75">
      <c r="B8" s="191" t="s">
        <v>1</v>
      </c>
      <c r="C8" s="191"/>
      <c r="D8" s="191"/>
      <c r="E8" s="191"/>
    </row>
    <row r="9" spans="1:5" ht="15.75">
      <c r="B9" s="191" t="s">
        <v>2</v>
      </c>
      <c r="C9" s="191"/>
      <c r="D9" s="191"/>
      <c r="E9" s="191"/>
    </row>
    <row r="10" spans="1:5" ht="18.75">
      <c r="A10" s="1"/>
      <c r="B10" s="191" t="s">
        <v>560</v>
      </c>
      <c r="C10" s="191"/>
      <c r="D10" s="191"/>
      <c r="E10" s="191"/>
    </row>
    <row r="11" spans="1:5" ht="9" customHeight="1">
      <c r="A11" s="1"/>
      <c r="B11" s="31"/>
      <c r="C11" s="117"/>
      <c r="D11" s="117"/>
    </row>
    <row r="12" spans="1:5" ht="15" customHeight="1">
      <c r="A12" s="205" t="s">
        <v>23</v>
      </c>
      <c r="B12" s="205"/>
      <c r="C12" s="205"/>
      <c r="D12" s="205"/>
      <c r="E12" s="205"/>
    </row>
    <row r="13" spans="1:5" ht="18" customHeight="1">
      <c r="A13" s="205" t="s">
        <v>610</v>
      </c>
      <c r="B13" s="205"/>
      <c r="C13" s="205"/>
      <c r="D13" s="205"/>
      <c r="E13" s="205"/>
    </row>
    <row r="14" spans="1:5" ht="18.75" customHeight="1">
      <c r="A14" s="205" t="s">
        <v>611</v>
      </c>
      <c r="B14" s="205"/>
      <c r="C14" s="205"/>
      <c r="D14" s="205"/>
      <c r="E14" s="205"/>
    </row>
    <row r="15" spans="1:5" ht="17.25" customHeight="1">
      <c r="A15" s="236" t="s">
        <v>432</v>
      </c>
      <c r="B15" s="236"/>
      <c r="C15" s="236"/>
      <c r="D15" s="236"/>
      <c r="E15" s="236"/>
    </row>
    <row r="16" spans="1:5" ht="54" customHeight="1">
      <c r="A16" s="10"/>
      <c r="B16" s="6" t="s">
        <v>3</v>
      </c>
      <c r="C16" s="114" t="s">
        <v>437</v>
      </c>
      <c r="D16" s="114" t="s">
        <v>575</v>
      </c>
      <c r="E16" s="114" t="s">
        <v>437</v>
      </c>
    </row>
    <row r="17" spans="1:5">
      <c r="A17" s="9" t="s">
        <v>43</v>
      </c>
      <c r="B17" s="5" t="s">
        <v>24</v>
      </c>
      <c r="C17" s="32">
        <f>C18+C19+C21+C22+C23+C24+C25</f>
        <v>33354588.879999999</v>
      </c>
      <c r="D17" s="32">
        <f>D18+D19+D21+D22+D23+D24+D25</f>
        <v>-1019000</v>
      </c>
      <c r="E17" s="32">
        <f>E18+E19+E21+E22+E23+E24+E25</f>
        <v>32335588.879999999</v>
      </c>
    </row>
    <row r="18" spans="1:5" s="2" customFormat="1" ht="27.75" customHeight="1">
      <c r="A18" s="8" t="s">
        <v>80</v>
      </c>
      <c r="B18" s="12" t="s">
        <v>81</v>
      </c>
      <c r="C18" s="140">
        <v>1417800</v>
      </c>
      <c r="D18" s="140"/>
      <c r="E18" s="140">
        <f>C18+D18</f>
        <v>1417800</v>
      </c>
    </row>
    <row r="19" spans="1:5" ht="38.25" customHeight="1">
      <c r="A19" s="235" t="s">
        <v>44</v>
      </c>
      <c r="B19" s="234" t="s">
        <v>304</v>
      </c>
      <c r="C19" s="141">
        <v>1171000</v>
      </c>
      <c r="D19" s="141"/>
      <c r="E19" s="141">
        <f>C19+D19</f>
        <v>1171000</v>
      </c>
    </row>
    <row r="20" spans="1:5" ht="15" hidden="1" customHeight="1">
      <c r="A20" s="235"/>
      <c r="B20" s="234"/>
      <c r="C20" s="140"/>
      <c r="D20" s="140"/>
      <c r="E20" s="141">
        <f t="shared" ref="E20:E25" si="0">C20+D20</f>
        <v>0</v>
      </c>
    </row>
    <row r="21" spans="1:5" ht="39" customHeight="1">
      <c r="A21" s="20" t="s">
        <v>45</v>
      </c>
      <c r="B21" s="17" t="s">
        <v>305</v>
      </c>
      <c r="C21" s="142">
        <v>15904813.08</v>
      </c>
      <c r="D21" s="142"/>
      <c r="E21" s="141">
        <f t="shared" si="0"/>
        <v>15904813.08</v>
      </c>
    </row>
    <row r="22" spans="1:5">
      <c r="A22" s="8" t="s">
        <v>78</v>
      </c>
      <c r="B22" s="7" t="s">
        <v>79</v>
      </c>
      <c r="C22" s="140">
        <v>1920</v>
      </c>
      <c r="D22" s="140"/>
      <c r="E22" s="141">
        <f t="shared" si="0"/>
        <v>1920</v>
      </c>
    </row>
    <row r="23" spans="1:5" ht="29.25" customHeight="1">
      <c r="A23" s="8" t="s">
        <v>46</v>
      </c>
      <c r="B23" s="12" t="s">
        <v>25</v>
      </c>
      <c r="C23" s="141">
        <v>3964700</v>
      </c>
      <c r="D23" s="141"/>
      <c r="E23" s="141">
        <f t="shared" si="0"/>
        <v>3964700</v>
      </c>
    </row>
    <row r="24" spans="1:5">
      <c r="A24" s="8" t="s">
        <v>47</v>
      </c>
      <c r="B24" s="7" t="s">
        <v>26</v>
      </c>
      <c r="C24" s="140">
        <v>6267784</v>
      </c>
      <c r="D24" s="140"/>
      <c r="E24" s="141">
        <f t="shared" si="0"/>
        <v>6267784</v>
      </c>
    </row>
    <row r="25" spans="1:5">
      <c r="A25" s="8" t="s">
        <v>48</v>
      </c>
      <c r="B25" s="7" t="s">
        <v>27</v>
      </c>
      <c r="C25" s="140">
        <v>4626571.8</v>
      </c>
      <c r="D25" s="140">
        <v>-1019000</v>
      </c>
      <c r="E25" s="141">
        <f t="shared" si="0"/>
        <v>3607571.8</v>
      </c>
    </row>
    <row r="26" spans="1:5" ht="16.5" customHeight="1">
      <c r="A26" s="231" t="s">
        <v>49</v>
      </c>
      <c r="B26" s="232" t="s">
        <v>28</v>
      </c>
      <c r="C26" s="233">
        <f t="shared" ref="C26:E26" si="1">C28</f>
        <v>6442740</v>
      </c>
      <c r="D26" s="233">
        <f t="shared" ref="D26" si="2">D28</f>
        <v>0</v>
      </c>
      <c r="E26" s="233">
        <f t="shared" si="1"/>
        <v>6442740</v>
      </c>
    </row>
    <row r="27" spans="1:5" ht="15" hidden="1" customHeight="1">
      <c r="A27" s="231"/>
      <c r="B27" s="232"/>
      <c r="C27" s="233"/>
      <c r="D27" s="233"/>
      <c r="E27" s="233"/>
    </row>
    <row r="28" spans="1:5" ht="26.25" customHeight="1">
      <c r="A28" s="8" t="s">
        <v>50</v>
      </c>
      <c r="B28" s="234" t="s">
        <v>29</v>
      </c>
      <c r="C28" s="141">
        <v>6442740</v>
      </c>
      <c r="D28" s="141"/>
      <c r="E28" s="141">
        <f>C28+D28</f>
        <v>6442740</v>
      </c>
    </row>
    <row r="29" spans="1:5" ht="15" hidden="1" customHeight="1">
      <c r="A29" s="8"/>
      <c r="B29" s="234"/>
      <c r="C29" s="140"/>
      <c r="D29" s="140"/>
      <c r="E29" s="140"/>
    </row>
    <row r="30" spans="1:5" ht="14.25" customHeight="1">
      <c r="A30" s="9" t="s">
        <v>51</v>
      </c>
      <c r="B30" s="5" t="s">
        <v>30</v>
      </c>
      <c r="C30" s="32">
        <f t="shared" ref="C30:E30" si="3">C31+C32+C33</f>
        <v>12238383.52</v>
      </c>
      <c r="D30" s="32">
        <f t="shared" ref="D30" si="4">D31+D32+D33</f>
        <v>0</v>
      </c>
      <c r="E30" s="32">
        <f t="shared" si="3"/>
        <v>12238383.52</v>
      </c>
    </row>
    <row r="31" spans="1:5">
      <c r="A31" s="8" t="s">
        <v>52</v>
      </c>
      <c r="B31" s="7" t="s">
        <v>31</v>
      </c>
      <c r="C31" s="140">
        <v>234093</v>
      </c>
      <c r="D31" s="140"/>
      <c r="E31" s="140">
        <f>C31+D31</f>
        <v>234093</v>
      </c>
    </row>
    <row r="32" spans="1:5">
      <c r="A32" s="8" t="s">
        <v>53</v>
      </c>
      <c r="B32" s="7" t="s">
        <v>32</v>
      </c>
      <c r="C32" s="140">
        <v>9779590.5199999996</v>
      </c>
      <c r="D32" s="140"/>
      <c r="E32" s="140">
        <f t="shared" ref="E32:E33" si="5">C32+D32</f>
        <v>9779590.5199999996</v>
      </c>
    </row>
    <row r="33" spans="1:5">
      <c r="A33" s="8" t="s">
        <v>54</v>
      </c>
      <c r="B33" s="7" t="s">
        <v>33</v>
      </c>
      <c r="C33" s="140">
        <v>2224700</v>
      </c>
      <c r="D33" s="140"/>
      <c r="E33" s="140">
        <f t="shared" si="5"/>
        <v>2224700</v>
      </c>
    </row>
    <row r="34" spans="1:5">
      <c r="A34" s="14" t="s">
        <v>307</v>
      </c>
      <c r="B34" s="11" t="s">
        <v>306</v>
      </c>
      <c r="C34" s="32">
        <f t="shared" ref="C34:E34" si="6">C35+C36+C37</f>
        <v>20488391</v>
      </c>
      <c r="D34" s="32">
        <f t="shared" ref="D34" si="7">D35+D36+D37</f>
        <v>2519000</v>
      </c>
      <c r="E34" s="32">
        <f t="shared" si="6"/>
        <v>23007391</v>
      </c>
    </row>
    <row r="35" spans="1:5">
      <c r="A35" s="15" t="s">
        <v>301</v>
      </c>
      <c r="B35" s="12" t="s">
        <v>308</v>
      </c>
      <c r="C35" s="143">
        <v>1023100</v>
      </c>
      <c r="D35" s="143"/>
      <c r="E35" s="143">
        <f>C35+D35</f>
        <v>1023100</v>
      </c>
    </row>
    <row r="36" spans="1:5">
      <c r="A36" s="15" t="s">
        <v>300</v>
      </c>
      <c r="B36" s="12" t="s">
        <v>309</v>
      </c>
      <c r="C36" s="140">
        <v>17664891</v>
      </c>
      <c r="D36" s="140">
        <v>2519000</v>
      </c>
      <c r="E36" s="143">
        <f t="shared" ref="E36:E37" si="8">C36+D36</f>
        <v>20183891</v>
      </c>
    </row>
    <row r="37" spans="1:5">
      <c r="A37" s="15" t="s">
        <v>302</v>
      </c>
      <c r="B37" s="12" t="s">
        <v>310</v>
      </c>
      <c r="C37" s="140">
        <v>1800400</v>
      </c>
      <c r="D37" s="140"/>
      <c r="E37" s="143">
        <f t="shared" si="8"/>
        <v>1800400</v>
      </c>
    </row>
    <row r="38" spans="1:5">
      <c r="A38" s="9" t="s">
        <v>55</v>
      </c>
      <c r="B38" s="4" t="s">
        <v>73</v>
      </c>
      <c r="C38" s="32">
        <f t="shared" ref="C38:E38" si="9">C39+C40+C42+C43+C41</f>
        <v>138488339.40000001</v>
      </c>
      <c r="D38" s="32">
        <f t="shared" ref="D38" si="10">D39+D40+D42+D43+D41</f>
        <v>130000</v>
      </c>
      <c r="E38" s="32">
        <f t="shared" si="9"/>
        <v>138618339.40000001</v>
      </c>
    </row>
    <row r="39" spans="1:5">
      <c r="A39" s="8" t="s">
        <v>56</v>
      </c>
      <c r="B39" s="3" t="s">
        <v>34</v>
      </c>
      <c r="C39" s="140">
        <v>17292703.899999999</v>
      </c>
      <c r="D39" s="123"/>
      <c r="E39" s="140">
        <f>C39+D39</f>
        <v>17292703.899999999</v>
      </c>
    </row>
    <row r="40" spans="1:5">
      <c r="A40" s="8" t="s">
        <v>57</v>
      </c>
      <c r="B40" s="3" t="s">
        <v>35</v>
      </c>
      <c r="C40" s="140">
        <v>102787593.90000001</v>
      </c>
      <c r="D40" s="140"/>
      <c r="E40" s="140">
        <f t="shared" ref="E40:E43" si="11">C40+D40</f>
        <v>102787593.90000001</v>
      </c>
    </row>
    <row r="41" spans="1:5">
      <c r="A41" s="19" t="s">
        <v>318</v>
      </c>
      <c r="B41" s="18" t="s">
        <v>319</v>
      </c>
      <c r="C41" s="140">
        <v>6202098.8899999997</v>
      </c>
      <c r="D41" s="140"/>
      <c r="E41" s="140">
        <f t="shared" si="11"/>
        <v>6202098.8899999997</v>
      </c>
    </row>
    <row r="42" spans="1:5">
      <c r="A42" s="8" t="s">
        <v>58</v>
      </c>
      <c r="B42" s="3" t="s">
        <v>275</v>
      </c>
      <c r="C42" s="140">
        <v>1072590</v>
      </c>
      <c r="D42" s="140"/>
      <c r="E42" s="140">
        <f t="shared" si="11"/>
        <v>1072590</v>
      </c>
    </row>
    <row r="43" spans="1:5">
      <c r="A43" s="8" t="s">
        <v>59</v>
      </c>
      <c r="B43" s="3" t="s">
        <v>36</v>
      </c>
      <c r="C43" s="140">
        <v>11133352.710000001</v>
      </c>
      <c r="D43" s="140">
        <v>130000</v>
      </c>
      <c r="E43" s="140">
        <f t="shared" si="11"/>
        <v>11263352.710000001</v>
      </c>
    </row>
    <row r="44" spans="1:5">
      <c r="A44" s="9" t="s">
        <v>60</v>
      </c>
      <c r="B44" s="4" t="s">
        <v>221</v>
      </c>
      <c r="C44" s="32">
        <f t="shared" ref="C44:E44" si="12">C45+C46</f>
        <v>19527504.440000001</v>
      </c>
      <c r="D44" s="32">
        <f t="shared" ref="D44" si="13">D45+D46</f>
        <v>-130000</v>
      </c>
      <c r="E44" s="32">
        <f t="shared" si="12"/>
        <v>19397504.440000001</v>
      </c>
    </row>
    <row r="45" spans="1:5">
      <c r="A45" s="8" t="s">
        <v>61</v>
      </c>
      <c r="B45" s="3" t="s">
        <v>37</v>
      </c>
      <c r="C45" s="140">
        <v>17816004.440000001</v>
      </c>
      <c r="D45" s="140">
        <v>-130000</v>
      </c>
      <c r="E45" s="140">
        <f>C45+D45</f>
        <v>17686004.440000001</v>
      </c>
    </row>
    <row r="46" spans="1:5">
      <c r="A46" s="8" t="s">
        <v>219</v>
      </c>
      <c r="B46" s="3" t="s">
        <v>220</v>
      </c>
      <c r="C46" s="140">
        <v>1711500</v>
      </c>
      <c r="D46" s="140"/>
      <c r="E46" s="140">
        <f>C46+D46</f>
        <v>1711500</v>
      </c>
    </row>
    <row r="47" spans="1:5">
      <c r="A47" s="73" t="s">
        <v>551</v>
      </c>
      <c r="B47" s="75" t="s">
        <v>552</v>
      </c>
      <c r="C47" s="144">
        <f>C48</f>
        <v>200000</v>
      </c>
      <c r="D47" s="144">
        <f>D48</f>
        <v>0</v>
      </c>
      <c r="E47" s="144">
        <f>E48</f>
        <v>200000</v>
      </c>
    </row>
    <row r="48" spans="1:5">
      <c r="A48" s="74" t="s">
        <v>530</v>
      </c>
      <c r="B48" s="72" t="s">
        <v>553</v>
      </c>
      <c r="C48" s="140">
        <v>200000</v>
      </c>
      <c r="D48" s="140"/>
      <c r="E48" s="140">
        <f>C48+D48</f>
        <v>200000</v>
      </c>
    </row>
    <row r="49" spans="1:5">
      <c r="A49" s="9" t="s">
        <v>62</v>
      </c>
      <c r="B49" s="4" t="s">
        <v>38</v>
      </c>
      <c r="C49" s="32">
        <f t="shared" ref="C49:E49" si="14">C50+C52+C51</f>
        <v>3911504.3</v>
      </c>
      <c r="D49" s="32">
        <f t="shared" ref="D49" si="15">D50+D52+D51</f>
        <v>0</v>
      </c>
      <c r="E49" s="32">
        <f t="shared" si="14"/>
        <v>3911504.3</v>
      </c>
    </row>
    <row r="50" spans="1:5">
      <c r="A50" s="8" t="s">
        <v>63</v>
      </c>
      <c r="B50" s="3" t="s">
        <v>39</v>
      </c>
      <c r="C50" s="140">
        <v>1316400</v>
      </c>
      <c r="D50" s="140"/>
      <c r="E50" s="140">
        <f>C50+D50</f>
        <v>1316400</v>
      </c>
    </row>
    <row r="51" spans="1:5">
      <c r="A51" s="8" t="s">
        <v>268</v>
      </c>
      <c r="B51" s="3" t="s">
        <v>269</v>
      </c>
      <c r="C51" s="140">
        <v>1141329.8400000001</v>
      </c>
      <c r="D51" s="140"/>
      <c r="E51" s="140">
        <f t="shared" ref="E51:E52" si="16">C51+D51</f>
        <v>1141329.8400000001</v>
      </c>
    </row>
    <row r="52" spans="1:5">
      <c r="A52" s="8" t="s">
        <v>64</v>
      </c>
      <c r="B52" s="3" t="s">
        <v>40</v>
      </c>
      <c r="C52" s="140">
        <v>1453774.46</v>
      </c>
      <c r="D52" s="140"/>
      <c r="E52" s="140">
        <f t="shared" si="16"/>
        <v>1453774.46</v>
      </c>
    </row>
    <row r="53" spans="1:5">
      <c r="A53" s="9" t="s">
        <v>65</v>
      </c>
      <c r="B53" s="4" t="s">
        <v>41</v>
      </c>
      <c r="C53" s="144">
        <f>C54</f>
        <v>297800</v>
      </c>
      <c r="D53" s="144">
        <f>D54</f>
        <v>0</v>
      </c>
      <c r="E53" s="144">
        <f>E54</f>
        <v>297800</v>
      </c>
    </row>
    <row r="54" spans="1:5">
      <c r="A54" s="67" t="s">
        <v>477</v>
      </c>
      <c r="B54" s="69" t="s">
        <v>485</v>
      </c>
      <c r="C54" s="140">
        <v>297800</v>
      </c>
      <c r="D54" s="140"/>
      <c r="E54" s="140">
        <f>C54+D54</f>
        <v>297800</v>
      </c>
    </row>
    <row r="55" spans="1:5" ht="21.75" customHeight="1">
      <c r="A55" s="9"/>
      <c r="B55" s="4" t="s">
        <v>42</v>
      </c>
      <c r="C55" s="32">
        <f>C17+C26+C30+C38+C44+C49+C53+C34+C47</f>
        <v>234949251.54000002</v>
      </c>
      <c r="D55" s="32">
        <f>D17+D26+D30+D38+D44+D49+D53+D34+D47</f>
        <v>1500000</v>
      </c>
      <c r="E55" s="32">
        <f>E17+E26+E30+E38+E44+E49+E53+E34+E47</f>
        <v>236449251.54000002</v>
      </c>
    </row>
    <row r="57" spans="1:5">
      <c r="B57" s="13"/>
      <c r="C57" s="118"/>
      <c r="D57" s="118"/>
    </row>
    <row r="58" spans="1:5" ht="51.75" customHeight="1">
      <c r="B58" s="16"/>
      <c r="C58" s="16"/>
      <c r="D58" s="16"/>
    </row>
  </sheetData>
  <mergeCells count="22">
    <mergeCell ref="A26:A27"/>
    <mergeCell ref="B26:B27"/>
    <mergeCell ref="E26:E27"/>
    <mergeCell ref="B28:B29"/>
    <mergeCell ref="B7:E7"/>
    <mergeCell ref="A19:A20"/>
    <mergeCell ref="B19:B20"/>
    <mergeCell ref="B8:E8"/>
    <mergeCell ref="B9:E9"/>
    <mergeCell ref="B10:E10"/>
    <mergeCell ref="A15:E15"/>
    <mergeCell ref="C26:C27"/>
    <mergeCell ref="D26:D27"/>
    <mergeCell ref="A12:E12"/>
    <mergeCell ref="A13:E13"/>
    <mergeCell ref="A14:E14"/>
    <mergeCell ref="B6:E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13"/>
  <sheetViews>
    <sheetView tabSelected="1" view="pageBreakPreview" topLeftCell="A205" zoomScale="115" zoomScaleSheetLayoutView="115" workbookViewId="0">
      <selection activeCell="G35" sqref="G35"/>
    </sheetView>
  </sheetViews>
  <sheetFormatPr defaultRowHeight="15"/>
  <cols>
    <col min="1" max="1" width="50.140625" style="89" customWidth="1"/>
    <col min="2" max="2" width="4" style="89" customWidth="1"/>
    <col min="3" max="3" width="4.85546875" style="89" customWidth="1"/>
    <col min="4" max="4" width="11.28515625" style="89" customWidth="1"/>
    <col min="5" max="5" width="6.42578125" style="89" customWidth="1"/>
    <col min="6" max="6" width="13.28515625" style="89" customWidth="1"/>
    <col min="7" max="7" width="12.7109375" style="89" customWidth="1"/>
    <col min="8" max="8" width="13.140625" style="89" customWidth="1"/>
    <col min="9" max="9" width="0.140625" style="89" hidden="1" customWidth="1"/>
    <col min="10" max="16384" width="9.140625" style="89"/>
  </cols>
  <sheetData>
    <row r="1" spans="1:9" ht="15.75">
      <c r="D1" s="213" t="s">
        <v>597</v>
      </c>
      <c r="E1" s="213"/>
      <c r="F1" s="213"/>
      <c r="G1" s="213"/>
      <c r="H1" s="213"/>
      <c r="I1" s="213"/>
    </row>
    <row r="2" spans="1:9" ht="15.75">
      <c r="D2" s="213" t="s">
        <v>0</v>
      </c>
      <c r="E2" s="213"/>
      <c r="F2" s="213"/>
      <c r="G2" s="213"/>
      <c r="H2" s="213"/>
      <c r="I2" s="213"/>
    </row>
    <row r="3" spans="1:9" ht="15.75">
      <c r="D3" s="213" t="s">
        <v>1</v>
      </c>
      <c r="E3" s="213"/>
      <c r="F3" s="213"/>
      <c r="G3" s="213"/>
      <c r="H3" s="213"/>
      <c r="I3" s="213"/>
    </row>
    <row r="4" spans="1:9" ht="15.75">
      <c r="D4" s="213" t="s">
        <v>2</v>
      </c>
      <c r="E4" s="213"/>
      <c r="F4" s="213"/>
      <c r="G4" s="213"/>
      <c r="H4" s="213"/>
      <c r="I4" s="213"/>
    </row>
    <row r="5" spans="1:9" ht="15.75">
      <c r="C5" s="213" t="s">
        <v>639</v>
      </c>
      <c r="D5" s="213"/>
      <c r="E5" s="213"/>
      <c r="F5" s="213"/>
      <c r="G5" s="213"/>
      <c r="H5" s="213"/>
      <c r="I5" s="213"/>
    </row>
    <row r="6" spans="1:9" ht="15.75" customHeight="1">
      <c r="C6" s="89">
        <v>4</v>
      </c>
      <c r="D6" s="213" t="s">
        <v>276</v>
      </c>
      <c r="E6" s="213"/>
      <c r="F6" s="213"/>
      <c r="G6" s="213"/>
      <c r="H6" s="213"/>
      <c r="I6" s="213"/>
    </row>
    <row r="7" spans="1:9" ht="15.75" customHeight="1">
      <c r="D7" s="213" t="s">
        <v>0</v>
      </c>
      <c r="E7" s="213"/>
      <c r="F7" s="213"/>
      <c r="G7" s="213"/>
      <c r="H7" s="213"/>
      <c r="I7" s="213"/>
    </row>
    <row r="8" spans="1:9" ht="15.75" customHeight="1">
      <c r="D8" s="213" t="s">
        <v>1</v>
      </c>
      <c r="E8" s="213"/>
      <c r="F8" s="213"/>
      <c r="G8" s="213"/>
      <c r="H8" s="213"/>
      <c r="I8" s="213"/>
    </row>
    <row r="9" spans="1:9" ht="18.75" customHeight="1">
      <c r="A9" s="90"/>
      <c r="D9" s="213" t="s">
        <v>2</v>
      </c>
      <c r="E9" s="213"/>
      <c r="F9" s="213"/>
      <c r="G9" s="213"/>
      <c r="H9" s="213"/>
      <c r="I9" s="213"/>
    </row>
    <row r="10" spans="1:9" ht="18.75" customHeight="1">
      <c r="A10" s="90"/>
      <c r="C10" s="213" t="s">
        <v>560</v>
      </c>
      <c r="D10" s="213"/>
      <c r="E10" s="213"/>
      <c r="F10" s="213"/>
      <c r="G10" s="213"/>
      <c r="H10" s="213"/>
      <c r="I10" s="213"/>
    </row>
    <row r="11" spans="1:9" ht="18.75">
      <c r="A11" s="90"/>
    </row>
    <row r="12" spans="1:9">
      <c r="A12" s="237" t="s">
        <v>72</v>
      </c>
      <c r="B12" s="238"/>
      <c r="C12" s="238"/>
      <c r="D12" s="238"/>
      <c r="E12" s="238"/>
      <c r="F12" s="238"/>
      <c r="G12" s="238"/>
      <c r="H12" s="238"/>
    </row>
    <row r="13" spans="1:9">
      <c r="A13" s="237" t="s">
        <v>482</v>
      </c>
      <c r="B13" s="238"/>
      <c r="C13" s="238"/>
      <c r="D13" s="238"/>
      <c r="E13" s="238"/>
      <c r="F13" s="238"/>
      <c r="G13" s="238"/>
      <c r="H13" s="238"/>
    </row>
    <row r="14" spans="1:9" ht="15.75">
      <c r="A14" s="91"/>
    </row>
    <row r="15" spans="1:9" ht="23.25" customHeight="1">
      <c r="A15" s="83"/>
      <c r="E15" s="242" t="s">
        <v>432</v>
      </c>
      <c r="F15" s="242"/>
      <c r="G15" s="242"/>
      <c r="H15" s="242"/>
      <c r="I15" s="242"/>
    </row>
    <row r="16" spans="1:9" ht="63.75" customHeight="1">
      <c r="A16" s="240"/>
      <c r="B16" s="240" t="s">
        <v>76</v>
      </c>
      <c r="C16" s="240" t="s">
        <v>66</v>
      </c>
      <c r="D16" s="241" t="s">
        <v>10</v>
      </c>
      <c r="E16" s="241" t="s">
        <v>67</v>
      </c>
      <c r="F16" s="241" t="s">
        <v>483</v>
      </c>
      <c r="G16" s="241" t="s">
        <v>575</v>
      </c>
      <c r="H16" s="241" t="s">
        <v>483</v>
      </c>
      <c r="I16" s="239"/>
    </row>
    <row r="17" spans="1:9" ht="33" customHeight="1">
      <c r="A17" s="240"/>
      <c r="B17" s="240"/>
      <c r="C17" s="240"/>
      <c r="D17" s="241"/>
      <c r="E17" s="241"/>
      <c r="F17" s="241"/>
      <c r="G17" s="241"/>
      <c r="H17" s="241"/>
      <c r="I17" s="239"/>
    </row>
    <row r="18" spans="1:9" ht="33" customHeight="1">
      <c r="A18" s="240"/>
      <c r="B18" s="240"/>
      <c r="C18" s="240"/>
      <c r="D18" s="241"/>
      <c r="E18" s="241"/>
      <c r="F18" s="241"/>
      <c r="G18" s="241"/>
      <c r="H18" s="241"/>
      <c r="I18" s="239"/>
    </row>
    <row r="19" spans="1:9" ht="15.75">
      <c r="A19" s="92" t="s">
        <v>68</v>
      </c>
      <c r="B19" s="44" t="s">
        <v>70</v>
      </c>
      <c r="C19" s="93"/>
      <c r="D19" s="94"/>
      <c r="E19" s="94"/>
      <c r="F19" s="133">
        <f>F20+F21+F22+F23+F24+F25+F27+F28+F31+F32+F33+F34+F35+F36+F37+F38+F39+F40+F41+F42+F44+F46+F47+F48+F49+F50+F53+F60+F61+F26+F29+F30+F51+F62+F54+F55+F56+F57+F58+F59+F45+F52+F43+F63</f>
        <v>39755854.840000004</v>
      </c>
      <c r="G19" s="133">
        <f t="shared" ref="G19:H19" si="0">G20+G21+G22+G23+G24+G25+G27+G28+G31+G32+G33+G34+G35+G36+G37+G38+G39+G40+G41+G42+G44+G46+G47+G48+G49+G50+G53+G60+G61+G26+G29+G30+G51+G62+G54+G55+G56+G57+G58+G59+G45+G52+G43+G63</f>
        <v>-1369000</v>
      </c>
      <c r="H19" s="133">
        <f t="shared" si="0"/>
        <v>38386854.840000004</v>
      </c>
      <c r="I19" s="133">
        <f t="shared" ref="I19" si="1">I20+I21+I22+I23+I24+I25+I27+I28+I31+I32+I33+I34+I35+I36+I37+I38+I39+I40+I41+I42+I44+I46+I47+I48+I49+I50+I53+I60+I61+I26+I29+I30+I51+I62+I54+I55+I56+I57+I58+I59+I45+I52+I43</f>
        <v>3040</v>
      </c>
    </row>
    <row r="20" spans="1:9" ht="79.5" customHeight="1">
      <c r="A20" s="33" t="s">
        <v>191</v>
      </c>
      <c r="B20" s="77" t="s">
        <v>70</v>
      </c>
      <c r="C20" s="95" t="s">
        <v>80</v>
      </c>
      <c r="D20" s="22">
        <v>4190000250</v>
      </c>
      <c r="E20" s="22">
        <v>100</v>
      </c>
      <c r="F20" s="134">
        <v>1417800</v>
      </c>
      <c r="G20" s="134"/>
      <c r="H20" s="134">
        <f>F20+G20</f>
        <v>1417800</v>
      </c>
      <c r="I20" s="96"/>
    </row>
    <row r="21" spans="1:9" ht="77.25" customHeight="1">
      <c r="A21" s="23" t="s">
        <v>192</v>
      </c>
      <c r="B21" s="77" t="s">
        <v>70</v>
      </c>
      <c r="C21" s="77" t="s">
        <v>45</v>
      </c>
      <c r="D21" s="22">
        <v>4190000280</v>
      </c>
      <c r="E21" s="79">
        <v>100</v>
      </c>
      <c r="F21" s="134">
        <v>12444700</v>
      </c>
      <c r="G21" s="134"/>
      <c r="H21" s="134">
        <f t="shared" ref="H21:H66" si="2">F21+G21</f>
        <v>12444700</v>
      </c>
      <c r="I21" s="96"/>
    </row>
    <row r="22" spans="1:9" ht="38.25" customHeight="1">
      <c r="A22" s="23" t="s">
        <v>246</v>
      </c>
      <c r="B22" s="77" t="s">
        <v>70</v>
      </c>
      <c r="C22" s="77" t="s">
        <v>45</v>
      </c>
      <c r="D22" s="22">
        <v>4190000280</v>
      </c>
      <c r="E22" s="79">
        <v>200</v>
      </c>
      <c r="F22" s="134">
        <v>3056700</v>
      </c>
      <c r="G22" s="134"/>
      <c r="H22" s="134">
        <f t="shared" si="2"/>
        <v>3056700</v>
      </c>
      <c r="I22" s="96"/>
    </row>
    <row r="23" spans="1:9" ht="53.25" customHeight="1">
      <c r="A23" s="23" t="s">
        <v>18</v>
      </c>
      <c r="B23" s="77" t="s">
        <v>70</v>
      </c>
      <c r="C23" s="77" t="s">
        <v>45</v>
      </c>
      <c r="D23" s="22">
        <v>4190000280</v>
      </c>
      <c r="E23" s="79">
        <v>800</v>
      </c>
      <c r="F23" s="134">
        <v>25400</v>
      </c>
      <c r="G23" s="134"/>
      <c r="H23" s="134">
        <f t="shared" si="2"/>
        <v>25400</v>
      </c>
      <c r="I23" s="96"/>
    </row>
    <row r="24" spans="1:9" ht="93.75" customHeight="1">
      <c r="A24" s="35" t="s">
        <v>187</v>
      </c>
      <c r="B24" s="77" t="s">
        <v>70</v>
      </c>
      <c r="C24" s="77" t="s">
        <v>45</v>
      </c>
      <c r="D24" s="22">
        <v>1110180360</v>
      </c>
      <c r="E24" s="79">
        <v>100</v>
      </c>
      <c r="F24" s="134">
        <v>330920.08</v>
      </c>
      <c r="G24" s="134"/>
      <c r="H24" s="134">
        <f t="shared" si="2"/>
        <v>330920.08</v>
      </c>
      <c r="I24" s="96"/>
    </row>
    <row r="25" spans="1:9" ht="51.75" customHeight="1">
      <c r="A25" s="35" t="s">
        <v>241</v>
      </c>
      <c r="B25" s="77" t="s">
        <v>70</v>
      </c>
      <c r="C25" s="77" t="s">
        <v>45</v>
      </c>
      <c r="D25" s="22">
        <v>1110180360</v>
      </c>
      <c r="E25" s="79">
        <v>200</v>
      </c>
      <c r="F25" s="134">
        <v>47093</v>
      </c>
      <c r="G25" s="134"/>
      <c r="H25" s="134">
        <f t="shared" si="2"/>
        <v>47093</v>
      </c>
      <c r="I25" s="96"/>
    </row>
    <row r="26" spans="1:9" ht="48.75" customHeight="1">
      <c r="A26" s="65" t="s">
        <v>379</v>
      </c>
      <c r="B26" s="77" t="s">
        <v>70</v>
      </c>
      <c r="C26" s="77" t="s">
        <v>78</v>
      </c>
      <c r="D26" s="22">
        <v>4490051200</v>
      </c>
      <c r="E26" s="37">
        <v>200</v>
      </c>
      <c r="F26" s="134">
        <v>1920</v>
      </c>
      <c r="G26" s="134"/>
      <c r="H26" s="134">
        <f t="shared" si="2"/>
        <v>1920</v>
      </c>
      <c r="I26" s="96"/>
    </row>
    <row r="27" spans="1:9" ht="51.75" customHeight="1">
      <c r="A27" s="35" t="s">
        <v>333</v>
      </c>
      <c r="B27" s="77" t="s">
        <v>70</v>
      </c>
      <c r="C27" s="77" t="s">
        <v>48</v>
      </c>
      <c r="D27" s="77" t="s">
        <v>402</v>
      </c>
      <c r="E27" s="37">
        <v>200</v>
      </c>
      <c r="F27" s="134">
        <v>100000</v>
      </c>
      <c r="G27" s="134"/>
      <c r="H27" s="134">
        <f t="shared" si="2"/>
        <v>100000</v>
      </c>
      <c r="I27" s="97"/>
    </row>
    <row r="28" spans="1:9" ht="66" customHeight="1">
      <c r="A28" s="23" t="s">
        <v>414</v>
      </c>
      <c r="B28" s="77" t="s">
        <v>70</v>
      </c>
      <c r="C28" s="77" t="s">
        <v>48</v>
      </c>
      <c r="D28" s="77" t="s">
        <v>408</v>
      </c>
      <c r="E28" s="79">
        <v>200</v>
      </c>
      <c r="F28" s="134">
        <v>530000</v>
      </c>
      <c r="G28" s="134"/>
      <c r="H28" s="134">
        <f t="shared" si="2"/>
        <v>530000</v>
      </c>
      <c r="I28" s="96"/>
    </row>
    <row r="29" spans="1:9" ht="66" customHeight="1">
      <c r="A29" s="59" t="s">
        <v>416</v>
      </c>
      <c r="B29" s="77" t="s">
        <v>70</v>
      </c>
      <c r="C29" s="77" t="s">
        <v>48</v>
      </c>
      <c r="D29" s="77" t="s">
        <v>415</v>
      </c>
      <c r="E29" s="79">
        <v>200</v>
      </c>
      <c r="F29" s="134">
        <v>100000</v>
      </c>
      <c r="G29" s="134"/>
      <c r="H29" s="134">
        <f t="shared" si="2"/>
        <v>100000</v>
      </c>
      <c r="I29" s="96"/>
    </row>
    <row r="30" spans="1:9" ht="39" customHeight="1">
      <c r="A30" s="23" t="s">
        <v>426</v>
      </c>
      <c r="B30" s="77" t="s">
        <v>70</v>
      </c>
      <c r="C30" s="77" t="s">
        <v>48</v>
      </c>
      <c r="D30" s="36" t="s">
        <v>427</v>
      </c>
      <c r="E30" s="79">
        <v>200</v>
      </c>
      <c r="F30" s="134">
        <v>40000</v>
      </c>
      <c r="G30" s="134"/>
      <c r="H30" s="134">
        <f t="shared" si="2"/>
        <v>40000</v>
      </c>
      <c r="I30" s="71">
        <v>40</v>
      </c>
    </row>
    <row r="31" spans="1:9" ht="51.75" customHeight="1">
      <c r="A31" s="35" t="s">
        <v>240</v>
      </c>
      <c r="B31" s="77" t="s">
        <v>70</v>
      </c>
      <c r="C31" s="77" t="s">
        <v>48</v>
      </c>
      <c r="D31" s="77" t="s">
        <v>411</v>
      </c>
      <c r="E31" s="79">
        <v>200</v>
      </c>
      <c r="F31" s="134">
        <v>460000</v>
      </c>
      <c r="G31" s="134"/>
      <c r="H31" s="134">
        <f t="shared" si="2"/>
        <v>460000</v>
      </c>
      <c r="I31" s="96"/>
    </row>
    <row r="32" spans="1:9" ht="39" customHeight="1">
      <c r="A32" s="35" t="s">
        <v>243</v>
      </c>
      <c r="B32" s="77" t="s">
        <v>70</v>
      </c>
      <c r="C32" s="77" t="s">
        <v>48</v>
      </c>
      <c r="D32" s="22">
        <v>1410100700</v>
      </c>
      <c r="E32" s="79">
        <v>200</v>
      </c>
      <c r="F32" s="134">
        <v>20000</v>
      </c>
      <c r="G32" s="134"/>
      <c r="H32" s="134">
        <f t="shared" si="2"/>
        <v>20000</v>
      </c>
      <c r="I32" s="96"/>
    </row>
    <row r="33" spans="1:9" ht="53.25" customHeight="1">
      <c r="A33" s="35" t="s">
        <v>255</v>
      </c>
      <c r="B33" s="77" t="s">
        <v>70</v>
      </c>
      <c r="C33" s="77" t="s">
        <v>48</v>
      </c>
      <c r="D33" s="22">
        <v>1410100710</v>
      </c>
      <c r="E33" s="79">
        <v>200</v>
      </c>
      <c r="F33" s="134">
        <v>30000</v>
      </c>
      <c r="G33" s="134"/>
      <c r="H33" s="134">
        <f t="shared" si="2"/>
        <v>30000</v>
      </c>
      <c r="I33" s="96"/>
    </row>
    <row r="34" spans="1:9" ht="52.5" customHeight="1">
      <c r="A34" s="23" t="s">
        <v>518</v>
      </c>
      <c r="B34" s="77" t="s">
        <v>70</v>
      </c>
      <c r="C34" s="77" t="s">
        <v>48</v>
      </c>
      <c r="D34" s="22">
        <v>4290020100</v>
      </c>
      <c r="E34" s="79">
        <v>200</v>
      </c>
      <c r="F34" s="134">
        <v>2300000</v>
      </c>
      <c r="G34" s="134">
        <v>-1019000</v>
      </c>
      <c r="H34" s="134">
        <f t="shared" si="2"/>
        <v>1281000</v>
      </c>
      <c r="I34" s="96"/>
    </row>
    <row r="35" spans="1:9" ht="38.25" customHeight="1">
      <c r="A35" s="23" t="s">
        <v>263</v>
      </c>
      <c r="B35" s="77" t="s">
        <v>70</v>
      </c>
      <c r="C35" s="77" t="s">
        <v>48</v>
      </c>
      <c r="D35" s="22">
        <v>4290020120</v>
      </c>
      <c r="E35" s="79">
        <v>800</v>
      </c>
      <c r="F35" s="134">
        <v>28500</v>
      </c>
      <c r="G35" s="134"/>
      <c r="H35" s="134">
        <f t="shared" si="2"/>
        <v>28500</v>
      </c>
      <c r="I35" s="96"/>
    </row>
    <row r="36" spans="1:9" ht="53.25" customHeight="1">
      <c r="A36" s="23" t="s">
        <v>249</v>
      </c>
      <c r="B36" s="77" t="s">
        <v>70</v>
      </c>
      <c r="C36" s="77" t="s">
        <v>48</v>
      </c>
      <c r="D36" s="22">
        <v>4290020140</v>
      </c>
      <c r="E36" s="79">
        <v>200</v>
      </c>
      <c r="F36" s="134">
        <v>125000</v>
      </c>
      <c r="G36" s="134"/>
      <c r="H36" s="134">
        <f t="shared" si="2"/>
        <v>125000</v>
      </c>
      <c r="I36" s="96"/>
    </row>
    <row r="37" spans="1:9" ht="51.75" customHeight="1">
      <c r="A37" s="33" t="s">
        <v>574</v>
      </c>
      <c r="B37" s="77" t="s">
        <v>70</v>
      </c>
      <c r="C37" s="77" t="s">
        <v>48</v>
      </c>
      <c r="D37" s="22">
        <v>4290007030</v>
      </c>
      <c r="E37" s="79">
        <v>300</v>
      </c>
      <c r="F37" s="134">
        <v>10000</v>
      </c>
      <c r="G37" s="134"/>
      <c r="H37" s="134">
        <f t="shared" si="2"/>
        <v>10000</v>
      </c>
      <c r="I37" s="96"/>
    </row>
    <row r="38" spans="1:9" ht="54" customHeight="1">
      <c r="A38" s="23" t="s">
        <v>253</v>
      </c>
      <c r="B38" s="77" t="s">
        <v>70</v>
      </c>
      <c r="C38" s="77" t="s">
        <v>48</v>
      </c>
      <c r="D38" s="22">
        <v>4390080350</v>
      </c>
      <c r="E38" s="79">
        <v>200</v>
      </c>
      <c r="F38" s="134">
        <v>6571.8</v>
      </c>
      <c r="G38" s="134"/>
      <c r="H38" s="134">
        <f t="shared" si="2"/>
        <v>6571.8</v>
      </c>
      <c r="I38" s="96"/>
    </row>
    <row r="39" spans="1:9" ht="52.5" customHeight="1">
      <c r="A39" s="23" t="s">
        <v>250</v>
      </c>
      <c r="B39" s="77" t="s">
        <v>70</v>
      </c>
      <c r="C39" s="77" t="s">
        <v>50</v>
      </c>
      <c r="D39" s="22">
        <v>4290020150</v>
      </c>
      <c r="E39" s="79">
        <v>200</v>
      </c>
      <c r="F39" s="134">
        <v>295500</v>
      </c>
      <c r="G39" s="134"/>
      <c r="H39" s="134">
        <f t="shared" si="2"/>
        <v>295500</v>
      </c>
      <c r="I39" s="96"/>
    </row>
    <row r="40" spans="1:9" ht="104.25" customHeight="1">
      <c r="A40" s="23" t="s">
        <v>378</v>
      </c>
      <c r="B40" s="77" t="s">
        <v>70</v>
      </c>
      <c r="C40" s="77" t="s">
        <v>52</v>
      </c>
      <c r="D40" s="22">
        <v>4390080370</v>
      </c>
      <c r="E40" s="79">
        <v>200</v>
      </c>
      <c r="F40" s="134">
        <v>5956</v>
      </c>
      <c r="G40" s="134"/>
      <c r="H40" s="134">
        <f t="shared" si="2"/>
        <v>5956</v>
      </c>
      <c r="I40" s="96"/>
    </row>
    <row r="41" spans="1:9" ht="106.5" customHeight="1">
      <c r="A41" s="45" t="s">
        <v>377</v>
      </c>
      <c r="B41" s="77" t="s">
        <v>70</v>
      </c>
      <c r="C41" s="77" t="s">
        <v>52</v>
      </c>
      <c r="D41" s="22">
        <v>4390082400</v>
      </c>
      <c r="E41" s="79">
        <v>200</v>
      </c>
      <c r="F41" s="134">
        <v>228137</v>
      </c>
      <c r="G41" s="134"/>
      <c r="H41" s="134">
        <f t="shared" si="2"/>
        <v>228137</v>
      </c>
      <c r="I41" s="96"/>
    </row>
    <row r="42" spans="1:9" ht="79.5" customHeight="1">
      <c r="A42" s="21" t="s">
        <v>299</v>
      </c>
      <c r="B42" s="77" t="s">
        <v>70</v>
      </c>
      <c r="C42" s="77" t="s">
        <v>53</v>
      </c>
      <c r="D42" s="22">
        <v>1720120410</v>
      </c>
      <c r="E42" s="79">
        <v>200</v>
      </c>
      <c r="F42" s="134">
        <v>833852.52</v>
      </c>
      <c r="G42" s="134"/>
      <c r="H42" s="134">
        <f t="shared" si="2"/>
        <v>833852.52</v>
      </c>
      <c r="I42" s="96"/>
    </row>
    <row r="43" spans="1:9" ht="72" customHeight="1">
      <c r="A43" s="21" t="s">
        <v>625</v>
      </c>
      <c r="B43" s="173" t="s">
        <v>70</v>
      </c>
      <c r="C43" s="173" t="s">
        <v>53</v>
      </c>
      <c r="D43" s="34" t="s">
        <v>626</v>
      </c>
      <c r="E43" s="174">
        <v>200</v>
      </c>
      <c r="F43" s="134">
        <v>3433938</v>
      </c>
      <c r="G43" s="134"/>
      <c r="H43" s="134">
        <f>F43+G43</f>
        <v>3433938</v>
      </c>
      <c r="I43" s="175"/>
    </row>
    <row r="44" spans="1:9" ht="65.25" customHeight="1">
      <c r="A44" s="35" t="s">
        <v>403</v>
      </c>
      <c r="B44" s="77" t="s">
        <v>70</v>
      </c>
      <c r="C44" s="77" t="s">
        <v>54</v>
      </c>
      <c r="D44" s="36" t="s">
        <v>420</v>
      </c>
      <c r="E44" s="79">
        <v>200</v>
      </c>
      <c r="F44" s="134">
        <v>0</v>
      </c>
      <c r="G44" s="134"/>
      <c r="H44" s="134">
        <f t="shared" si="2"/>
        <v>0</v>
      </c>
      <c r="I44" s="97">
        <v>3000</v>
      </c>
    </row>
    <row r="45" spans="1:9" ht="65.25" customHeight="1">
      <c r="A45" s="35" t="s">
        <v>549</v>
      </c>
      <c r="B45" s="110" t="s">
        <v>70</v>
      </c>
      <c r="C45" s="110" t="s">
        <v>54</v>
      </c>
      <c r="D45" s="36" t="s">
        <v>550</v>
      </c>
      <c r="E45" s="111">
        <v>200</v>
      </c>
      <c r="F45" s="134">
        <v>246100</v>
      </c>
      <c r="G45" s="134"/>
      <c r="H45" s="134">
        <f t="shared" si="2"/>
        <v>246100</v>
      </c>
      <c r="I45" s="97"/>
    </row>
    <row r="46" spans="1:9" ht="65.25" customHeight="1">
      <c r="A46" s="33" t="s">
        <v>252</v>
      </c>
      <c r="B46" s="77" t="s">
        <v>70</v>
      </c>
      <c r="C46" s="77" t="s">
        <v>54</v>
      </c>
      <c r="D46" s="22">
        <v>4290020160</v>
      </c>
      <c r="E46" s="79">
        <v>200</v>
      </c>
      <c r="F46" s="134">
        <v>628600</v>
      </c>
      <c r="G46" s="134"/>
      <c r="H46" s="134">
        <f t="shared" si="2"/>
        <v>628600</v>
      </c>
      <c r="I46" s="96"/>
    </row>
    <row r="47" spans="1:9" ht="38.25" customHeight="1">
      <c r="A47" s="23" t="s">
        <v>277</v>
      </c>
      <c r="B47" s="77" t="s">
        <v>70</v>
      </c>
      <c r="C47" s="77" t="s">
        <v>54</v>
      </c>
      <c r="D47" s="22">
        <v>4290020180</v>
      </c>
      <c r="E47" s="79">
        <v>200</v>
      </c>
      <c r="F47" s="134">
        <v>950000</v>
      </c>
      <c r="G47" s="134"/>
      <c r="H47" s="134">
        <f t="shared" si="2"/>
        <v>950000</v>
      </c>
      <c r="I47" s="96"/>
    </row>
    <row r="48" spans="1:9" ht="54.75" customHeight="1">
      <c r="A48" s="35" t="s">
        <v>298</v>
      </c>
      <c r="B48" s="77" t="s">
        <v>70</v>
      </c>
      <c r="C48" s="77" t="s">
        <v>301</v>
      </c>
      <c r="D48" s="77" t="s">
        <v>389</v>
      </c>
      <c r="E48" s="79">
        <v>200</v>
      </c>
      <c r="F48" s="134">
        <v>879900</v>
      </c>
      <c r="G48" s="134"/>
      <c r="H48" s="134">
        <f t="shared" si="2"/>
        <v>879900</v>
      </c>
      <c r="I48" s="96"/>
    </row>
    <row r="49" spans="1:9" ht="40.5" customHeight="1">
      <c r="A49" s="35" t="s">
        <v>297</v>
      </c>
      <c r="B49" s="77" t="s">
        <v>70</v>
      </c>
      <c r="C49" s="77" t="s">
        <v>301</v>
      </c>
      <c r="D49" s="77" t="s">
        <v>390</v>
      </c>
      <c r="E49" s="79">
        <v>200</v>
      </c>
      <c r="F49" s="134">
        <v>97000</v>
      </c>
      <c r="G49" s="134"/>
      <c r="H49" s="134">
        <f t="shared" si="2"/>
        <v>97000</v>
      </c>
      <c r="I49" s="96"/>
    </row>
    <row r="50" spans="1:9" ht="54" customHeight="1">
      <c r="A50" s="35" t="s">
        <v>431</v>
      </c>
      <c r="B50" s="77" t="s">
        <v>70</v>
      </c>
      <c r="C50" s="77" t="s">
        <v>300</v>
      </c>
      <c r="D50" s="77" t="s">
        <v>386</v>
      </c>
      <c r="E50" s="79">
        <v>400</v>
      </c>
      <c r="F50" s="134">
        <v>449548.17</v>
      </c>
      <c r="G50" s="134"/>
      <c r="H50" s="134">
        <f t="shared" si="2"/>
        <v>449548.17</v>
      </c>
      <c r="I50" s="96"/>
    </row>
    <row r="51" spans="1:9" ht="42" customHeight="1">
      <c r="A51" s="35" t="s">
        <v>296</v>
      </c>
      <c r="B51" s="77" t="s">
        <v>70</v>
      </c>
      <c r="C51" s="77" t="s">
        <v>300</v>
      </c>
      <c r="D51" s="77" t="s">
        <v>397</v>
      </c>
      <c r="E51" s="79">
        <v>200</v>
      </c>
      <c r="F51" s="134">
        <v>350000</v>
      </c>
      <c r="G51" s="134">
        <v>-350000</v>
      </c>
      <c r="H51" s="134">
        <f t="shared" si="2"/>
        <v>0</v>
      </c>
      <c r="I51" s="96"/>
    </row>
    <row r="52" spans="1:9" ht="42" customHeight="1">
      <c r="A52" s="46" t="s">
        <v>624</v>
      </c>
      <c r="B52" s="166" t="s">
        <v>70</v>
      </c>
      <c r="C52" s="166" t="s">
        <v>300</v>
      </c>
      <c r="D52" s="172" t="s">
        <v>623</v>
      </c>
      <c r="E52" s="167">
        <v>200</v>
      </c>
      <c r="F52" s="123">
        <v>906412.53</v>
      </c>
      <c r="G52" s="123"/>
      <c r="H52" s="134">
        <f t="shared" si="2"/>
        <v>906412.53</v>
      </c>
      <c r="I52" s="168"/>
    </row>
    <row r="53" spans="1:9" ht="41.25" customHeight="1">
      <c r="A53" s="35" t="s">
        <v>362</v>
      </c>
      <c r="B53" s="77" t="s">
        <v>70</v>
      </c>
      <c r="C53" s="41" t="s">
        <v>302</v>
      </c>
      <c r="D53" s="77" t="s">
        <v>393</v>
      </c>
      <c r="E53" s="79">
        <v>200</v>
      </c>
      <c r="F53" s="134">
        <v>0</v>
      </c>
      <c r="G53" s="134"/>
      <c r="H53" s="134">
        <f t="shared" si="2"/>
        <v>0</v>
      </c>
      <c r="I53" s="96"/>
    </row>
    <row r="54" spans="1:9" ht="53.25" customHeight="1">
      <c r="A54" s="23" t="s">
        <v>479</v>
      </c>
      <c r="B54" s="77" t="s">
        <v>70</v>
      </c>
      <c r="C54" s="41" t="s">
        <v>61</v>
      </c>
      <c r="D54" s="77" t="s">
        <v>438</v>
      </c>
      <c r="E54" s="79">
        <v>200</v>
      </c>
      <c r="F54" s="134">
        <v>6718575.9000000004</v>
      </c>
      <c r="G54" s="134"/>
      <c r="H54" s="134">
        <f t="shared" si="2"/>
        <v>6718575.9000000004</v>
      </c>
      <c r="I54" s="96"/>
    </row>
    <row r="55" spans="1:9" ht="40.5" customHeight="1">
      <c r="A55" s="46" t="s">
        <v>525</v>
      </c>
      <c r="B55" s="77" t="s">
        <v>70</v>
      </c>
      <c r="C55" s="41" t="s">
        <v>530</v>
      </c>
      <c r="D55" s="22">
        <v>1810120450</v>
      </c>
      <c r="E55" s="79">
        <v>300</v>
      </c>
      <c r="F55" s="134">
        <v>100000</v>
      </c>
      <c r="G55" s="134"/>
      <c r="H55" s="134">
        <f t="shared" si="2"/>
        <v>100000</v>
      </c>
      <c r="I55" s="96"/>
    </row>
    <row r="56" spans="1:9" ht="27" customHeight="1">
      <c r="A56" s="46" t="s">
        <v>526</v>
      </c>
      <c r="B56" s="77" t="s">
        <v>70</v>
      </c>
      <c r="C56" s="41" t="s">
        <v>530</v>
      </c>
      <c r="D56" s="22">
        <v>1810120460</v>
      </c>
      <c r="E56" s="79">
        <v>300</v>
      </c>
      <c r="F56" s="134">
        <v>25000</v>
      </c>
      <c r="G56" s="134"/>
      <c r="H56" s="134">
        <f t="shared" si="2"/>
        <v>25000</v>
      </c>
      <c r="I56" s="96"/>
    </row>
    <row r="57" spans="1:9" ht="52.5" customHeight="1">
      <c r="A57" s="46" t="s">
        <v>527</v>
      </c>
      <c r="B57" s="77" t="s">
        <v>70</v>
      </c>
      <c r="C57" s="41" t="s">
        <v>530</v>
      </c>
      <c r="D57" s="22">
        <v>1810120470</v>
      </c>
      <c r="E57" s="79">
        <v>300</v>
      </c>
      <c r="F57" s="134">
        <v>25000</v>
      </c>
      <c r="G57" s="134"/>
      <c r="H57" s="134">
        <f t="shared" si="2"/>
        <v>25000</v>
      </c>
      <c r="I57" s="96"/>
    </row>
    <row r="58" spans="1:9" ht="52.5" customHeight="1">
      <c r="A58" s="46" t="s">
        <v>528</v>
      </c>
      <c r="B58" s="77" t="s">
        <v>70</v>
      </c>
      <c r="C58" s="41" t="s">
        <v>530</v>
      </c>
      <c r="D58" s="22">
        <v>1810120480</v>
      </c>
      <c r="E58" s="79">
        <v>300</v>
      </c>
      <c r="F58" s="134">
        <v>25000</v>
      </c>
      <c r="G58" s="134"/>
      <c r="H58" s="134">
        <f t="shared" si="2"/>
        <v>25000</v>
      </c>
      <c r="I58" s="96"/>
    </row>
    <row r="59" spans="1:9" ht="39.75" customHeight="1">
      <c r="A59" s="46" t="s">
        <v>529</v>
      </c>
      <c r="B59" s="77" t="s">
        <v>70</v>
      </c>
      <c r="C59" s="41" t="s">
        <v>530</v>
      </c>
      <c r="D59" s="22">
        <v>1810120490</v>
      </c>
      <c r="E59" s="79">
        <v>300</v>
      </c>
      <c r="F59" s="134">
        <v>25000</v>
      </c>
      <c r="G59" s="134"/>
      <c r="H59" s="134">
        <f t="shared" si="2"/>
        <v>25000</v>
      </c>
      <c r="I59" s="96"/>
    </row>
    <row r="60" spans="1:9" ht="39" customHeight="1">
      <c r="A60" s="33" t="s">
        <v>197</v>
      </c>
      <c r="B60" s="77" t="s">
        <v>70</v>
      </c>
      <c r="C60" s="77" t="s">
        <v>63</v>
      </c>
      <c r="D60" s="22">
        <v>4290007010</v>
      </c>
      <c r="E60" s="79">
        <v>300</v>
      </c>
      <c r="F60" s="134">
        <v>1316400</v>
      </c>
      <c r="G60" s="134"/>
      <c r="H60" s="134">
        <f t="shared" si="2"/>
        <v>1316400</v>
      </c>
      <c r="I60" s="96"/>
    </row>
    <row r="61" spans="1:9" ht="39" customHeight="1">
      <c r="A61" s="23" t="s">
        <v>270</v>
      </c>
      <c r="B61" s="77" t="s">
        <v>70</v>
      </c>
      <c r="C61" s="77" t="s">
        <v>268</v>
      </c>
      <c r="D61" s="77" t="s">
        <v>383</v>
      </c>
      <c r="E61" s="79">
        <v>300</v>
      </c>
      <c r="F61" s="134">
        <v>106666.34</v>
      </c>
      <c r="G61" s="134"/>
      <c r="H61" s="134">
        <f t="shared" si="2"/>
        <v>106666.34</v>
      </c>
      <c r="I61" s="96"/>
    </row>
    <row r="62" spans="1:9" ht="79.5" customHeight="1">
      <c r="A62" s="35" t="s">
        <v>480</v>
      </c>
      <c r="B62" s="77" t="s">
        <v>70</v>
      </c>
      <c r="C62" s="77" t="s">
        <v>268</v>
      </c>
      <c r="D62" s="77" t="s">
        <v>481</v>
      </c>
      <c r="E62" s="37">
        <v>300</v>
      </c>
      <c r="F62" s="134">
        <v>10000</v>
      </c>
      <c r="G62" s="134"/>
      <c r="H62" s="134">
        <f t="shared" si="2"/>
        <v>10000</v>
      </c>
      <c r="I62" s="96"/>
    </row>
    <row r="63" spans="1:9" ht="42" customHeight="1">
      <c r="A63" s="23" t="s">
        <v>462</v>
      </c>
      <c r="B63" s="176" t="s">
        <v>70</v>
      </c>
      <c r="C63" s="176" t="s">
        <v>268</v>
      </c>
      <c r="D63" s="176" t="s">
        <v>627</v>
      </c>
      <c r="E63" s="177">
        <v>300</v>
      </c>
      <c r="F63" s="71">
        <v>1024663.5</v>
      </c>
      <c r="G63" s="134"/>
      <c r="H63" s="134">
        <f>F63+G63</f>
        <v>1024663.5</v>
      </c>
      <c r="I63" s="178"/>
    </row>
    <row r="64" spans="1:9" ht="15.75">
      <c r="A64" s="43" t="s">
        <v>69</v>
      </c>
      <c r="B64" s="44" t="s">
        <v>71</v>
      </c>
      <c r="C64" s="77"/>
      <c r="D64" s="22"/>
      <c r="E64" s="22"/>
      <c r="F64" s="145">
        <f>F65+F66</f>
        <v>1171000</v>
      </c>
      <c r="G64" s="145">
        <f t="shared" ref="G64:H64" si="3">G65+G66</f>
        <v>0</v>
      </c>
      <c r="H64" s="145">
        <f t="shared" si="3"/>
        <v>1171000</v>
      </c>
      <c r="I64" s="96"/>
    </row>
    <row r="65" spans="1:9" ht="66.75" customHeight="1">
      <c r="A65" s="23" t="s">
        <v>190</v>
      </c>
      <c r="B65" s="77" t="s">
        <v>71</v>
      </c>
      <c r="C65" s="77" t="s">
        <v>44</v>
      </c>
      <c r="D65" s="22">
        <v>4090000270</v>
      </c>
      <c r="E65" s="79">
        <v>100</v>
      </c>
      <c r="F65" s="134">
        <v>1074600</v>
      </c>
      <c r="G65" s="134"/>
      <c r="H65" s="134">
        <f t="shared" si="2"/>
        <v>1074600</v>
      </c>
      <c r="I65" s="96"/>
    </row>
    <row r="66" spans="1:9" ht="42" customHeight="1">
      <c r="A66" s="23" t="s">
        <v>245</v>
      </c>
      <c r="B66" s="77" t="s">
        <v>71</v>
      </c>
      <c r="C66" s="77" t="s">
        <v>44</v>
      </c>
      <c r="D66" s="22">
        <v>4090000270</v>
      </c>
      <c r="E66" s="79">
        <v>200</v>
      </c>
      <c r="F66" s="134">
        <v>96400</v>
      </c>
      <c r="G66" s="134"/>
      <c r="H66" s="134">
        <f t="shared" si="2"/>
        <v>96400</v>
      </c>
      <c r="I66" s="96"/>
    </row>
    <row r="67" spans="1:9" ht="25.5" customHeight="1">
      <c r="A67" s="43" t="s">
        <v>4</v>
      </c>
      <c r="B67" s="44" t="s">
        <v>5</v>
      </c>
      <c r="C67" s="77"/>
      <c r="D67" s="22"/>
      <c r="E67" s="22"/>
      <c r="F67" s="133">
        <f>F68+F69+F71+F72+F73+F75+F76+F77+F78+F79+F80+F85+F91+F96+F97+F98+F100+F101+F102+F103+F104+F105+F106+F107+F108+F109+F110+F111+F112+F113+F114+F119+F116+F81+F83+F86+F88+F90+F94+F95+F115+F82+F93+F70+F74+F92+F84+F87+F89+F117</f>
        <v>53283150.839999996</v>
      </c>
      <c r="G67" s="133">
        <f>G68+G69+G71+G72+G73+G75+G76+G77+G78+G79+G80+G85+G91+G96+G97+G98+G100+G101+G102+G103+G104+G105+G106+G107+G108+G109+G110+G111+G112+G113+G114+G119+G116+G81+G83+G86+G88+G90+G94+G95+G115+G82+G93+G70+G74+G92+G84+G87+G89+G117+G118</f>
        <v>2869000</v>
      </c>
      <c r="H67" s="133">
        <f>H68+H69+H71+H72+H73+H75+H76+H77+H78+H79+H80+H85+H91+H96+H97+H98+H100+H101+H102+H103+H104+H105+H106+H107+H108+H109+H110+H111+H112+H113+H114+H119+H116+H81+H83+H86+H88+H90+H94+H95+H115+H82+H93+H70+H74+H92+H84+H87+H89+H117+H118</f>
        <v>56152150.839999996</v>
      </c>
      <c r="I67" s="133">
        <f t="shared" ref="I67" si="4">I68+I69+I71+I72+I73+I75+I76+I77+I78+I79+I80+I85+I91+I96+I97+I98+I100+I101+I102+I103+I104+I105+I106+I107+I108+I109+I110+I111+I112+I113+I114+I119+I116+I81+I83+I86+I88+I90+I94+I95+I115+I82+I93+I70+I74+I92+I84+I87</f>
        <v>3610.2999999999997</v>
      </c>
    </row>
    <row r="68" spans="1:9" ht="81" customHeight="1">
      <c r="A68" s="23" t="s">
        <v>194</v>
      </c>
      <c r="B68" s="77" t="s">
        <v>5</v>
      </c>
      <c r="C68" s="77" t="s">
        <v>46</v>
      </c>
      <c r="D68" s="22">
        <v>4190000290</v>
      </c>
      <c r="E68" s="79">
        <v>100</v>
      </c>
      <c r="F68" s="134">
        <v>3747800</v>
      </c>
      <c r="G68" s="134"/>
      <c r="H68" s="134">
        <f>F68+G68</f>
        <v>3747800</v>
      </c>
      <c r="I68" s="71">
        <v>3167.6</v>
      </c>
    </row>
    <row r="69" spans="1:9" ht="54.75" customHeight="1">
      <c r="A69" s="23" t="s">
        <v>248</v>
      </c>
      <c r="B69" s="77" t="s">
        <v>5</v>
      </c>
      <c r="C69" s="77" t="s">
        <v>46</v>
      </c>
      <c r="D69" s="22">
        <v>4190000290</v>
      </c>
      <c r="E69" s="79">
        <v>200</v>
      </c>
      <c r="F69" s="134">
        <v>205400</v>
      </c>
      <c r="G69" s="134"/>
      <c r="H69" s="134">
        <f t="shared" ref="H69:H145" si="5">F69+G69</f>
        <v>205400</v>
      </c>
      <c r="I69" s="96"/>
    </row>
    <row r="70" spans="1:9" ht="40.5" customHeight="1">
      <c r="A70" s="23" t="s">
        <v>612</v>
      </c>
      <c r="B70" s="158" t="s">
        <v>5</v>
      </c>
      <c r="C70" s="158" t="s">
        <v>46</v>
      </c>
      <c r="D70" s="22">
        <v>4190000290</v>
      </c>
      <c r="E70" s="159">
        <v>300</v>
      </c>
      <c r="F70" s="134">
        <v>9500</v>
      </c>
      <c r="G70" s="134"/>
      <c r="H70" s="134">
        <f>F70+G70</f>
        <v>9500</v>
      </c>
      <c r="I70" s="160"/>
    </row>
    <row r="71" spans="1:9" ht="41.25" customHeight="1">
      <c r="A71" s="23" t="s">
        <v>195</v>
      </c>
      <c r="B71" s="77" t="s">
        <v>5</v>
      </c>
      <c r="C71" s="77" t="s">
        <v>46</v>
      </c>
      <c r="D71" s="22">
        <v>4190000290</v>
      </c>
      <c r="E71" s="79">
        <v>800</v>
      </c>
      <c r="F71" s="134">
        <v>2000</v>
      </c>
      <c r="G71" s="134"/>
      <c r="H71" s="134">
        <f t="shared" si="5"/>
        <v>2000</v>
      </c>
      <c r="I71" s="96"/>
    </row>
    <row r="72" spans="1:9" ht="25.5" customHeight="1">
      <c r="A72" s="23" t="s">
        <v>196</v>
      </c>
      <c r="B72" s="77" t="s">
        <v>5</v>
      </c>
      <c r="C72" s="77" t="s">
        <v>47</v>
      </c>
      <c r="D72" s="22">
        <v>4290020090</v>
      </c>
      <c r="E72" s="79">
        <v>800</v>
      </c>
      <c r="F72" s="134">
        <v>6267784</v>
      </c>
      <c r="G72" s="134"/>
      <c r="H72" s="134">
        <f t="shared" si="5"/>
        <v>6267784</v>
      </c>
      <c r="I72" s="96"/>
    </row>
    <row r="73" spans="1:9" ht="66.75" customHeight="1">
      <c r="A73" s="23" t="s">
        <v>414</v>
      </c>
      <c r="B73" s="77" t="s">
        <v>5</v>
      </c>
      <c r="C73" s="77" t="s">
        <v>48</v>
      </c>
      <c r="D73" s="77" t="s">
        <v>408</v>
      </c>
      <c r="E73" s="79">
        <v>200</v>
      </c>
      <c r="F73" s="134">
        <v>200000</v>
      </c>
      <c r="G73" s="134"/>
      <c r="H73" s="134">
        <f t="shared" si="5"/>
        <v>200000</v>
      </c>
      <c r="I73" s="96"/>
    </row>
    <row r="74" spans="1:9" ht="51.75" customHeight="1">
      <c r="A74" s="169" t="s">
        <v>619</v>
      </c>
      <c r="B74" s="163" t="s">
        <v>5</v>
      </c>
      <c r="C74" s="163" t="s">
        <v>48</v>
      </c>
      <c r="D74" s="170">
        <v>4290000470</v>
      </c>
      <c r="E74" s="29">
        <v>200</v>
      </c>
      <c r="F74" s="171">
        <v>100000</v>
      </c>
      <c r="G74" s="171"/>
      <c r="H74" s="134">
        <f t="shared" si="5"/>
        <v>100000</v>
      </c>
      <c r="I74" s="165"/>
    </row>
    <row r="75" spans="1:9" ht="94.5" customHeight="1">
      <c r="A75" s="23" t="s">
        <v>19</v>
      </c>
      <c r="B75" s="77" t="s">
        <v>5</v>
      </c>
      <c r="C75" s="77" t="s">
        <v>50</v>
      </c>
      <c r="D75" s="22">
        <v>4290000300</v>
      </c>
      <c r="E75" s="79">
        <v>100</v>
      </c>
      <c r="F75" s="134">
        <v>3169400</v>
      </c>
      <c r="G75" s="134"/>
      <c r="H75" s="134">
        <f t="shared" si="5"/>
        <v>3169400</v>
      </c>
      <c r="I75" s="96"/>
    </row>
    <row r="76" spans="1:9" ht="65.25" customHeight="1">
      <c r="A76" s="23" t="s">
        <v>251</v>
      </c>
      <c r="B76" s="77" t="s">
        <v>5</v>
      </c>
      <c r="C76" s="77" t="s">
        <v>50</v>
      </c>
      <c r="D76" s="22">
        <v>4290000300</v>
      </c>
      <c r="E76" s="79">
        <v>200</v>
      </c>
      <c r="F76" s="134">
        <v>989400</v>
      </c>
      <c r="G76" s="134"/>
      <c r="H76" s="134">
        <f t="shared" si="5"/>
        <v>989400</v>
      </c>
      <c r="I76" s="96"/>
    </row>
    <row r="77" spans="1:9" ht="51" customHeight="1">
      <c r="A77" s="23" t="s">
        <v>20</v>
      </c>
      <c r="B77" s="77" t="s">
        <v>5</v>
      </c>
      <c r="C77" s="77" t="s">
        <v>50</v>
      </c>
      <c r="D77" s="22">
        <v>4290000300</v>
      </c>
      <c r="E77" s="79">
        <v>800</v>
      </c>
      <c r="F77" s="134">
        <v>31500</v>
      </c>
      <c r="G77" s="134"/>
      <c r="H77" s="134">
        <f t="shared" si="5"/>
        <v>31500</v>
      </c>
      <c r="I77" s="96"/>
    </row>
    <row r="78" spans="1:9" ht="66" customHeight="1">
      <c r="A78" s="45" t="s">
        <v>554</v>
      </c>
      <c r="B78" s="77" t="s">
        <v>5</v>
      </c>
      <c r="C78" s="77" t="s">
        <v>50</v>
      </c>
      <c r="D78" s="77" t="s">
        <v>467</v>
      </c>
      <c r="E78" s="79">
        <v>100</v>
      </c>
      <c r="F78" s="134">
        <v>255405</v>
      </c>
      <c r="G78" s="134"/>
      <c r="H78" s="134">
        <f t="shared" si="5"/>
        <v>255405</v>
      </c>
      <c r="I78" s="96"/>
    </row>
    <row r="79" spans="1:9" ht="80.25" customHeight="1">
      <c r="A79" s="45" t="s">
        <v>555</v>
      </c>
      <c r="B79" s="77" t="s">
        <v>5</v>
      </c>
      <c r="C79" s="77" t="s">
        <v>50</v>
      </c>
      <c r="D79" s="77" t="s">
        <v>468</v>
      </c>
      <c r="E79" s="79">
        <v>100</v>
      </c>
      <c r="F79" s="134">
        <v>150935</v>
      </c>
      <c r="G79" s="134"/>
      <c r="H79" s="134">
        <f t="shared" si="5"/>
        <v>150935</v>
      </c>
      <c r="I79" s="96"/>
    </row>
    <row r="80" spans="1:9" ht="53.25" customHeight="1">
      <c r="A80" s="38" t="s">
        <v>369</v>
      </c>
      <c r="B80" s="77" t="s">
        <v>5</v>
      </c>
      <c r="C80" s="77" t="s">
        <v>50</v>
      </c>
      <c r="D80" s="39">
        <v>4290000360</v>
      </c>
      <c r="E80" s="40">
        <v>200</v>
      </c>
      <c r="F80" s="134">
        <v>549800</v>
      </c>
      <c r="G80" s="134"/>
      <c r="H80" s="134">
        <f t="shared" si="5"/>
        <v>549800</v>
      </c>
      <c r="I80" s="96"/>
    </row>
    <row r="81" spans="1:9" ht="65.25" customHeight="1">
      <c r="A81" s="23" t="s">
        <v>548</v>
      </c>
      <c r="B81" s="77" t="s">
        <v>5</v>
      </c>
      <c r="C81" s="41" t="s">
        <v>50</v>
      </c>
      <c r="D81" s="22">
        <v>4290008100</v>
      </c>
      <c r="E81" s="79">
        <v>500</v>
      </c>
      <c r="F81" s="134">
        <v>1000800</v>
      </c>
      <c r="G81" s="134"/>
      <c r="H81" s="134">
        <f t="shared" si="5"/>
        <v>1000800</v>
      </c>
      <c r="I81" s="96"/>
    </row>
    <row r="82" spans="1:9" ht="94.5" customHeight="1">
      <c r="A82" s="21" t="s">
        <v>606</v>
      </c>
      <c r="B82" s="154" t="s">
        <v>5</v>
      </c>
      <c r="C82" s="41" t="s">
        <v>53</v>
      </c>
      <c r="D82" s="22">
        <v>1620108160</v>
      </c>
      <c r="E82" s="155">
        <v>500</v>
      </c>
      <c r="F82" s="134">
        <v>250000</v>
      </c>
      <c r="G82" s="123"/>
      <c r="H82" s="134">
        <f t="shared" si="5"/>
        <v>250000</v>
      </c>
      <c r="I82" s="156"/>
    </row>
    <row r="83" spans="1:9" ht="56.25" customHeight="1">
      <c r="A83" s="21" t="s">
        <v>567</v>
      </c>
      <c r="B83" s="77" t="s">
        <v>5</v>
      </c>
      <c r="C83" s="41" t="s">
        <v>53</v>
      </c>
      <c r="D83" s="22">
        <v>1710108010</v>
      </c>
      <c r="E83" s="79">
        <v>500</v>
      </c>
      <c r="F83" s="134">
        <v>3261800</v>
      </c>
      <c r="G83" s="134"/>
      <c r="H83" s="134">
        <f t="shared" si="5"/>
        <v>3261800</v>
      </c>
      <c r="I83" s="96"/>
    </row>
    <row r="84" spans="1:9" ht="102.75" customHeight="1">
      <c r="A84" s="21" t="s">
        <v>636</v>
      </c>
      <c r="B84" s="176" t="s">
        <v>5</v>
      </c>
      <c r="C84" s="41" t="s">
        <v>53</v>
      </c>
      <c r="D84" s="22">
        <v>1720108020</v>
      </c>
      <c r="E84" s="177">
        <v>500</v>
      </c>
      <c r="F84" s="71">
        <v>2000000</v>
      </c>
      <c r="G84" s="123"/>
      <c r="H84" s="162">
        <f>F84+G84</f>
        <v>2000000</v>
      </c>
      <c r="I84" s="178"/>
    </row>
    <row r="85" spans="1:9" ht="26.25" customHeight="1">
      <c r="A85" s="23" t="s">
        <v>181</v>
      </c>
      <c r="B85" s="77" t="s">
        <v>5</v>
      </c>
      <c r="C85" s="77" t="s">
        <v>54</v>
      </c>
      <c r="D85" s="77" t="s">
        <v>404</v>
      </c>
      <c r="E85" s="79">
        <v>800</v>
      </c>
      <c r="F85" s="134">
        <v>400000</v>
      </c>
      <c r="G85" s="134"/>
      <c r="H85" s="134">
        <f t="shared" si="5"/>
        <v>400000</v>
      </c>
      <c r="I85" s="96"/>
    </row>
    <row r="86" spans="1:9" ht="41.25" customHeight="1">
      <c r="A86" s="46" t="s">
        <v>540</v>
      </c>
      <c r="B86" s="77" t="s">
        <v>5</v>
      </c>
      <c r="C86" s="99" t="s">
        <v>301</v>
      </c>
      <c r="D86" s="77" t="s">
        <v>541</v>
      </c>
      <c r="E86" s="37">
        <v>500</v>
      </c>
      <c r="F86" s="134">
        <v>46200</v>
      </c>
      <c r="G86" s="134"/>
      <c r="H86" s="134">
        <f t="shared" si="5"/>
        <v>46200</v>
      </c>
      <c r="I86" s="96"/>
    </row>
    <row r="87" spans="1:9" ht="41.25" customHeight="1">
      <c r="A87" s="35" t="s">
        <v>630</v>
      </c>
      <c r="B87" s="179" t="s">
        <v>5</v>
      </c>
      <c r="C87" s="99" t="s">
        <v>300</v>
      </c>
      <c r="D87" s="179" t="s">
        <v>631</v>
      </c>
      <c r="E87" s="37">
        <v>500</v>
      </c>
      <c r="F87" s="71">
        <v>65000</v>
      </c>
      <c r="G87" s="71"/>
      <c r="H87" s="71">
        <f>F87+G87</f>
        <v>65000</v>
      </c>
      <c r="I87" s="180"/>
    </row>
    <row r="88" spans="1:9" ht="52.5" customHeight="1">
      <c r="A88" s="35" t="s">
        <v>608</v>
      </c>
      <c r="B88" s="154" t="s">
        <v>5</v>
      </c>
      <c r="C88" s="99" t="s">
        <v>300</v>
      </c>
      <c r="D88" s="158" t="s">
        <v>576</v>
      </c>
      <c r="E88" s="37">
        <v>500</v>
      </c>
      <c r="F88" s="134">
        <v>5995182.8300000001</v>
      </c>
      <c r="G88" s="124"/>
      <c r="H88" s="134">
        <f t="shared" si="5"/>
        <v>5995182.8300000001</v>
      </c>
      <c r="I88" s="96"/>
    </row>
    <row r="89" spans="1:9" ht="63" customHeight="1">
      <c r="A89" s="182" t="s">
        <v>635</v>
      </c>
      <c r="B89" s="183" t="s">
        <v>5</v>
      </c>
      <c r="C89" s="99" t="s">
        <v>300</v>
      </c>
      <c r="D89" s="183" t="s">
        <v>634</v>
      </c>
      <c r="E89" s="37">
        <v>800</v>
      </c>
      <c r="F89" s="134">
        <v>150000</v>
      </c>
      <c r="G89" s="124"/>
      <c r="H89" s="134">
        <f>F89+G89</f>
        <v>150000</v>
      </c>
      <c r="I89" s="184"/>
    </row>
    <row r="90" spans="1:9" ht="54.75" customHeight="1">
      <c r="A90" s="35" t="s">
        <v>544</v>
      </c>
      <c r="B90" s="77" t="s">
        <v>5</v>
      </c>
      <c r="C90" s="99" t="s">
        <v>300</v>
      </c>
      <c r="D90" s="77" t="s">
        <v>545</v>
      </c>
      <c r="E90" s="37">
        <v>500</v>
      </c>
      <c r="F90" s="134">
        <v>869000</v>
      </c>
      <c r="G90" s="134"/>
      <c r="H90" s="134">
        <f t="shared" si="5"/>
        <v>869000</v>
      </c>
      <c r="I90" s="96"/>
    </row>
    <row r="91" spans="1:9" ht="66.75" customHeight="1">
      <c r="A91" s="35" t="s">
        <v>291</v>
      </c>
      <c r="B91" s="77" t="s">
        <v>5</v>
      </c>
      <c r="C91" s="77" t="s">
        <v>300</v>
      </c>
      <c r="D91" s="77" t="s">
        <v>396</v>
      </c>
      <c r="E91" s="79">
        <v>800</v>
      </c>
      <c r="F91" s="134">
        <v>7331000</v>
      </c>
      <c r="G91" s="134">
        <v>2869000</v>
      </c>
      <c r="H91" s="134">
        <f t="shared" si="5"/>
        <v>10200000</v>
      </c>
      <c r="I91" s="96"/>
    </row>
    <row r="92" spans="1:9" ht="81.75" customHeight="1">
      <c r="A92" s="35" t="s">
        <v>617</v>
      </c>
      <c r="B92" s="163" t="s">
        <v>5</v>
      </c>
      <c r="C92" s="36" t="s">
        <v>300</v>
      </c>
      <c r="D92" s="36" t="s">
        <v>618</v>
      </c>
      <c r="E92" s="164">
        <v>500</v>
      </c>
      <c r="F92" s="134">
        <v>1548747.47</v>
      </c>
      <c r="G92" s="123"/>
      <c r="H92" s="134">
        <f t="shared" si="5"/>
        <v>1548747.47</v>
      </c>
      <c r="I92" s="165"/>
    </row>
    <row r="93" spans="1:9" ht="57" customHeight="1">
      <c r="A93" s="35" t="s">
        <v>542</v>
      </c>
      <c r="B93" s="154" t="s">
        <v>5</v>
      </c>
      <c r="C93" s="99" t="s">
        <v>302</v>
      </c>
      <c r="D93" s="154" t="s">
        <v>543</v>
      </c>
      <c r="E93" s="37">
        <v>500</v>
      </c>
      <c r="F93" s="134">
        <v>1159800</v>
      </c>
      <c r="G93" s="134"/>
      <c r="H93" s="134">
        <f t="shared" ref="H93" si="6">F93+G93</f>
        <v>1159800</v>
      </c>
      <c r="I93" s="156"/>
    </row>
    <row r="94" spans="1:9" ht="80.25" customHeight="1">
      <c r="A94" s="35" t="s">
        <v>566</v>
      </c>
      <c r="B94" s="77" t="s">
        <v>5</v>
      </c>
      <c r="C94" s="99" t="s">
        <v>302</v>
      </c>
      <c r="D94" s="112" t="s">
        <v>563</v>
      </c>
      <c r="E94" s="37">
        <v>500</v>
      </c>
      <c r="F94" s="134">
        <v>360600</v>
      </c>
      <c r="G94" s="134"/>
      <c r="H94" s="134">
        <f t="shared" si="5"/>
        <v>360600</v>
      </c>
      <c r="I94" s="96"/>
    </row>
    <row r="95" spans="1:9" ht="53.25" customHeight="1">
      <c r="A95" s="35" t="s">
        <v>546</v>
      </c>
      <c r="B95" s="77" t="s">
        <v>5</v>
      </c>
      <c r="C95" s="77" t="s">
        <v>302</v>
      </c>
      <c r="D95" s="77" t="s">
        <v>547</v>
      </c>
      <c r="E95" s="37">
        <v>500</v>
      </c>
      <c r="F95" s="134">
        <v>280000</v>
      </c>
      <c r="G95" s="134"/>
      <c r="H95" s="134">
        <f t="shared" si="5"/>
        <v>280000</v>
      </c>
      <c r="I95" s="96"/>
    </row>
    <row r="96" spans="1:9" ht="93" customHeight="1">
      <c r="A96" s="23" t="s">
        <v>172</v>
      </c>
      <c r="B96" s="77" t="s">
        <v>5</v>
      </c>
      <c r="C96" s="77" t="s">
        <v>318</v>
      </c>
      <c r="D96" s="77" t="s">
        <v>174</v>
      </c>
      <c r="E96" s="79">
        <v>100</v>
      </c>
      <c r="F96" s="134">
        <v>1329600</v>
      </c>
      <c r="G96" s="134"/>
      <c r="H96" s="134">
        <f t="shared" si="5"/>
        <v>1329600</v>
      </c>
      <c r="I96" s="96"/>
    </row>
    <row r="97" spans="1:9" ht="54" customHeight="1">
      <c r="A97" s="23" t="s">
        <v>239</v>
      </c>
      <c r="B97" s="77" t="s">
        <v>5</v>
      </c>
      <c r="C97" s="77" t="s">
        <v>318</v>
      </c>
      <c r="D97" s="77" t="s">
        <v>174</v>
      </c>
      <c r="E97" s="79">
        <v>200</v>
      </c>
      <c r="F97" s="134">
        <v>77200</v>
      </c>
      <c r="G97" s="134"/>
      <c r="H97" s="134">
        <f t="shared" si="5"/>
        <v>77200</v>
      </c>
      <c r="I97" s="96"/>
    </row>
    <row r="98" spans="1:9" ht="39.75" customHeight="1">
      <c r="A98" s="23" t="s">
        <v>173</v>
      </c>
      <c r="B98" s="77" t="s">
        <v>5</v>
      </c>
      <c r="C98" s="77" t="s">
        <v>318</v>
      </c>
      <c r="D98" s="77" t="s">
        <v>174</v>
      </c>
      <c r="E98" s="79">
        <v>800</v>
      </c>
      <c r="F98" s="134">
        <v>400</v>
      </c>
      <c r="G98" s="134"/>
      <c r="H98" s="134">
        <f t="shared" si="5"/>
        <v>400</v>
      </c>
      <c r="I98" s="96"/>
    </row>
    <row r="99" spans="1:9" ht="15.75" hidden="1" customHeight="1">
      <c r="A99" s="23"/>
      <c r="B99" s="77"/>
      <c r="C99" s="77"/>
      <c r="D99" s="42"/>
      <c r="E99" s="79"/>
      <c r="F99" s="134"/>
      <c r="G99" s="134"/>
      <c r="H99" s="134">
        <f t="shared" si="5"/>
        <v>0</v>
      </c>
      <c r="I99" s="96"/>
    </row>
    <row r="100" spans="1:9" ht="120" customHeight="1">
      <c r="A100" s="35" t="s">
        <v>323</v>
      </c>
      <c r="B100" s="77" t="s">
        <v>5</v>
      </c>
      <c r="C100" s="77" t="s">
        <v>318</v>
      </c>
      <c r="D100" s="98" t="s">
        <v>320</v>
      </c>
      <c r="E100" s="79">
        <v>100</v>
      </c>
      <c r="F100" s="134">
        <v>236671</v>
      </c>
      <c r="G100" s="134"/>
      <c r="H100" s="134">
        <f t="shared" si="5"/>
        <v>236671</v>
      </c>
      <c r="I100" s="96"/>
    </row>
    <row r="101" spans="1:9" ht="116.25" customHeight="1">
      <c r="A101" s="35" t="s">
        <v>430</v>
      </c>
      <c r="B101" s="77" t="s">
        <v>5</v>
      </c>
      <c r="C101" s="77" t="s">
        <v>318</v>
      </c>
      <c r="D101" s="98" t="s">
        <v>313</v>
      </c>
      <c r="E101" s="79">
        <v>100</v>
      </c>
      <c r="F101" s="134">
        <v>67000</v>
      </c>
      <c r="G101" s="134"/>
      <c r="H101" s="134">
        <f t="shared" si="5"/>
        <v>67000</v>
      </c>
      <c r="I101" s="96"/>
    </row>
    <row r="102" spans="1:9" ht="68.25" customHeight="1">
      <c r="A102" s="45" t="s">
        <v>554</v>
      </c>
      <c r="B102" s="77" t="s">
        <v>5</v>
      </c>
      <c r="C102" s="77" t="s">
        <v>318</v>
      </c>
      <c r="D102" s="77" t="s">
        <v>440</v>
      </c>
      <c r="E102" s="79">
        <v>100</v>
      </c>
      <c r="F102" s="134">
        <v>49497</v>
      </c>
      <c r="G102" s="134"/>
      <c r="H102" s="134">
        <f t="shared" si="5"/>
        <v>49497</v>
      </c>
      <c r="I102" s="96"/>
    </row>
    <row r="103" spans="1:9" ht="78.75" customHeight="1">
      <c r="A103" s="45" t="s">
        <v>555</v>
      </c>
      <c r="B103" s="77" t="s">
        <v>5</v>
      </c>
      <c r="C103" s="77" t="s">
        <v>318</v>
      </c>
      <c r="D103" s="77" t="s">
        <v>441</v>
      </c>
      <c r="E103" s="79">
        <v>100</v>
      </c>
      <c r="F103" s="134">
        <v>28300</v>
      </c>
      <c r="G103" s="134"/>
      <c r="H103" s="134">
        <f t="shared" si="5"/>
        <v>28300</v>
      </c>
      <c r="I103" s="96"/>
    </row>
    <row r="104" spans="1:9" ht="78.75" customHeight="1">
      <c r="A104" s="23" t="s">
        <v>155</v>
      </c>
      <c r="B104" s="77" t="s">
        <v>5</v>
      </c>
      <c r="C104" s="77" t="s">
        <v>61</v>
      </c>
      <c r="D104" s="77" t="s">
        <v>159</v>
      </c>
      <c r="E104" s="79">
        <v>100</v>
      </c>
      <c r="F104" s="134">
        <v>2276447.2200000002</v>
      </c>
      <c r="G104" s="123"/>
      <c r="H104" s="134">
        <f t="shared" si="5"/>
        <v>2276447.2200000002</v>
      </c>
      <c r="I104" s="96"/>
    </row>
    <row r="105" spans="1:9" ht="54" customHeight="1">
      <c r="A105" s="23" t="s">
        <v>236</v>
      </c>
      <c r="B105" s="77" t="s">
        <v>5</v>
      </c>
      <c r="C105" s="77" t="s">
        <v>61</v>
      </c>
      <c r="D105" s="77" t="s">
        <v>159</v>
      </c>
      <c r="E105" s="79">
        <v>200</v>
      </c>
      <c r="F105" s="134">
        <v>3000146</v>
      </c>
      <c r="G105" s="123"/>
      <c r="H105" s="134">
        <f t="shared" si="5"/>
        <v>3000146</v>
      </c>
      <c r="I105" s="96"/>
    </row>
    <row r="106" spans="1:9" ht="42" customHeight="1">
      <c r="A106" s="23" t="s">
        <v>156</v>
      </c>
      <c r="B106" s="77" t="s">
        <v>5</v>
      </c>
      <c r="C106" s="77" t="s">
        <v>61</v>
      </c>
      <c r="D106" s="77" t="s">
        <v>159</v>
      </c>
      <c r="E106" s="79">
        <v>800</v>
      </c>
      <c r="F106" s="134">
        <v>24800</v>
      </c>
      <c r="G106" s="134"/>
      <c r="H106" s="134">
        <f t="shared" si="5"/>
        <v>24800</v>
      </c>
      <c r="I106" s="96"/>
    </row>
    <row r="107" spans="1:9" ht="39" customHeight="1">
      <c r="A107" s="23" t="s">
        <v>237</v>
      </c>
      <c r="B107" s="77" t="s">
        <v>5</v>
      </c>
      <c r="C107" s="77" t="s">
        <v>61</v>
      </c>
      <c r="D107" s="77" t="s">
        <v>160</v>
      </c>
      <c r="E107" s="79">
        <v>200</v>
      </c>
      <c r="F107" s="134">
        <v>162369.54</v>
      </c>
      <c r="G107" s="134"/>
      <c r="H107" s="134">
        <f t="shared" si="5"/>
        <v>162369.54</v>
      </c>
      <c r="I107" s="96"/>
    </row>
    <row r="108" spans="1:9" ht="42.75" customHeight="1">
      <c r="A108" s="23" t="s">
        <v>256</v>
      </c>
      <c r="B108" s="77" t="s">
        <v>5</v>
      </c>
      <c r="C108" s="77" t="s">
        <v>61</v>
      </c>
      <c r="D108" s="77" t="s">
        <v>163</v>
      </c>
      <c r="E108" s="79">
        <v>200</v>
      </c>
      <c r="F108" s="134">
        <v>151870</v>
      </c>
      <c r="G108" s="134"/>
      <c r="H108" s="134">
        <f t="shared" si="5"/>
        <v>151870</v>
      </c>
      <c r="I108" s="96"/>
    </row>
    <row r="109" spans="1:9" ht="106.5" customHeight="1">
      <c r="A109" s="35" t="s">
        <v>166</v>
      </c>
      <c r="B109" s="77" t="s">
        <v>5</v>
      </c>
      <c r="C109" s="77" t="s">
        <v>61</v>
      </c>
      <c r="D109" s="36" t="s">
        <v>167</v>
      </c>
      <c r="E109" s="79">
        <v>100</v>
      </c>
      <c r="F109" s="134">
        <v>2141170</v>
      </c>
      <c r="G109" s="134"/>
      <c r="H109" s="134">
        <f t="shared" si="5"/>
        <v>2141170</v>
      </c>
      <c r="I109" s="42">
        <v>442.7</v>
      </c>
    </row>
    <row r="110" spans="1:9" ht="105.75" customHeight="1">
      <c r="A110" s="23" t="s">
        <v>375</v>
      </c>
      <c r="B110" s="77" t="s">
        <v>5</v>
      </c>
      <c r="C110" s="77" t="s">
        <v>61</v>
      </c>
      <c r="D110" s="77" t="s">
        <v>168</v>
      </c>
      <c r="E110" s="79">
        <v>100</v>
      </c>
      <c r="F110" s="134">
        <v>237907.78</v>
      </c>
      <c r="G110" s="134"/>
      <c r="H110" s="134">
        <f t="shared" si="5"/>
        <v>237907.78</v>
      </c>
      <c r="I110" s="96"/>
    </row>
    <row r="111" spans="1:9" ht="66.75" customHeight="1">
      <c r="A111" s="45" t="s">
        <v>554</v>
      </c>
      <c r="B111" s="77" t="s">
        <v>5</v>
      </c>
      <c r="C111" s="77" t="s">
        <v>61</v>
      </c>
      <c r="D111" s="77" t="s">
        <v>442</v>
      </c>
      <c r="E111" s="79">
        <v>100</v>
      </c>
      <c r="F111" s="134">
        <v>215924</v>
      </c>
      <c r="G111" s="134"/>
      <c r="H111" s="134">
        <f t="shared" si="5"/>
        <v>215924</v>
      </c>
      <c r="I111" s="96"/>
    </row>
    <row r="112" spans="1:9" ht="80.25" customHeight="1">
      <c r="A112" s="45" t="s">
        <v>555</v>
      </c>
      <c r="B112" s="77" t="s">
        <v>5</v>
      </c>
      <c r="C112" s="77" t="s">
        <v>61</v>
      </c>
      <c r="D112" s="77" t="s">
        <v>443</v>
      </c>
      <c r="E112" s="79">
        <v>100</v>
      </c>
      <c r="F112" s="134">
        <v>58176</v>
      </c>
      <c r="G112" s="134"/>
      <c r="H112" s="134">
        <f t="shared" si="5"/>
        <v>58176</v>
      </c>
      <c r="I112" s="96"/>
    </row>
    <row r="113" spans="1:9" ht="91.5" customHeight="1">
      <c r="A113" s="23" t="s">
        <v>363</v>
      </c>
      <c r="B113" s="77" t="s">
        <v>5</v>
      </c>
      <c r="C113" s="77" t="s">
        <v>61</v>
      </c>
      <c r="D113" s="36" t="s">
        <v>424</v>
      </c>
      <c r="E113" s="79">
        <v>100</v>
      </c>
      <c r="F113" s="134">
        <v>1450700</v>
      </c>
      <c r="G113" s="134"/>
      <c r="H113" s="134">
        <f t="shared" si="5"/>
        <v>1450700</v>
      </c>
      <c r="I113" s="96"/>
    </row>
    <row r="114" spans="1:9" ht="66.75" customHeight="1">
      <c r="A114" s="23" t="s">
        <v>425</v>
      </c>
      <c r="B114" s="77" t="s">
        <v>5</v>
      </c>
      <c r="C114" s="77" t="s">
        <v>61</v>
      </c>
      <c r="D114" s="36" t="s">
        <v>424</v>
      </c>
      <c r="E114" s="79">
        <v>200</v>
      </c>
      <c r="F114" s="134">
        <v>398900</v>
      </c>
      <c r="G114" s="134"/>
      <c r="H114" s="134">
        <f t="shared" si="5"/>
        <v>398900</v>
      </c>
      <c r="I114" s="96"/>
    </row>
    <row r="115" spans="1:9" ht="64.5" customHeight="1">
      <c r="A115" s="23" t="s">
        <v>568</v>
      </c>
      <c r="B115" s="77" t="s">
        <v>5</v>
      </c>
      <c r="C115" s="77" t="s">
        <v>61</v>
      </c>
      <c r="D115" s="36" t="s">
        <v>539</v>
      </c>
      <c r="E115" s="79">
        <v>500</v>
      </c>
      <c r="F115" s="134">
        <v>139840</v>
      </c>
      <c r="G115" s="134"/>
      <c r="H115" s="134">
        <f t="shared" si="5"/>
        <v>139840</v>
      </c>
      <c r="I115" s="96"/>
    </row>
    <row r="116" spans="1:9" ht="53.25" customHeight="1">
      <c r="A116" s="23" t="s">
        <v>533</v>
      </c>
      <c r="B116" s="36" t="s">
        <v>5</v>
      </c>
      <c r="C116" s="41" t="s">
        <v>61</v>
      </c>
      <c r="D116" s="36" t="s">
        <v>534</v>
      </c>
      <c r="E116" s="79">
        <v>200</v>
      </c>
      <c r="F116" s="134">
        <v>4978</v>
      </c>
      <c r="G116" s="134"/>
      <c r="H116" s="134">
        <f t="shared" si="5"/>
        <v>4978</v>
      </c>
      <c r="I116" s="96"/>
    </row>
    <row r="117" spans="1:9" ht="53.25" customHeight="1">
      <c r="A117" s="23" t="s">
        <v>510</v>
      </c>
      <c r="B117" s="187" t="s">
        <v>5</v>
      </c>
      <c r="C117" s="187" t="s">
        <v>61</v>
      </c>
      <c r="D117" s="34">
        <v>1110100310</v>
      </c>
      <c r="E117" s="185">
        <v>200</v>
      </c>
      <c r="F117" s="134">
        <v>130000</v>
      </c>
      <c r="G117" s="134">
        <v>-130000</v>
      </c>
      <c r="H117" s="134">
        <f t="shared" si="5"/>
        <v>0</v>
      </c>
      <c r="I117" s="186"/>
    </row>
    <row r="118" spans="1:9" ht="53.25" customHeight="1">
      <c r="A118" s="23" t="s">
        <v>510</v>
      </c>
      <c r="B118" s="188" t="s">
        <v>5</v>
      </c>
      <c r="C118" s="188" t="s">
        <v>59</v>
      </c>
      <c r="D118" s="34">
        <v>1110100310</v>
      </c>
      <c r="E118" s="189">
        <v>200</v>
      </c>
      <c r="F118" s="134">
        <v>0</v>
      </c>
      <c r="G118" s="134">
        <v>130000</v>
      </c>
      <c r="H118" s="134">
        <f t="shared" si="5"/>
        <v>130000</v>
      </c>
      <c r="I118" s="190"/>
    </row>
    <row r="119" spans="1:9" ht="54" customHeight="1">
      <c r="A119" s="47" t="s">
        <v>439</v>
      </c>
      <c r="B119" s="77" t="s">
        <v>5</v>
      </c>
      <c r="C119" s="77" t="s">
        <v>61</v>
      </c>
      <c r="D119" s="22">
        <v>4290008150</v>
      </c>
      <c r="E119" s="79">
        <v>500</v>
      </c>
      <c r="F119" s="134">
        <v>704200</v>
      </c>
      <c r="G119" s="134"/>
      <c r="H119" s="134">
        <f t="shared" si="5"/>
        <v>704200</v>
      </c>
      <c r="I119" s="96"/>
    </row>
    <row r="120" spans="1:9" ht="26.25" customHeight="1">
      <c r="A120" s="43" t="s">
        <v>77</v>
      </c>
      <c r="B120" s="44" t="s">
        <v>6</v>
      </c>
      <c r="C120" s="77"/>
      <c r="D120" s="77"/>
      <c r="E120" s="22"/>
      <c r="F120" s="133">
        <f>F122+F123+F124+F125+F126+F127+F128+F129+F130+F135+F136+F144+F145+F146+F147+F148+F149+F150+F151+F152+F153+F163+F164+F165+F174+F176+F177+F178+F179+F180+F183+F184+F185+F195+F154+F155+F156+I110+F192+F193+F186+F157+F158+F133+F134+F161+F162+F181+F182+F131+F132+F166+F167+F168+F169+F170+F171+F172+F173+F188+F189+F159+F160+F142+F143+F196+F137+F138+F121+F175+F187+F194+F140+F190+F141+F139+F191</f>
        <v>136712788.85999998</v>
      </c>
      <c r="G120" s="133">
        <f t="shared" ref="G120:H120" si="7">G122+G123+G124+G125+G126+G127+G128+G129+G130+G135+G136+G144+G145+G146+G147+G148+G149+G150+G151+G152+G153+G163+G164+G165+G174+G176+G177+G178+G179+G180+G183+G184+G185+G195+G154+G155+G156+J110+G192+G193+G186+G157+G158+G133+G134+G161+G162+G181+G182+G131+G132+G166+G167+G168+G169+G170+G171+G172+G173+G188+G189+G159+G160+G142+G143+G196+G137+G138+G121+G175+G187+G194+G140+G190+G141+G139+G191</f>
        <v>0</v>
      </c>
      <c r="H120" s="133">
        <f t="shared" si="7"/>
        <v>136712788.85999998</v>
      </c>
      <c r="I120" s="86" t="e">
        <f>I122+I123+I124+I125+I126+I127+I128+I129+I130+I135+I136+#REF!+#REF!+I144+#REF!+I145+I146+I147+I148+I149+I150+I151+I152+I153+#REF!+#REF!+I163+I164+I165+#REF!+#REF!+#REF!+#REF!+#REF!+#REF!+I174+#REF!+I176+I177+I178+I179+I180+I183+I184+I185+#REF!+#REF!+I195+#REF!+I154+I155+I156+#REF!+#REF!+#REF!+L110+#REF!+#REF!+#REF!+#REF!+I192+I193+I186+#REF!+#REF!+I157+I158+#REF!+#REF!</f>
        <v>#REF!</v>
      </c>
    </row>
    <row r="121" spans="1:9" ht="54" customHeight="1">
      <c r="A121" s="58" t="s">
        <v>470</v>
      </c>
      <c r="B121" s="110" t="s">
        <v>6</v>
      </c>
      <c r="C121" s="110" t="s">
        <v>56</v>
      </c>
      <c r="D121" s="110" t="s">
        <v>469</v>
      </c>
      <c r="E121" s="111">
        <v>200</v>
      </c>
      <c r="F121" s="134">
        <v>90000</v>
      </c>
      <c r="G121" s="134"/>
      <c r="H121" s="134">
        <f t="shared" si="5"/>
        <v>90000</v>
      </c>
      <c r="I121" s="103"/>
    </row>
    <row r="122" spans="1:9" ht="53.25" customHeight="1">
      <c r="A122" s="23" t="s">
        <v>223</v>
      </c>
      <c r="B122" s="77" t="s">
        <v>6</v>
      </c>
      <c r="C122" s="77" t="s">
        <v>56</v>
      </c>
      <c r="D122" s="77" t="s">
        <v>96</v>
      </c>
      <c r="E122" s="79">
        <v>200</v>
      </c>
      <c r="F122" s="134">
        <v>1300000</v>
      </c>
      <c r="G122" s="134"/>
      <c r="H122" s="134">
        <f t="shared" si="5"/>
        <v>1300000</v>
      </c>
      <c r="I122" s="96"/>
    </row>
    <row r="123" spans="1:9" ht="133.5" customHeight="1">
      <c r="A123" s="33" t="s">
        <v>370</v>
      </c>
      <c r="B123" s="77" t="s">
        <v>6</v>
      </c>
      <c r="C123" s="77" t="s">
        <v>56</v>
      </c>
      <c r="D123" s="77" t="s">
        <v>105</v>
      </c>
      <c r="E123" s="79">
        <v>200</v>
      </c>
      <c r="F123" s="134">
        <v>24438</v>
      </c>
      <c r="G123" s="134"/>
      <c r="H123" s="134">
        <f t="shared" si="5"/>
        <v>24438</v>
      </c>
      <c r="I123" s="96"/>
    </row>
    <row r="124" spans="1:9" ht="78.75" customHeight="1">
      <c r="A124" s="23" t="s">
        <v>87</v>
      </c>
      <c r="B124" s="77" t="s">
        <v>6</v>
      </c>
      <c r="C124" s="77" t="s">
        <v>56</v>
      </c>
      <c r="D124" s="77" t="s">
        <v>111</v>
      </c>
      <c r="E124" s="79">
        <v>100</v>
      </c>
      <c r="F124" s="134">
        <v>1620705</v>
      </c>
      <c r="G124" s="134"/>
      <c r="H124" s="134">
        <f t="shared" si="5"/>
        <v>1620705</v>
      </c>
      <c r="I124" s="96"/>
    </row>
    <row r="125" spans="1:9" ht="52.5" customHeight="1">
      <c r="A125" s="23" t="s">
        <v>227</v>
      </c>
      <c r="B125" s="77" t="s">
        <v>6</v>
      </c>
      <c r="C125" s="77" t="s">
        <v>56</v>
      </c>
      <c r="D125" s="77" t="s">
        <v>111</v>
      </c>
      <c r="E125" s="79">
        <v>200</v>
      </c>
      <c r="F125" s="134">
        <v>3200100</v>
      </c>
      <c r="G125" s="134"/>
      <c r="H125" s="134">
        <f t="shared" si="5"/>
        <v>3200100</v>
      </c>
      <c r="I125" s="96"/>
    </row>
    <row r="126" spans="1:9" ht="42" customHeight="1">
      <c r="A126" s="23" t="s">
        <v>88</v>
      </c>
      <c r="B126" s="77" t="s">
        <v>6</v>
      </c>
      <c r="C126" s="77" t="s">
        <v>56</v>
      </c>
      <c r="D126" s="77" t="s">
        <v>111</v>
      </c>
      <c r="E126" s="79">
        <v>800</v>
      </c>
      <c r="F126" s="134">
        <v>27600</v>
      </c>
      <c r="G126" s="134"/>
      <c r="H126" s="134">
        <f t="shared" si="5"/>
        <v>27600</v>
      </c>
      <c r="I126" s="96"/>
    </row>
    <row r="127" spans="1:9" ht="42.75" customHeight="1">
      <c r="A127" s="23" t="s">
        <v>228</v>
      </c>
      <c r="B127" s="77" t="s">
        <v>6</v>
      </c>
      <c r="C127" s="77" t="s">
        <v>56</v>
      </c>
      <c r="D127" s="77" t="s">
        <v>198</v>
      </c>
      <c r="E127" s="79">
        <v>200</v>
      </c>
      <c r="F127" s="134">
        <v>1515364.9</v>
      </c>
      <c r="G127" s="134"/>
      <c r="H127" s="134">
        <f t="shared" si="5"/>
        <v>1515364.9</v>
      </c>
      <c r="I127" s="96"/>
    </row>
    <row r="128" spans="1:9" ht="25.5">
      <c r="A128" s="23" t="s">
        <v>229</v>
      </c>
      <c r="B128" s="77" t="s">
        <v>6</v>
      </c>
      <c r="C128" s="77" t="s">
        <v>56</v>
      </c>
      <c r="D128" s="77" t="s">
        <v>207</v>
      </c>
      <c r="E128" s="79">
        <v>200</v>
      </c>
      <c r="F128" s="134">
        <v>981400</v>
      </c>
      <c r="G128" s="134"/>
      <c r="H128" s="134">
        <f t="shared" si="5"/>
        <v>981400</v>
      </c>
      <c r="I128" s="96"/>
    </row>
    <row r="129" spans="1:9" ht="182.25" customHeight="1">
      <c r="A129" s="23" t="s">
        <v>374</v>
      </c>
      <c r="B129" s="77" t="s">
        <v>6</v>
      </c>
      <c r="C129" s="77" t="s">
        <v>56</v>
      </c>
      <c r="D129" s="77" t="s">
        <v>121</v>
      </c>
      <c r="E129" s="79">
        <v>100</v>
      </c>
      <c r="F129" s="134">
        <v>7740175</v>
      </c>
      <c r="G129" s="134"/>
      <c r="H129" s="134">
        <f t="shared" si="5"/>
        <v>7740175</v>
      </c>
      <c r="I129" s="96"/>
    </row>
    <row r="130" spans="1:9" ht="144.75" customHeight="1">
      <c r="A130" s="23" t="s">
        <v>373</v>
      </c>
      <c r="B130" s="77" t="s">
        <v>6</v>
      </c>
      <c r="C130" s="77" t="s">
        <v>56</v>
      </c>
      <c r="D130" s="77" t="s">
        <v>121</v>
      </c>
      <c r="E130" s="79">
        <v>200</v>
      </c>
      <c r="F130" s="134">
        <v>51324</v>
      </c>
      <c r="G130" s="134"/>
      <c r="H130" s="134">
        <f t="shared" si="5"/>
        <v>51324</v>
      </c>
      <c r="I130" s="96"/>
    </row>
    <row r="131" spans="1:9" ht="66.75" customHeight="1">
      <c r="A131" s="45" t="s">
        <v>554</v>
      </c>
      <c r="B131" s="77" t="s">
        <v>6</v>
      </c>
      <c r="C131" s="77" t="s">
        <v>56</v>
      </c>
      <c r="D131" s="77" t="s">
        <v>444</v>
      </c>
      <c r="E131" s="79">
        <v>100</v>
      </c>
      <c r="F131" s="134">
        <v>647609</v>
      </c>
      <c r="G131" s="134"/>
      <c r="H131" s="134">
        <f t="shared" si="5"/>
        <v>647609</v>
      </c>
      <c r="I131" s="96"/>
    </row>
    <row r="132" spans="1:9" ht="79.5" customHeight="1">
      <c r="A132" s="45" t="s">
        <v>555</v>
      </c>
      <c r="B132" s="77" t="s">
        <v>6</v>
      </c>
      <c r="C132" s="77" t="s">
        <v>56</v>
      </c>
      <c r="D132" s="77" t="s">
        <v>445</v>
      </c>
      <c r="E132" s="79">
        <v>100</v>
      </c>
      <c r="F132" s="134">
        <v>93988</v>
      </c>
      <c r="G132" s="134"/>
      <c r="H132" s="134">
        <f t="shared" si="5"/>
        <v>93988</v>
      </c>
      <c r="I132" s="96"/>
    </row>
    <row r="133" spans="1:9" ht="55.5" customHeight="1">
      <c r="A133" s="58" t="s">
        <v>470</v>
      </c>
      <c r="B133" s="77" t="s">
        <v>6</v>
      </c>
      <c r="C133" s="77" t="s">
        <v>57</v>
      </c>
      <c r="D133" s="77" t="s">
        <v>469</v>
      </c>
      <c r="E133" s="34">
        <v>200</v>
      </c>
      <c r="F133" s="134">
        <v>90000</v>
      </c>
      <c r="G133" s="134"/>
      <c r="H133" s="134">
        <f t="shared" si="5"/>
        <v>90000</v>
      </c>
      <c r="I133" s="96"/>
    </row>
    <row r="134" spans="1:9" ht="53.25" customHeight="1">
      <c r="A134" s="58" t="s">
        <v>471</v>
      </c>
      <c r="B134" s="77" t="s">
        <v>6</v>
      </c>
      <c r="C134" s="77" t="s">
        <v>57</v>
      </c>
      <c r="D134" s="77" t="s">
        <v>469</v>
      </c>
      <c r="E134" s="34">
        <v>600</v>
      </c>
      <c r="F134" s="134">
        <v>460000</v>
      </c>
      <c r="G134" s="134"/>
      <c r="H134" s="134">
        <f t="shared" si="5"/>
        <v>460000</v>
      </c>
      <c r="I134" s="96"/>
    </row>
    <row r="135" spans="1:9" ht="53.25" customHeight="1">
      <c r="A135" s="23" t="s">
        <v>222</v>
      </c>
      <c r="B135" s="77" t="s">
        <v>6</v>
      </c>
      <c r="C135" s="77" t="s">
        <v>57</v>
      </c>
      <c r="D135" s="77" t="s">
        <v>95</v>
      </c>
      <c r="E135" s="79">
        <v>200</v>
      </c>
      <c r="F135" s="134">
        <v>2500000</v>
      </c>
      <c r="G135" s="134"/>
      <c r="H135" s="134">
        <f t="shared" si="5"/>
        <v>2500000</v>
      </c>
      <c r="I135" s="96"/>
    </row>
    <row r="136" spans="1:9" ht="53.25" customHeight="1">
      <c r="A136" s="23" t="s">
        <v>85</v>
      </c>
      <c r="B136" s="77" t="s">
        <v>6</v>
      </c>
      <c r="C136" s="77" t="s">
        <v>57</v>
      </c>
      <c r="D136" s="77" t="s">
        <v>95</v>
      </c>
      <c r="E136" s="79">
        <v>600</v>
      </c>
      <c r="F136" s="134">
        <v>3954140</v>
      </c>
      <c r="G136" s="134"/>
      <c r="H136" s="134">
        <f t="shared" si="5"/>
        <v>3954140</v>
      </c>
      <c r="I136" s="96"/>
    </row>
    <row r="137" spans="1:9" ht="69" customHeight="1">
      <c r="A137" s="23" t="s">
        <v>538</v>
      </c>
      <c r="B137" s="77" t="s">
        <v>6</v>
      </c>
      <c r="C137" s="77" t="s">
        <v>57</v>
      </c>
      <c r="D137" s="77" t="s">
        <v>537</v>
      </c>
      <c r="E137" s="37">
        <v>200</v>
      </c>
      <c r="F137" s="134">
        <v>228370.15</v>
      </c>
      <c r="G137" s="134"/>
      <c r="H137" s="134">
        <f t="shared" si="5"/>
        <v>228370.15</v>
      </c>
      <c r="I137" s="96"/>
    </row>
    <row r="138" spans="1:9" ht="64.5" customHeight="1">
      <c r="A138" s="23" t="s">
        <v>536</v>
      </c>
      <c r="B138" s="77" t="s">
        <v>6</v>
      </c>
      <c r="C138" s="77" t="s">
        <v>57</v>
      </c>
      <c r="D138" s="77" t="s">
        <v>535</v>
      </c>
      <c r="E138" s="37">
        <v>200</v>
      </c>
      <c r="F138" s="134">
        <v>0</v>
      </c>
      <c r="G138" s="134"/>
      <c r="H138" s="134">
        <f t="shared" si="5"/>
        <v>0</v>
      </c>
      <c r="I138" s="96"/>
    </row>
    <row r="139" spans="1:9" ht="64.5" customHeight="1">
      <c r="A139" s="23" t="s">
        <v>536</v>
      </c>
      <c r="B139" s="163" t="s">
        <v>6</v>
      </c>
      <c r="C139" s="163" t="s">
        <v>57</v>
      </c>
      <c r="D139" s="163" t="s">
        <v>622</v>
      </c>
      <c r="E139" s="37">
        <v>200</v>
      </c>
      <c r="F139" s="124">
        <v>2162984.75</v>
      </c>
      <c r="G139" s="124"/>
      <c r="H139" s="134">
        <f t="shared" si="5"/>
        <v>2162984.75</v>
      </c>
      <c r="I139" s="165"/>
    </row>
    <row r="140" spans="1:9" ht="57" customHeight="1">
      <c r="A140" s="23" t="s">
        <v>598</v>
      </c>
      <c r="B140" s="149" t="s">
        <v>6</v>
      </c>
      <c r="C140" s="149" t="s">
        <v>57</v>
      </c>
      <c r="D140" s="158" t="s">
        <v>599</v>
      </c>
      <c r="E140" s="37">
        <v>600</v>
      </c>
      <c r="F140" s="134">
        <v>3845963.72</v>
      </c>
      <c r="G140" s="124"/>
      <c r="H140" s="134">
        <f t="shared" si="5"/>
        <v>3845963.72</v>
      </c>
      <c r="I140" s="152"/>
    </row>
    <row r="141" spans="1:9" ht="64.5" customHeight="1">
      <c r="A141" s="23" t="s">
        <v>620</v>
      </c>
      <c r="B141" s="163" t="s">
        <v>6</v>
      </c>
      <c r="C141" s="163" t="s">
        <v>57</v>
      </c>
      <c r="D141" s="163" t="s">
        <v>621</v>
      </c>
      <c r="E141" s="37">
        <v>600</v>
      </c>
      <c r="F141" s="124">
        <v>451339.31</v>
      </c>
      <c r="G141" s="124"/>
      <c r="H141" s="134">
        <f t="shared" si="5"/>
        <v>451339.31</v>
      </c>
      <c r="I141" s="165"/>
    </row>
    <row r="142" spans="1:9" ht="66.75" customHeight="1">
      <c r="A142" s="23" t="s">
        <v>519</v>
      </c>
      <c r="B142" s="77" t="s">
        <v>6</v>
      </c>
      <c r="C142" s="77" t="s">
        <v>57</v>
      </c>
      <c r="D142" s="77" t="s">
        <v>521</v>
      </c>
      <c r="E142" s="37">
        <v>200</v>
      </c>
      <c r="F142" s="134">
        <v>396500</v>
      </c>
      <c r="G142" s="134"/>
      <c r="H142" s="134">
        <f t="shared" si="5"/>
        <v>396500</v>
      </c>
      <c r="I142" s="96"/>
    </row>
    <row r="143" spans="1:9" ht="65.25" customHeight="1">
      <c r="A143" s="23" t="s">
        <v>520</v>
      </c>
      <c r="B143" s="77" t="s">
        <v>6</v>
      </c>
      <c r="C143" s="77" t="s">
        <v>57</v>
      </c>
      <c r="D143" s="77" t="s">
        <v>521</v>
      </c>
      <c r="E143" s="37">
        <v>600</v>
      </c>
      <c r="F143" s="134">
        <v>1046600</v>
      </c>
      <c r="G143" s="134"/>
      <c r="H143" s="134">
        <f t="shared" si="5"/>
        <v>1046600</v>
      </c>
      <c r="I143" s="96"/>
    </row>
    <row r="144" spans="1:9" ht="91.5" customHeight="1">
      <c r="A144" s="33" t="s">
        <v>225</v>
      </c>
      <c r="B144" s="77" t="s">
        <v>6</v>
      </c>
      <c r="C144" s="77" t="s">
        <v>57</v>
      </c>
      <c r="D144" s="77" t="s">
        <v>104</v>
      </c>
      <c r="E144" s="79">
        <v>200</v>
      </c>
      <c r="F144" s="134">
        <v>69428</v>
      </c>
      <c r="G144" s="134"/>
      <c r="H144" s="134">
        <f t="shared" si="5"/>
        <v>69428</v>
      </c>
      <c r="I144" s="96"/>
    </row>
    <row r="145" spans="1:9" ht="91.5" customHeight="1">
      <c r="A145" s="23" t="s">
        <v>89</v>
      </c>
      <c r="B145" s="77" t="s">
        <v>6</v>
      </c>
      <c r="C145" s="77" t="s">
        <v>57</v>
      </c>
      <c r="D145" s="77" t="s">
        <v>114</v>
      </c>
      <c r="E145" s="79">
        <v>100</v>
      </c>
      <c r="F145" s="134">
        <v>1088600</v>
      </c>
      <c r="G145" s="134"/>
      <c r="H145" s="134">
        <f t="shared" si="5"/>
        <v>1088600</v>
      </c>
      <c r="I145" s="96"/>
    </row>
    <row r="146" spans="1:9" ht="53.25" customHeight="1">
      <c r="A146" s="46" t="s">
        <v>230</v>
      </c>
      <c r="B146" s="77" t="s">
        <v>6</v>
      </c>
      <c r="C146" s="77" t="s">
        <v>57</v>
      </c>
      <c r="D146" s="77" t="s">
        <v>114</v>
      </c>
      <c r="E146" s="79">
        <v>200</v>
      </c>
      <c r="F146" s="134">
        <v>8976705.9199999999</v>
      </c>
      <c r="G146" s="134"/>
      <c r="H146" s="134">
        <f t="shared" ref="H146:H210" si="8">F146+G146</f>
        <v>8976705.9199999999</v>
      </c>
      <c r="I146" s="96"/>
    </row>
    <row r="147" spans="1:9" ht="66" customHeight="1">
      <c r="A147" s="46" t="s">
        <v>90</v>
      </c>
      <c r="B147" s="77" t="s">
        <v>6</v>
      </c>
      <c r="C147" s="77" t="s">
        <v>57</v>
      </c>
      <c r="D147" s="77" t="s">
        <v>114</v>
      </c>
      <c r="E147" s="79">
        <v>600</v>
      </c>
      <c r="F147" s="134">
        <v>19444382.370000001</v>
      </c>
      <c r="G147" s="134"/>
      <c r="H147" s="134">
        <f t="shared" si="8"/>
        <v>19444382.370000001</v>
      </c>
      <c r="I147" s="96"/>
    </row>
    <row r="148" spans="1:9" ht="54.75" customHeight="1">
      <c r="A148" s="46" t="s">
        <v>91</v>
      </c>
      <c r="B148" s="77" t="s">
        <v>6</v>
      </c>
      <c r="C148" s="77" t="s">
        <v>57</v>
      </c>
      <c r="D148" s="77" t="s">
        <v>114</v>
      </c>
      <c r="E148" s="79">
        <v>800</v>
      </c>
      <c r="F148" s="134">
        <v>143800</v>
      </c>
      <c r="G148" s="134"/>
      <c r="H148" s="134">
        <f t="shared" si="8"/>
        <v>143800</v>
      </c>
      <c r="I148" s="96"/>
    </row>
    <row r="149" spans="1:9" ht="40.5" customHeight="1">
      <c r="A149" s="23" t="s">
        <v>228</v>
      </c>
      <c r="B149" s="77" t="s">
        <v>6</v>
      </c>
      <c r="C149" s="77" t="s">
        <v>57</v>
      </c>
      <c r="D149" s="77" t="s">
        <v>116</v>
      </c>
      <c r="E149" s="79">
        <v>200</v>
      </c>
      <c r="F149" s="134">
        <v>902043.18</v>
      </c>
      <c r="G149" s="134"/>
      <c r="H149" s="134">
        <f t="shared" si="8"/>
        <v>902043.18</v>
      </c>
      <c r="I149" s="96"/>
    </row>
    <row r="150" spans="1:9" ht="27" customHeight="1">
      <c r="A150" s="23" t="s">
        <v>229</v>
      </c>
      <c r="B150" s="77" t="s">
        <v>6</v>
      </c>
      <c r="C150" s="77" t="s">
        <v>57</v>
      </c>
      <c r="D150" s="77" t="s">
        <v>208</v>
      </c>
      <c r="E150" s="79">
        <v>200</v>
      </c>
      <c r="F150" s="134">
        <v>508400</v>
      </c>
      <c r="G150" s="134"/>
      <c r="H150" s="134">
        <f t="shared" si="8"/>
        <v>508400</v>
      </c>
      <c r="I150" s="96"/>
    </row>
    <row r="151" spans="1:9" ht="174.75" customHeight="1">
      <c r="A151" s="23" t="s">
        <v>258</v>
      </c>
      <c r="B151" s="77" t="s">
        <v>6</v>
      </c>
      <c r="C151" s="77" t="s">
        <v>57</v>
      </c>
      <c r="D151" s="77" t="s">
        <v>126</v>
      </c>
      <c r="E151" s="79">
        <v>100</v>
      </c>
      <c r="F151" s="134">
        <v>15142400.5</v>
      </c>
      <c r="G151" s="134"/>
      <c r="H151" s="134">
        <f t="shared" si="8"/>
        <v>15142400.5</v>
      </c>
      <c r="I151" s="96"/>
    </row>
    <row r="152" spans="1:9" ht="143.25" customHeight="1">
      <c r="A152" s="23" t="s">
        <v>232</v>
      </c>
      <c r="B152" s="77" t="s">
        <v>6</v>
      </c>
      <c r="C152" s="77" t="s">
        <v>57</v>
      </c>
      <c r="D152" s="77" t="s">
        <v>126</v>
      </c>
      <c r="E152" s="79">
        <v>200</v>
      </c>
      <c r="F152" s="134">
        <v>213313</v>
      </c>
      <c r="G152" s="134"/>
      <c r="H152" s="134">
        <f t="shared" si="8"/>
        <v>213313</v>
      </c>
      <c r="I152" s="96"/>
    </row>
    <row r="153" spans="1:9" ht="144" customHeight="1">
      <c r="A153" s="46" t="s">
        <v>259</v>
      </c>
      <c r="B153" s="77" t="s">
        <v>6</v>
      </c>
      <c r="C153" s="77" t="s">
        <v>57</v>
      </c>
      <c r="D153" s="77" t="s">
        <v>126</v>
      </c>
      <c r="E153" s="79">
        <v>600</v>
      </c>
      <c r="F153" s="134">
        <v>41162623</v>
      </c>
      <c r="G153" s="134"/>
      <c r="H153" s="134">
        <f t="shared" si="8"/>
        <v>41162623</v>
      </c>
      <c r="I153" s="100"/>
    </row>
    <row r="154" spans="1:9" ht="79.5" customHeight="1">
      <c r="A154" s="23" t="s">
        <v>130</v>
      </c>
      <c r="B154" s="77" t="s">
        <v>6</v>
      </c>
      <c r="C154" s="77" t="s">
        <v>318</v>
      </c>
      <c r="D154" s="77" t="s">
        <v>131</v>
      </c>
      <c r="E154" s="79">
        <v>100</v>
      </c>
      <c r="F154" s="134">
        <v>3014694</v>
      </c>
      <c r="G154" s="134"/>
      <c r="H154" s="134">
        <f t="shared" si="8"/>
        <v>3014694</v>
      </c>
      <c r="I154" s="100"/>
    </row>
    <row r="155" spans="1:9" ht="55.5" customHeight="1">
      <c r="A155" s="23" t="s">
        <v>233</v>
      </c>
      <c r="B155" s="77" t="s">
        <v>6</v>
      </c>
      <c r="C155" s="77" t="s">
        <v>318</v>
      </c>
      <c r="D155" s="77" t="s">
        <v>131</v>
      </c>
      <c r="E155" s="79">
        <v>200</v>
      </c>
      <c r="F155" s="134">
        <v>595036</v>
      </c>
      <c r="G155" s="134"/>
      <c r="H155" s="134">
        <f t="shared" si="8"/>
        <v>595036</v>
      </c>
      <c r="I155" s="96"/>
    </row>
    <row r="156" spans="1:9" ht="39" customHeight="1">
      <c r="A156" s="23" t="s">
        <v>132</v>
      </c>
      <c r="B156" s="77" t="s">
        <v>6</v>
      </c>
      <c r="C156" s="77" t="s">
        <v>318</v>
      </c>
      <c r="D156" s="77" t="s">
        <v>131</v>
      </c>
      <c r="E156" s="79">
        <v>800</v>
      </c>
      <c r="F156" s="134">
        <v>71200</v>
      </c>
      <c r="G156" s="134"/>
      <c r="H156" s="134">
        <f t="shared" si="8"/>
        <v>71200</v>
      </c>
      <c r="I156" s="96"/>
    </row>
    <row r="157" spans="1:9" ht="103.5" customHeight="1">
      <c r="A157" s="23" t="s">
        <v>448</v>
      </c>
      <c r="B157" s="77" t="s">
        <v>6</v>
      </c>
      <c r="C157" s="77" t="s">
        <v>318</v>
      </c>
      <c r="D157" s="77" t="s">
        <v>449</v>
      </c>
      <c r="E157" s="79">
        <v>100</v>
      </c>
      <c r="F157" s="134">
        <v>2795</v>
      </c>
      <c r="G157" s="134"/>
      <c r="H157" s="134">
        <f t="shared" si="8"/>
        <v>2795</v>
      </c>
      <c r="I157" s="101"/>
    </row>
    <row r="158" spans="1:9" ht="118.5" customHeight="1">
      <c r="A158" s="23" t="s">
        <v>450</v>
      </c>
      <c r="B158" s="77" t="s">
        <v>6</v>
      </c>
      <c r="C158" s="77" t="s">
        <v>318</v>
      </c>
      <c r="D158" s="77" t="s">
        <v>451</v>
      </c>
      <c r="E158" s="79">
        <v>100</v>
      </c>
      <c r="F158" s="134">
        <v>229963.89</v>
      </c>
      <c r="G158" s="134"/>
      <c r="H158" s="134">
        <f t="shared" si="8"/>
        <v>229963.89</v>
      </c>
      <c r="I158" s="101"/>
    </row>
    <row r="159" spans="1:9" ht="122.25" customHeight="1">
      <c r="A159" s="45" t="s">
        <v>490</v>
      </c>
      <c r="B159" s="77" t="s">
        <v>6</v>
      </c>
      <c r="C159" s="77" t="s">
        <v>318</v>
      </c>
      <c r="D159" s="77" t="s">
        <v>487</v>
      </c>
      <c r="E159" s="79">
        <v>100</v>
      </c>
      <c r="F159" s="134">
        <v>2670</v>
      </c>
      <c r="G159" s="134"/>
      <c r="H159" s="134">
        <f t="shared" si="8"/>
        <v>2670</v>
      </c>
      <c r="I159" s="101"/>
    </row>
    <row r="160" spans="1:9" ht="118.5" customHeight="1">
      <c r="A160" s="23" t="s">
        <v>489</v>
      </c>
      <c r="B160" s="77" t="s">
        <v>6</v>
      </c>
      <c r="C160" s="77" t="s">
        <v>318</v>
      </c>
      <c r="D160" s="77" t="s">
        <v>488</v>
      </c>
      <c r="E160" s="79">
        <v>100</v>
      </c>
      <c r="F160" s="134">
        <v>50717</v>
      </c>
      <c r="G160" s="134"/>
      <c r="H160" s="134">
        <f t="shared" si="8"/>
        <v>50717</v>
      </c>
      <c r="I160" s="101"/>
    </row>
    <row r="161" spans="1:9" ht="66.75" customHeight="1">
      <c r="A161" s="45" t="s">
        <v>554</v>
      </c>
      <c r="B161" s="77" t="s">
        <v>6</v>
      </c>
      <c r="C161" s="77" t="s">
        <v>318</v>
      </c>
      <c r="D161" s="77" t="s">
        <v>452</v>
      </c>
      <c r="E161" s="79">
        <v>100</v>
      </c>
      <c r="F161" s="134">
        <v>325881</v>
      </c>
      <c r="G161" s="134"/>
      <c r="H161" s="134">
        <f t="shared" si="8"/>
        <v>325881</v>
      </c>
      <c r="I161" s="101"/>
    </row>
    <row r="162" spans="1:9" ht="78" customHeight="1">
      <c r="A162" s="45" t="s">
        <v>555</v>
      </c>
      <c r="B162" s="77" t="s">
        <v>6</v>
      </c>
      <c r="C162" s="77" t="s">
        <v>318</v>
      </c>
      <c r="D162" s="77" t="s">
        <v>453</v>
      </c>
      <c r="E162" s="79">
        <v>100</v>
      </c>
      <c r="F162" s="134">
        <v>120474</v>
      </c>
      <c r="G162" s="134"/>
      <c r="H162" s="134">
        <f t="shared" si="8"/>
        <v>120474</v>
      </c>
      <c r="I162" s="101"/>
    </row>
    <row r="163" spans="1:9" ht="65.25" customHeight="1">
      <c r="A163" s="23" t="s">
        <v>234</v>
      </c>
      <c r="B163" s="77" t="s">
        <v>6</v>
      </c>
      <c r="C163" s="77" t="s">
        <v>58</v>
      </c>
      <c r="D163" s="77" t="s">
        <v>137</v>
      </c>
      <c r="E163" s="79">
        <v>200</v>
      </c>
      <c r="F163" s="134">
        <v>23100</v>
      </c>
      <c r="G163" s="134"/>
      <c r="H163" s="134">
        <f t="shared" si="8"/>
        <v>23100</v>
      </c>
      <c r="I163" s="96"/>
    </row>
    <row r="164" spans="1:9" ht="53.25" customHeight="1">
      <c r="A164" s="47" t="s">
        <v>260</v>
      </c>
      <c r="B164" s="77" t="s">
        <v>6</v>
      </c>
      <c r="C164" s="77" t="s">
        <v>58</v>
      </c>
      <c r="D164" s="77" t="s">
        <v>262</v>
      </c>
      <c r="E164" s="79">
        <v>200</v>
      </c>
      <c r="F164" s="134">
        <v>194040</v>
      </c>
      <c r="G164" s="134"/>
      <c r="H164" s="134">
        <f t="shared" si="8"/>
        <v>194040</v>
      </c>
      <c r="I164" s="96"/>
    </row>
    <row r="165" spans="1:9" ht="68.25" customHeight="1">
      <c r="A165" s="47" t="s">
        <v>261</v>
      </c>
      <c r="B165" s="77" t="s">
        <v>6</v>
      </c>
      <c r="C165" s="77" t="s">
        <v>58</v>
      </c>
      <c r="D165" s="77" t="s">
        <v>262</v>
      </c>
      <c r="E165" s="79">
        <v>600</v>
      </c>
      <c r="F165" s="134">
        <v>450450</v>
      </c>
      <c r="G165" s="134"/>
      <c r="H165" s="134">
        <f t="shared" si="8"/>
        <v>450450</v>
      </c>
      <c r="I165" s="96"/>
    </row>
    <row r="166" spans="1:9" ht="53.25" customHeight="1">
      <c r="A166" s="23" t="s">
        <v>235</v>
      </c>
      <c r="B166" s="77" t="s">
        <v>6</v>
      </c>
      <c r="C166" s="77" t="s">
        <v>58</v>
      </c>
      <c r="D166" s="77" t="s">
        <v>142</v>
      </c>
      <c r="E166" s="79">
        <v>200</v>
      </c>
      <c r="F166" s="134">
        <v>10000</v>
      </c>
      <c r="G166" s="134"/>
      <c r="H166" s="134">
        <f t="shared" si="8"/>
        <v>10000</v>
      </c>
      <c r="I166" s="96"/>
    </row>
    <row r="167" spans="1:9" ht="67.5" customHeight="1">
      <c r="A167" s="23" t="s">
        <v>454</v>
      </c>
      <c r="B167" s="77" t="s">
        <v>6</v>
      </c>
      <c r="C167" s="77" t="s">
        <v>58</v>
      </c>
      <c r="D167" s="77" t="s">
        <v>142</v>
      </c>
      <c r="E167" s="79">
        <v>600</v>
      </c>
      <c r="F167" s="134">
        <v>40000</v>
      </c>
      <c r="G167" s="134"/>
      <c r="H167" s="134">
        <f t="shared" si="8"/>
        <v>40000</v>
      </c>
      <c r="I167" s="96"/>
    </row>
    <row r="168" spans="1:9" ht="65.25" customHeight="1">
      <c r="A168" s="35" t="s">
        <v>513</v>
      </c>
      <c r="B168" s="77" t="s">
        <v>6</v>
      </c>
      <c r="C168" s="77" t="s">
        <v>58</v>
      </c>
      <c r="D168" s="34">
        <v>1210100500</v>
      </c>
      <c r="E168" s="79">
        <v>200</v>
      </c>
      <c r="F168" s="134">
        <v>10000</v>
      </c>
      <c r="G168" s="134"/>
      <c r="H168" s="134">
        <f t="shared" si="8"/>
        <v>10000</v>
      </c>
      <c r="I168" s="96"/>
    </row>
    <row r="169" spans="1:9" ht="66.75" customHeight="1">
      <c r="A169" s="35" t="s">
        <v>514</v>
      </c>
      <c r="B169" s="77" t="s">
        <v>6</v>
      </c>
      <c r="C169" s="77" t="s">
        <v>58</v>
      </c>
      <c r="D169" s="34">
        <v>1210100500</v>
      </c>
      <c r="E169" s="79">
        <v>600</v>
      </c>
      <c r="F169" s="134">
        <v>10000</v>
      </c>
      <c r="G169" s="134"/>
      <c r="H169" s="134">
        <f t="shared" si="8"/>
        <v>10000</v>
      </c>
      <c r="I169" s="96"/>
    </row>
    <row r="170" spans="1:9" ht="37.5" customHeight="1">
      <c r="A170" s="35" t="s">
        <v>242</v>
      </c>
      <c r="B170" s="77" t="s">
        <v>6</v>
      </c>
      <c r="C170" s="77" t="s">
        <v>58</v>
      </c>
      <c r="D170" s="22">
        <v>1210100510</v>
      </c>
      <c r="E170" s="79">
        <v>200</v>
      </c>
      <c r="F170" s="134"/>
      <c r="G170" s="134"/>
      <c r="H170" s="134">
        <f t="shared" si="8"/>
        <v>0</v>
      </c>
      <c r="I170" s="96"/>
    </row>
    <row r="171" spans="1:9" ht="54.75" customHeight="1">
      <c r="A171" s="35" t="s">
        <v>455</v>
      </c>
      <c r="B171" s="77" t="s">
        <v>6</v>
      </c>
      <c r="C171" s="77" t="s">
        <v>58</v>
      </c>
      <c r="D171" s="22">
        <v>1210100510</v>
      </c>
      <c r="E171" s="79">
        <v>600</v>
      </c>
      <c r="F171" s="134">
        <v>20000</v>
      </c>
      <c r="G171" s="134"/>
      <c r="H171" s="134">
        <f t="shared" si="8"/>
        <v>20000</v>
      </c>
      <c r="I171" s="96"/>
    </row>
    <row r="172" spans="1:9" ht="41.25" customHeight="1">
      <c r="A172" s="35" t="s">
        <v>367</v>
      </c>
      <c r="B172" s="77" t="s">
        <v>6</v>
      </c>
      <c r="C172" s="77" t="s">
        <v>58</v>
      </c>
      <c r="D172" s="22">
        <v>1210100520</v>
      </c>
      <c r="E172" s="79">
        <v>200</v>
      </c>
      <c r="F172" s="134"/>
      <c r="G172" s="134"/>
      <c r="H172" s="134">
        <f t="shared" si="8"/>
        <v>0</v>
      </c>
      <c r="I172" s="96"/>
    </row>
    <row r="173" spans="1:9" ht="40.5" customHeight="1">
      <c r="A173" s="102" t="s">
        <v>476</v>
      </c>
      <c r="B173" s="77" t="s">
        <v>6</v>
      </c>
      <c r="C173" s="77" t="s">
        <v>58</v>
      </c>
      <c r="D173" s="22">
        <v>1210100520</v>
      </c>
      <c r="E173" s="79">
        <v>600</v>
      </c>
      <c r="F173" s="134">
        <v>10000</v>
      </c>
      <c r="G173" s="134"/>
      <c r="H173" s="134">
        <f t="shared" si="8"/>
        <v>10000</v>
      </c>
      <c r="I173" s="96"/>
    </row>
    <row r="174" spans="1:9" ht="42" customHeight="1">
      <c r="A174" s="23" t="s">
        <v>257</v>
      </c>
      <c r="B174" s="77" t="s">
        <v>6</v>
      </c>
      <c r="C174" s="77" t="s">
        <v>59</v>
      </c>
      <c r="D174" s="77" t="s">
        <v>99</v>
      </c>
      <c r="E174" s="79">
        <v>200</v>
      </c>
      <c r="F174" s="134">
        <v>45100</v>
      </c>
      <c r="G174" s="134"/>
      <c r="H174" s="134">
        <f t="shared" si="8"/>
        <v>45100</v>
      </c>
      <c r="I174" s="96"/>
    </row>
    <row r="175" spans="1:9" ht="29.25" customHeight="1">
      <c r="A175" s="23" t="s">
        <v>559</v>
      </c>
      <c r="B175" s="107" t="s">
        <v>6</v>
      </c>
      <c r="C175" s="107" t="s">
        <v>59</v>
      </c>
      <c r="D175" s="107" t="s">
        <v>99</v>
      </c>
      <c r="E175" s="108">
        <v>300</v>
      </c>
      <c r="F175" s="134">
        <v>50000</v>
      </c>
      <c r="G175" s="134"/>
      <c r="H175" s="134">
        <f t="shared" si="8"/>
        <v>50000</v>
      </c>
      <c r="I175" s="109"/>
    </row>
    <row r="176" spans="1:9" ht="57.75" customHeight="1">
      <c r="A176" s="23" t="s">
        <v>226</v>
      </c>
      <c r="B176" s="77" t="s">
        <v>6</v>
      </c>
      <c r="C176" s="77" t="s">
        <v>59</v>
      </c>
      <c r="D176" s="77" t="s">
        <v>206</v>
      </c>
      <c r="E176" s="79">
        <v>200</v>
      </c>
      <c r="F176" s="134">
        <v>346400</v>
      </c>
      <c r="G176" s="134"/>
      <c r="H176" s="134">
        <f t="shared" si="8"/>
        <v>346400</v>
      </c>
      <c r="I176" s="96"/>
    </row>
    <row r="177" spans="1:9" ht="68.25" customHeight="1">
      <c r="A177" s="23" t="s">
        <v>203</v>
      </c>
      <c r="B177" s="77" t="s">
        <v>6</v>
      </c>
      <c r="C177" s="77" t="s">
        <v>59</v>
      </c>
      <c r="D177" s="77" t="s">
        <v>206</v>
      </c>
      <c r="E177" s="79">
        <v>600</v>
      </c>
      <c r="F177" s="134">
        <v>40000</v>
      </c>
      <c r="G177" s="134"/>
      <c r="H177" s="134">
        <f t="shared" si="8"/>
        <v>40000</v>
      </c>
      <c r="I177" s="96"/>
    </row>
    <row r="178" spans="1:9" ht="66" customHeight="1">
      <c r="A178" s="23" t="s">
        <v>92</v>
      </c>
      <c r="B178" s="77" t="s">
        <v>6</v>
      </c>
      <c r="C178" s="77" t="s">
        <v>59</v>
      </c>
      <c r="D178" s="77" t="s">
        <v>115</v>
      </c>
      <c r="E178" s="79">
        <v>100</v>
      </c>
      <c r="F178" s="134">
        <v>6564700</v>
      </c>
      <c r="G178" s="134"/>
      <c r="H178" s="134">
        <f t="shared" si="8"/>
        <v>6564700</v>
      </c>
      <c r="I178" s="96"/>
    </row>
    <row r="179" spans="1:9" ht="42" customHeight="1">
      <c r="A179" s="46" t="s">
        <v>231</v>
      </c>
      <c r="B179" s="77" t="s">
        <v>6</v>
      </c>
      <c r="C179" s="77" t="s">
        <v>59</v>
      </c>
      <c r="D179" s="77" t="s">
        <v>115</v>
      </c>
      <c r="E179" s="79">
        <v>200</v>
      </c>
      <c r="F179" s="134">
        <v>1375137</v>
      </c>
      <c r="G179" s="134"/>
      <c r="H179" s="134">
        <f t="shared" si="8"/>
        <v>1375137</v>
      </c>
      <c r="I179" s="96"/>
    </row>
    <row r="180" spans="1:9" ht="26.25" customHeight="1">
      <c r="A180" s="46" t="s">
        <v>93</v>
      </c>
      <c r="B180" s="77" t="s">
        <v>6</v>
      </c>
      <c r="C180" s="77" t="s">
        <v>59</v>
      </c>
      <c r="D180" s="77" t="s">
        <v>115</v>
      </c>
      <c r="E180" s="79">
        <v>800</v>
      </c>
      <c r="F180" s="134">
        <v>1900</v>
      </c>
      <c r="G180" s="134"/>
      <c r="H180" s="134">
        <f t="shared" si="8"/>
        <v>1900</v>
      </c>
      <c r="I180" s="96"/>
    </row>
    <row r="181" spans="1:9" ht="65.25" customHeight="1">
      <c r="A181" s="45" t="s">
        <v>554</v>
      </c>
      <c r="B181" s="77" t="s">
        <v>6</v>
      </c>
      <c r="C181" s="77" t="s">
        <v>59</v>
      </c>
      <c r="D181" s="77" t="s">
        <v>446</v>
      </c>
      <c r="E181" s="79">
        <v>100</v>
      </c>
      <c r="F181" s="134">
        <v>98994</v>
      </c>
      <c r="G181" s="134"/>
      <c r="H181" s="134">
        <f t="shared" si="8"/>
        <v>98994</v>
      </c>
      <c r="I181" s="96"/>
    </row>
    <row r="182" spans="1:9" ht="78" customHeight="1">
      <c r="A182" s="45" t="s">
        <v>555</v>
      </c>
      <c r="B182" s="77" t="s">
        <v>6</v>
      </c>
      <c r="C182" s="77" t="s">
        <v>59</v>
      </c>
      <c r="D182" s="77" t="s">
        <v>447</v>
      </c>
      <c r="E182" s="79">
        <v>100</v>
      </c>
      <c r="F182" s="134">
        <v>354037</v>
      </c>
      <c r="G182" s="134"/>
      <c r="H182" s="134">
        <f t="shared" si="8"/>
        <v>354037</v>
      </c>
      <c r="I182" s="96"/>
    </row>
    <row r="183" spans="1:9" ht="66.75" customHeight="1">
      <c r="A183" s="23" t="s">
        <v>145</v>
      </c>
      <c r="B183" s="77" t="s">
        <v>6</v>
      </c>
      <c r="C183" s="77" t="s">
        <v>59</v>
      </c>
      <c r="D183" s="77" t="s">
        <v>149</v>
      </c>
      <c r="E183" s="79">
        <v>300</v>
      </c>
      <c r="F183" s="134">
        <v>24000</v>
      </c>
      <c r="G183" s="134"/>
      <c r="H183" s="134">
        <f t="shared" si="8"/>
        <v>24000</v>
      </c>
      <c r="I183" s="96"/>
    </row>
    <row r="184" spans="1:9" ht="42" customHeight="1">
      <c r="A184" s="23" t="s">
        <v>146</v>
      </c>
      <c r="B184" s="77" t="s">
        <v>6</v>
      </c>
      <c r="C184" s="77" t="s">
        <v>59</v>
      </c>
      <c r="D184" s="77" t="s">
        <v>150</v>
      </c>
      <c r="E184" s="79">
        <v>300</v>
      </c>
      <c r="F184" s="134">
        <v>126000</v>
      </c>
      <c r="G184" s="134"/>
      <c r="H184" s="134">
        <f t="shared" si="8"/>
        <v>126000</v>
      </c>
      <c r="I184" s="96"/>
    </row>
    <row r="185" spans="1:9" ht="42" customHeight="1">
      <c r="A185" s="23" t="s">
        <v>147</v>
      </c>
      <c r="B185" s="77" t="s">
        <v>6</v>
      </c>
      <c r="C185" s="77" t="s">
        <v>59</v>
      </c>
      <c r="D185" s="77" t="s">
        <v>151</v>
      </c>
      <c r="E185" s="79">
        <v>300</v>
      </c>
      <c r="F185" s="134">
        <v>120000</v>
      </c>
      <c r="G185" s="134"/>
      <c r="H185" s="134">
        <f t="shared" si="8"/>
        <v>120000</v>
      </c>
      <c r="I185" s="96"/>
    </row>
    <row r="186" spans="1:9" ht="51.75" customHeight="1">
      <c r="A186" s="23" t="s">
        <v>456</v>
      </c>
      <c r="B186" s="77" t="s">
        <v>6</v>
      </c>
      <c r="C186" s="77" t="s">
        <v>59</v>
      </c>
      <c r="D186" s="77" t="s">
        <v>330</v>
      </c>
      <c r="E186" s="79">
        <v>200</v>
      </c>
      <c r="F186" s="134">
        <v>146463</v>
      </c>
      <c r="G186" s="134"/>
      <c r="H186" s="134">
        <f t="shared" si="8"/>
        <v>146463</v>
      </c>
      <c r="I186" s="97">
        <v>26</v>
      </c>
    </row>
    <row r="187" spans="1:9" ht="78" customHeight="1">
      <c r="A187" s="23" t="s">
        <v>569</v>
      </c>
      <c r="B187" s="110" t="s">
        <v>6</v>
      </c>
      <c r="C187" s="110" t="s">
        <v>59</v>
      </c>
      <c r="D187" s="110" t="s">
        <v>331</v>
      </c>
      <c r="E187" s="111">
        <v>300</v>
      </c>
      <c r="F187" s="134">
        <v>20000</v>
      </c>
      <c r="G187" s="134"/>
      <c r="H187" s="134">
        <f t="shared" si="8"/>
        <v>20000</v>
      </c>
      <c r="I187" s="97"/>
    </row>
    <row r="188" spans="1:9" ht="53.25" customHeight="1">
      <c r="A188" s="23" t="s">
        <v>510</v>
      </c>
      <c r="B188" s="77" t="s">
        <v>6</v>
      </c>
      <c r="C188" s="77" t="s">
        <v>59</v>
      </c>
      <c r="D188" s="34">
        <v>1110100310</v>
      </c>
      <c r="E188" s="79">
        <v>200</v>
      </c>
      <c r="F188" s="134">
        <v>30000</v>
      </c>
      <c r="G188" s="134"/>
      <c r="H188" s="134">
        <f t="shared" si="8"/>
        <v>30000</v>
      </c>
      <c r="I188" s="97"/>
    </row>
    <row r="189" spans="1:9" ht="52.5" customHeight="1">
      <c r="A189" s="23" t="s">
        <v>509</v>
      </c>
      <c r="B189" s="77" t="s">
        <v>6</v>
      </c>
      <c r="C189" s="77" t="s">
        <v>59</v>
      </c>
      <c r="D189" s="34">
        <v>1110100310</v>
      </c>
      <c r="E189" s="79">
        <v>600</v>
      </c>
      <c r="F189" s="134">
        <v>200000</v>
      </c>
      <c r="G189" s="134"/>
      <c r="H189" s="134">
        <f t="shared" si="8"/>
        <v>200000</v>
      </c>
      <c r="I189" s="97"/>
    </row>
    <row r="190" spans="1:9" ht="57" customHeight="1">
      <c r="A190" s="35" t="s">
        <v>605</v>
      </c>
      <c r="B190" s="149" t="s">
        <v>6</v>
      </c>
      <c r="C190" s="149" t="s">
        <v>59</v>
      </c>
      <c r="D190" s="22">
        <v>2010100940</v>
      </c>
      <c r="E190" s="150">
        <v>200</v>
      </c>
      <c r="F190" s="134">
        <v>20000</v>
      </c>
      <c r="G190" s="123"/>
      <c r="H190" s="134">
        <f>F190+G190</f>
        <v>20000</v>
      </c>
      <c r="I190" s="97"/>
    </row>
    <row r="191" spans="1:9" ht="68.25" customHeight="1">
      <c r="A191" s="35" t="s">
        <v>628</v>
      </c>
      <c r="B191" s="176" t="s">
        <v>6</v>
      </c>
      <c r="C191" s="176" t="s">
        <v>59</v>
      </c>
      <c r="D191" s="22">
        <v>2010100940</v>
      </c>
      <c r="E191" s="177">
        <v>600</v>
      </c>
      <c r="F191" s="134">
        <v>5000</v>
      </c>
      <c r="G191" s="123"/>
      <c r="H191" s="134">
        <f>F191+G191</f>
        <v>5000</v>
      </c>
      <c r="I191" s="97"/>
    </row>
    <row r="192" spans="1:9" ht="81" customHeight="1">
      <c r="A192" s="23" t="s">
        <v>324</v>
      </c>
      <c r="B192" s="77" t="s">
        <v>6</v>
      </c>
      <c r="C192" s="77" t="s">
        <v>59</v>
      </c>
      <c r="D192" s="22">
        <v>4190000270</v>
      </c>
      <c r="E192" s="79">
        <v>100</v>
      </c>
      <c r="F192" s="134">
        <v>1307700</v>
      </c>
      <c r="G192" s="134"/>
      <c r="H192" s="134">
        <f t="shared" si="8"/>
        <v>1307700</v>
      </c>
      <c r="I192" s="42">
        <v>861.8</v>
      </c>
    </row>
    <row r="193" spans="1:12" ht="56.25" customHeight="1">
      <c r="A193" s="23" t="s">
        <v>325</v>
      </c>
      <c r="B193" s="77" t="s">
        <v>6</v>
      </c>
      <c r="C193" s="77" t="s">
        <v>59</v>
      </c>
      <c r="D193" s="22">
        <v>4190000270</v>
      </c>
      <c r="E193" s="79">
        <v>200</v>
      </c>
      <c r="F193" s="134">
        <v>110000</v>
      </c>
      <c r="G193" s="134"/>
      <c r="H193" s="134">
        <f t="shared" si="8"/>
        <v>110000</v>
      </c>
      <c r="I193" s="42">
        <v>110</v>
      </c>
    </row>
    <row r="194" spans="1:12" ht="66" customHeight="1">
      <c r="A194" s="33" t="s">
        <v>578</v>
      </c>
      <c r="B194" s="119" t="s">
        <v>6</v>
      </c>
      <c r="C194" s="119" t="s">
        <v>59</v>
      </c>
      <c r="D194" s="22">
        <v>4290000450</v>
      </c>
      <c r="E194" s="120">
        <v>800</v>
      </c>
      <c r="F194" s="134">
        <v>7921.71</v>
      </c>
      <c r="G194" s="123"/>
      <c r="H194" s="134">
        <f t="shared" si="8"/>
        <v>7921.71</v>
      </c>
      <c r="I194" s="101"/>
    </row>
    <row r="195" spans="1:12" ht="90.75" customHeight="1">
      <c r="A195" s="35" t="s">
        <v>371</v>
      </c>
      <c r="B195" s="77" t="s">
        <v>6</v>
      </c>
      <c r="C195" s="22">
        <v>1004</v>
      </c>
      <c r="D195" s="77" t="s">
        <v>106</v>
      </c>
      <c r="E195" s="79">
        <v>300</v>
      </c>
      <c r="F195" s="134">
        <v>380317.46</v>
      </c>
      <c r="G195" s="134"/>
      <c r="H195" s="134">
        <f t="shared" si="8"/>
        <v>380317.46</v>
      </c>
      <c r="I195" s="96"/>
    </row>
    <row r="196" spans="1:12" ht="39.75" customHeight="1">
      <c r="A196" s="23" t="s">
        <v>506</v>
      </c>
      <c r="B196" s="77" t="s">
        <v>6</v>
      </c>
      <c r="C196" s="77" t="s">
        <v>477</v>
      </c>
      <c r="D196" s="77" t="s">
        <v>179</v>
      </c>
      <c r="E196" s="79">
        <v>200</v>
      </c>
      <c r="F196" s="134">
        <v>77800</v>
      </c>
      <c r="G196" s="134"/>
      <c r="H196" s="134">
        <f t="shared" si="8"/>
        <v>77800</v>
      </c>
      <c r="I196" s="96"/>
    </row>
    <row r="197" spans="1:12" ht="39" customHeight="1">
      <c r="A197" s="48" t="s">
        <v>218</v>
      </c>
      <c r="B197" s="44" t="s">
        <v>217</v>
      </c>
      <c r="C197" s="49"/>
      <c r="D197" s="44"/>
      <c r="E197" s="80"/>
      <c r="F197" s="133">
        <f>F201+F207+F208+F210+F209+F198+F200+F203+F204+F205+F206+F202+F199</f>
        <v>4026457</v>
      </c>
      <c r="G197" s="133">
        <f t="shared" ref="G197:H197" si="9">G201+G207+G208+G210+G209+G198+G200+G203+G204+G205+G206+G202+G199</f>
        <v>0</v>
      </c>
      <c r="H197" s="133">
        <f t="shared" si="9"/>
        <v>4026457</v>
      </c>
      <c r="I197" s="86" t="e">
        <f>#REF!+#REF!+I201+#REF!+I207+I208+#REF!+#REF!+#REF!+#REF!+I210+I209+#REF!</f>
        <v>#REF!</v>
      </c>
    </row>
    <row r="198" spans="1:12" ht="56.25" customHeight="1">
      <c r="A198" s="23" t="s">
        <v>492</v>
      </c>
      <c r="B198" s="77" t="s">
        <v>217</v>
      </c>
      <c r="C198" s="77" t="s">
        <v>48</v>
      </c>
      <c r="D198" s="77" t="s">
        <v>493</v>
      </c>
      <c r="E198" s="79">
        <v>200</v>
      </c>
      <c r="F198" s="134">
        <v>70000</v>
      </c>
      <c r="G198" s="134"/>
      <c r="H198" s="134">
        <f t="shared" si="8"/>
        <v>70000</v>
      </c>
      <c r="I198" s="103"/>
    </row>
    <row r="199" spans="1:12" ht="42" customHeight="1">
      <c r="A199" s="151" t="s">
        <v>600</v>
      </c>
      <c r="B199" s="149" t="s">
        <v>217</v>
      </c>
      <c r="C199" s="149" t="s">
        <v>48</v>
      </c>
      <c r="D199" s="148" t="s">
        <v>601</v>
      </c>
      <c r="E199" s="153">
        <v>200</v>
      </c>
      <c r="F199" s="71">
        <v>100000</v>
      </c>
      <c r="G199" s="71"/>
      <c r="H199" s="134">
        <f>F199+G199</f>
        <v>100000</v>
      </c>
      <c r="I199" s="103"/>
    </row>
    <row r="200" spans="1:12" ht="41.25" customHeight="1">
      <c r="A200" s="35" t="s">
        <v>505</v>
      </c>
      <c r="B200" s="77" t="s">
        <v>217</v>
      </c>
      <c r="C200" s="77" t="s">
        <v>64</v>
      </c>
      <c r="D200" s="66" t="s">
        <v>558</v>
      </c>
      <c r="E200" s="37">
        <v>400</v>
      </c>
      <c r="F200" s="134">
        <v>1073457</v>
      </c>
      <c r="G200" s="134"/>
      <c r="H200" s="134">
        <f t="shared" si="8"/>
        <v>1073457</v>
      </c>
      <c r="I200" s="103"/>
    </row>
    <row r="201" spans="1:12" ht="51.75" customHeight="1">
      <c r="A201" s="23" t="s">
        <v>249</v>
      </c>
      <c r="B201" s="77" t="s">
        <v>217</v>
      </c>
      <c r="C201" s="77" t="s">
        <v>48</v>
      </c>
      <c r="D201" s="77" t="s">
        <v>303</v>
      </c>
      <c r="E201" s="79">
        <v>200</v>
      </c>
      <c r="F201" s="134">
        <v>206500</v>
      </c>
      <c r="G201" s="134"/>
      <c r="H201" s="134">
        <f t="shared" si="8"/>
        <v>206500</v>
      </c>
      <c r="I201" s="96"/>
    </row>
    <row r="202" spans="1:12" ht="40.5" customHeight="1">
      <c r="A202" s="35" t="s">
        <v>556</v>
      </c>
      <c r="B202" s="77" t="s">
        <v>217</v>
      </c>
      <c r="C202" s="77" t="s">
        <v>48</v>
      </c>
      <c r="D202" s="22">
        <v>1910100550</v>
      </c>
      <c r="E202" s="79">
        <v>200</v>
      </c>
      <c r="F202" s="134">
        <v>200000</v>
      </c>
      <c r="G202" s="134"/>
      <c r="H202" s="134">
        <f t="shared" si="8"/>
        <v>200000</v>
      </c>
      <c r="I202" s="96"/>
      <c r="L202" s="89" t="s">
        <v>613</v>
      </c>
    </row>
    <row r="203" spans="1:12" ht="52.5" customHeight="1">
      <c r="A203" s="35" t="s">
        <v>491</v>
      </c>
      <c r="B203" s="77" t="s">
        <v>217</v>
      </c>
      <c r="C203" s="77" t="s">
        <v>58</v>
      </c>
      <c r="D203" s="77" t="s">
        <v>142</v>
      </c>
      <c r="E203" s="79">
        <v>200</v>
      </c>
      <c r="F203" s="134">
        <v>225000</v>
      </c>
      <c r="G203" s="134"/>
      <c r="H203" s="134">
        <f t="shared" si="8"/>
        <v>225000</v>
      </c>
      <c r="I203" s="96"/>
    </row>
    <row r="204" spans="1:12" ht="39" customHeight="1">
      <c r="A204" s="35" t="s">
        <v>242</v>
      </c>
      <c r="B204" s="77" t="s">
        <v>217</v>
      </c>
      <c r="C204" s="41" t="s">
        <v>58</v>
      </c>
      <c r="D204" s="22">
        <v>1210100510</v>
      </c>
      <c r="E204" s="79">
        <v>200</v>
      </c>
      <c r="F204" s="134">
        <v>80000</v>
      </c>
      <c r="G204" s="134"/>
      <c r="H204" s="134">
        <f t="shared" si="8"/>
        <v>80000</v>
      </c>
      <c r="I204" s="96"/>
    </row>
    <row r="205" spans="1:12" ht="51.75" customHeight="1">
      <c r="A205" s="23" t="s">
        <v>226</v>
      </c>
      <c r="B205" s="77" t="s">
        <v>217</v>
      </c>
      <c r="C205" s="77" t="s">
        <v>59</v>
      </c>
      <c r="D205" s="77" t="s">
        <v>206</v>
      </c>
      <c r="E205" s="79">
        <v>200</v>
      </c>
      <c r="F205" s="134">
        <v>90000</v>
      </c>
      <c r="G205" s="134"/>
      <c r="H205" s="134">
        <f t="shared" si="8"/>
        <v>90000</v>
      </c>
      <c r="I205" s="96"/>
    </row>
    <row r="206" spans="1:12" ht="54.75" customHeight="1">
      <c r="A206" s="23" t="s">
        <v>510</v>
      </c>
      <c r="B206" s="77" t="s">
        <v>217</v>
      </c>
      <c r="C206" s="77" t="s">
        <v>59</v>
      </c>
      <c r="D206" s="22">
        <v>1110100310</v>
      </c>
      <c r="E206" s="79">
        <v>200</v>
      </c>
      <c r="F206" s="134">
        <v>50000</v>
      </c>
      <c r="G206" s="134"/>
      <c r="H206" s="134">
        <f t="shared" si="8"/>
        <v>50000</v>
      </c>
      <c r="I206" s="96"/>
    </row>
    <row r="207" spans="1:12" ht="80.25" customHeight="1">
      <c r="A207" s="23" t="s">
        <v>213</v>
      </c>
      <c r="B207" s="77" t="s">
        <v>217</v>
      </c>
      <c r="C207" s="77" t="s">
        <v>219</v>
      </c>
      <c r="D207" s="77" t="s">
        <v>200</v>
      </c>
      <c r="E207" s="41" t="s">
        <v>7</v>
      </c>
      <c r="F207" s="134">
        <v>1356100</v>
      </c>
      <c r="G207" s="134"/>
      <c r="H207" s="134">
        <f t="shared" si="8"/>
        <v>1356100</v>
      </c>
      <c r="I207" s="96"/>
    </row>
    <row r="208" spans="1:12" ht="40.5" customHeight="1">
      <c r="A208" s="23" t="s">
        <v>247</v>
      </c>
      <c r="B208" s="77" t="s">
        <v>217</v>
      </c>
      <c r="C208" s="77" t="s">
        <v>219</v>
      </c>
      <c r="D208" s="77" t="s">
        <v>200</v>
      </c>
      <c r="E208" s="41" t="s">
        <v>75</v>
      </c>
      <c r="F208" s="134">
        <v>350400</v>
      </c>
      <c r="G208" s="134"/>
      <c r="H208" s="134">
        <f t="shared" si="8"/>
        <v>350400</v>
      </c>
      <c r="I208" s="96"/>
    </row>
    <row r="209" spans="1:9" ht="25.5" customHeight="1">
      <c r="A209" s="23" t="s">
        <v>322</v>
      </c>
      <c r="B209" s="77" t="s">
        <v>217</v>
      </c>
      <c r="C209" s="77" t="s">
        <v>219</v>
      </c>
      <c r="D209" s="77" t="s">
        <v>200</v>
      </c>
      <c r="E209" s="41" t="s">
        <v>321</v>
      </c>
      <c r="F209" s="134">
        <v>5000</v>
      </c>
      <c r="G209" s="134"/>
      <c r="H209" s="134">
        <f t="shared" si="8"/>
        <v>5000</v>
      </c>
      <c r="I209" s="96"/>
    </row>
    <row r="210" spans="1:9" ht="39" customHeight="1">
      <c r="A210" s="23" t="s">
        <v>506</v>
      </c>
      <c r="B210" s="77" t="s">
        <v>217</v>
      </c>
      <c r="C210" s="77" t="s">
        <v>477</v>
      </c>
      <c r="D210" s="77" t="s">
        <v>179</v>
      </c>
      <c r="E210" s="79">
        <v>200</v>
      </c>
      <c r="F210" s="134">
        <v>220000</v>
      </c>
      <c r="G210" s="134"/>
      <c r="H210" s="134">
        <f t="shared" si="8"/>
        <v>220000</v>
      </c>
      <c r="I210" s="96"/>
    </row>
    <row r="211" spans="1:9" ht="23.25" customHeight="1">
      <c r="A211" s="104" t="s">
        <v>17</v>
      </c>
      <c r="B211" s="94"/>
      <c r="C211" s="94"/>
      <c r="D211" s="94"/>
      <c r="E211" s="94"/>
      <c r="F211" s="133">
        <f>F19+F67+F64+F120+F197</f>
        <v>234949251.53999999</v>
      </c>
      <c r="G211" s="133">
        <f>G19+G67+G64+G120+G197</f>
        <v>1500000</v>
      </c>
      <c r="H211" s="133">
        <f>H19+H67+H64+H120+H197</f>
        <v>236449251.53999999</v>
      </c>
      <c r="I211" s="86" t="e">
        <f>I19+I67+I64+I120+I197</f>
        <v>#REF!</v>
      </c>
    </row>
    <row r="212" spans="1:9" ht="15.75">
      <c r="A212" s="83"/>
    </row>
    <row r="213" spans="1:9" ht="15.75">
      <c r="A213" s="83"/>
    </row>
  </sheetData>
  <mergeCells count="22">
    <mergeCell ref="I16:I18"/>
    <mergeCell ref="A13:H13"/>
    <mergeCell ref="A16:A18"/>
    <mergeCell ref="B16:B18"/>
    <mergeCell ref="C16:C18"/>
    <mergeCell ref="D16:D18"/>
    <mergeCell ref="E16:E18"/>
    <mergeCell ref="G16:G18"/>
    <mergeCell ref="F16:F18"/>
    <mergeCell ref="H16:H18"/>
    <mergeCell ref="E15:I15"/>
    <mergeCell ref="D1:I1"/>
    <mergeCell ref="D2:I2"/>
    <mergeCell ref="D3:I3"/>
    <mergeCell ref="D4:I4"/>
    <mergeCell ref="C5:I5"/>
    <mergeCell ref="A12:H12"/>
    <mergeCell ref="D6:I6"/>
    <mergeCell ref="D7:I7"/>
    <mergeCell ref="D8:I8"/>
    <mergeCell ref="D9:I9"/>
    <mergeCell ref="C10:I10"/>
  </mergeCells>
  <pageMargins left="0.9055118110236221" right="0.31496062992125984" top="0.35433070866141736" bottom="0.35433070866141736" header="0" footer="0"/>
  <pageSetup paperSize="9" scale="71" orientation="portrait" r:id="rId1"/>
  <rowBreaks count="10" manualBreakCount="10">
    <brk id="31" max="7" man="1"/>
    <brk id="49" max="7" man="1"/>
    <brk id="73" max="7" man="1"/>
    <brk id="91" max="7" man="1"/>
    <brk id="108" max="7" man="1"/>
    <brk id="125" max="7" man="1"/>
    <brk id="141" max="7" man="1"/>
    <brk id="154" max="7" man="1"/>
    <brk id="169" max="7" man="1"/>
    <brk id="19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Приложение 4</vt:lpstr>
      <vt:lpstr>'Приложение 2'!Область_печати</vt:lpstr>
      <vt:lpstr>'Приложение 4'!Область_печати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2019-07-12T07:05:58Z</cp:lastPrinted>
  <dcterms:created xsi:type="dcterms:W3CDTF">2014-09-25T13:17:34Z</dcterms:created>
  <dcterms:modified xsi:type="dcterms:W3CDTF">2019-07-12T08:22:21Z</dcterms:modified>
</cp:coreProperties>
</file>