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6" r:id="rId6"/>
  </sheets>
  <definedNames>
    <definedName name="_xlnm.Print_Area" localSheetId="2">'Приложение 3'!$A$1:$F$301</definedName>
    <definedName name="_xlnm.Print_Area" localSheetId="4">'Приложение 5'!$A$1:$H$203</definedName>
  </definedNames>
  <calcPr calcId="124519"/>
</workbook>
</file>

<file path=xl/calcChain.xml><?xml version="1.0" encoding="utf-8"?>
<calcChain xmlns="http://schemas.openxmlformats.org/spreadsheetml/2006/main">
  <c r="H191" i="29"/>
  <c r="E89" i="32"/>
  <c r="G115" i="29" l="1"/>
  <c r="H115"/>
  <c r="F115"/>
  <c r="G69"/>
  <c r="F69"/>
  <c r="H72"/>
  <c r="E258" i="45"/>
  <c r="F258"/>
  <c r="D258"/>
  <c r="F268"/>
  <c r="F152"/>
  <c r="E152"/>
  <c r="D152"/>
  <c r="D21"/>
  <c r="E21"/>
  <c r="D82" i="32"/>
  <c r="E82"/>
  <c r="C82"/>
  <c r="E106"/>
  <c r="E105" s="1"/>
  <c r="E104" s="1"/>
  <c r="D105"/>
  <c r="D104" s="1"/>
  <c r="C105"/>
  <c r="C104" s="1"/>
  <c r="I23" i="46" l="1"/>
  <c r="H23"/>
  <c r="G23"/>
  <c r="F23"/>
  <c r="E23"/>
  <c r="D23"/>
  <c r="C23"/>
  <c r="B23"/>
  <c r="H87" i="29" l="1"/>
  <c r="H90"/>
  <c r="H83"/>
  <c r="E227" i="45"/>
  <c r="D227"/>
  <c r="F229"/>
  <c r="F155"/>
  <c r="H183" i="29"/>
  <c r="F252" i="45"/>
  <c r="E251"/>
  <c r="F251"/>
  <c r="E250"/>
  <c r="F250"/>
  <c r="E249"/>
  <c r="F249"/>
  <c r="D251"/>
  <c r="D250" s="1"/>
  <c r="D249" s="1"/>
  <c r="E141"/>
  <c r="D141"/>
  <c r="F143"/>
  <c r="G189" i="29"/>
  <c r="F189"/>
  <c r="H134"/>
  <c r="F29" i="45"/>
  <c r="D30"/>
  <c r="C25" i="32" l="1"/>
  <c r="D25"/>
  <c r="E37"/>
  <c r="E34"/>
  <c r="E31"/>
  <c r="E29"/>
  <c r="E28"/>
  <c r="F25" i="45"/>
  <c r="F26"/>
  <c r="F27"/>
  <c r="F28"/>
  <c r="F24"/>
  <c r="E103" i="32"/>
  <c r="E101"/>
  <c r="E99"/>
  <c r="E97"/>
  <c r="E92"/>
  <c r="E90"/>
  <c r="E87"/>
  <c r="E85"/>
  <c r="E80"/>
  <c r="E77"/>
  <c r="E76"/>
  <c r="E74"/>
  <c r="E71"/>
  <c r="E70"/>
  <c r="E66"/>
  <c r="E65"/>
  <c r="E59"/>
  <c r="E60"/>
  <c r="E61"/>
  <c r="E58"/>
  <c r="E55"/>
  <c r="E53"/>
  <c r="E52"/>
  <c r="E48"/>
  <c r="E45"/>
  <c r="E43"/>
  <c r="E41"/>
  <c r="E40"/>
  <c r="E32"/>
  <c r="E35"/>
  <c r="E26"/>
  <c r="E21"/>
  <c r="E22"/>
  <c r="E23"/>
  <c r="E20"/>
  <c r="E94"/>
  <c r="D33" i="34"/>
  <c r="E33"/>
  <c r="E40"/>
  <c r="D40"/>
  <c r="C40"/>
  <c r="E39"/>
  <c r="D39"/>
  <c r="C39"/>
  <c r="E37"/>
  <c r="D37"/>
  <c r="C37"/>
  <c r="C36" s="1"/>
  <c r="C35" s="1"/>
  <c r="C34" s="1"/>
  <c r="C33" s="1"/>
  <c r="E36"/>
  <c r="D36"/>
  <c r="E35"/>
  <c r="D35"/>
  <c r="E34"/>
  <c r="D34"/>
  <c r="E25" i="32" l="1"/>
  <c r="H186" i="29"/>
  <c r="G19"/>
  <c r="F19"/>
  <c r="H54"/>
  <c r="H53"/>
  <c r="G66"/>
  <c r="H71"/>
  <c r="H73"/>
  <c r="H74"/>
  <c r="H75"/>
  <c r="H76"/>
  <c r="H77"/>
  <c r="H78"/>
  <c r="H79"/>
  <c r="H80"/>
  <c r="H81"/>
  <c r="H82"/>
  <c r="H84"/>
  <c r="H85"/>
  <c r="H86"/>
  <c r="H88"/>
  <c r="H89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4"/>
  <c r="H185"/>
  <c r="H187"/>
  <c r="H188"/>
  <c r="H190"/>
  <c r="H192"/>
  <c r="H193"/>
  <c r="H194"/>
  <c r="H195"/>
  <c r="H196"/>
  <c r="H197"/>
  <c r="H198"/>
  <c r="H199"/>
  <c r="H200"/>
  <c r="H201"/>
  <c r="H202"/>
  <c r="H70"/>
  <c r="H69" s="1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5"/>
  <c r="H56"/>
  <c r="H57"/>
  <c r="H58"/>
  <c r="H59"/>
  <c r="H60"/>
  <c r="H61"/>
  <c r="H62"/>
  <c r="H63"/>
  <c r="H64"/>
  <c r="H65"/>
  <c r="H67"/>
  <c r="H68"/>
  <c r="H20"/>
  <c r="F66"/>
  <c r="F203"/>
  <c r="E274" i="45"/>
  <c r="D274"/>
  <c r="F292"/>
  <c r="E54" i="28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53"/>
  <c r="D49"/>
  <c r="D47"/>
  <c r="D44"/>
  <c r="D38"/>
  <c r="D34"/>
  <c r="D30"/>
  <c r="D26"/>
  <c r="D17"/>
  <c r="C53"/>
  <c r="C49"/>
  <c r="C47"/>
  <c r="C44"/>
  <c r="C38"/>
  <c r="C34"/>
  <c r="C30"/>
  <c r="C26"/>
  <c r="C17"/>
  <c r="E299" i="45"/>
  <c r="E298" s="1"/>
  <c r="E294"/>
  <c r="E293" s="1"/>
  <c r="E273"/>
  <c r="E257"/>
  <c r="E254"/>
  <c r="E247"/>
  <c r="E246" s="1"/>
  <c r="E245" s="1"/>
  <c r="E239"/>
  <c r="E238" s="1"/>
  <c r="E237" s="1"/>
  <c r="E235"/>
  <c r="E234" s="1"/>
  <c r="E232"/>
  <c r="E231" s="1"/>
  <c r="E226"/>
  <c r="E225" s="1"/>
  <c r="E222"/>
  <c r="E221" s="1"/>
  <c r="E220" s="1"/>
  <c r="E213"/>
  <c r="E212" s="1"/>
  <c r="E211" s="1"/>
  <c r="E206"/>
  <c r="E205" s="1"/>
  <c r="E204" s="1"/>
  <c r="E202"/>
  <c r="E201" s="1"/>
  <c r="E198"/>
  <c r="E197" s="1"/>
  <c r="E193"/>
  <c r="E192" s="1"/>
  <c r="E189"/>
  <c r="E188" s="1"/>
  <c r="E185"/>
  <c r="E184" s="1"/>
  <c r="E183" s="1"/>
  <c r="E181"/>
  <c r="E180" s="1"/>
  <c r="E178"/>
  <c r="E177" s="1"/>
  <c r="E175"/>
  <c r="E174" s="1"/>
  <c r="E170"/>
  <c r="E169" s="1"/>
  <c r="E166"/>
  <c r="E165" s="1"/>
  <c r="E161"/>
  <c r="E160" s="1"/>
  <c r="E158"/>
  <c r="E157" s="1"/>
  <c r="F154"/>
  <c r="F156"/>
  <c r="E151"/>
  <c r="E149"/>
  <c r="E148" s="1"/>
  <c r="E145"/>
  <c r="E144" s="1"/>
  <c r="E140"/>
  <c r="E137"/>
  <c r="E136" s="1"/>
  <c r="E133"/>
  <c r="E132" s="1"/>
  <c r="E124"/>
  <c r="E123" s="1"/>
  <c r="E121"/>
  <c r="E117"/>
  <c r="E112"/>
  <c r="E110"/>
  <c r="E105"/>
  <c r="E100"/>
  <c r="E99" s="1"/>
  <c r="E95"/>
  <c r="E94" s="1"/>
  <c r="E91"/>
  <c r="E90" s="1"/>
  <c r="E86"/>
  <c r="E85" s="1"/>
  <c r="E75"/>
  <c r="E74" s="1"/>
  <c r="E67"/>
  <c r="E66" s="1"/>
  <c r="E54"/>
  <c r="F48"/>
  <c r="F49"/>
  <c r="F50"/>
  <c r="F51"/>
  <c r="F52"/>
  <c r="F53"/>
  <c r="F55"/>
  <c r="F56"/>
  <c r="F57"/>
  <c r="F58"/>
  <c r="F59"/>
  <c r="F60"/>
  <c r="F61"/>
  <c r="F62"/>
  <c r="F63"/>
  <c r="F64"/>
  <c r="F65"/>
  <c r="F68"/>
  <c r="F69"/>
  <c r="F71"/>
  <c r="F72"/>
  <c r="F73"/>
  <c r="F76"/>
  <c r="F77"/>
  <c r="F78"/>
  <c r="F79"/>
  <c r="F80"/>
  <c r="F81"/>
  <c r="F82"/>
  <c r="F83"/>
  <c r="F84"/>
  <c r="F87"/>
  <c r="F88"/>
  <c r="F89"/>
  <c r="F92"/>
  <c r="F93"/>
  <c r="F96"/>
  <c r="F97"/>
  <c r="F98"/>
  <c r="F101"/>
  <c r="F102"/>
  <c r="F106"/>
  <c r="F107"/>
  <c r="F108"/>
  <c r="F109"/>
  <c r="F111"/>
  <c r="F113"/>
  <c r="F114"/>
  <c r="F115"/>
  <c r="F116"/>
  <c r="F118"/>
  <c r="F119"/>
  <c r="F120"/>
  <c r="F122"/>
  <c r="F125"/>
  <c r="F126"/>
  <c r="F127"/>
  <c r="F128"/>
  <c r="F129"/>
  <c r="F130"/>
  <c r="F131"/>
  <c r="F134"/>
  <c r="F138"/>
  <c r="F142"/>
  <c r="F141" s="1"/>
  <c r="F146"/>
  <c r="F150"/>
  <c r="F153"/>
  <c r="F159"/>
  <c r="F162"/>
  <c r="F163"/>
  <c r="F164"/>
  <c r="F167"/>
  <c r="F168"/>
  <c r="F171"/>
  <c r="F172"/>
  <c r="F173"/>
  <c r="F176"/>
  <c r="F179"/>
  <c r="F182"/>
  <c r="F186"/>
  <c r="F190"/>
  <c r="F191"/>
  <c r="F194"/>
  <c r="F195"/>
  <c r="F199"/>
  <c r="F200"/>
  <c r="F203"/>
  <c r="F207"/>
  <c r="F208"/>
  <c r="F209"/>
  <c r="F210"/>
  <c r="F214"/>
  <c r="F215"/>
  <c r="F216"/>
  <c r="F217"/>
  <c r="F218"/>
  <c r="F219"/>
  <c r="F223"/>
  <c r="F224"/>
  <c r="F228"/>
  <c r="F227" s="1"/>
  <c r="F233"/>
  <c r="F236"/>
  <c r="F240"/>
  <c r="F241"/>
  <c r="F242"/>
  <c r="F243"/>
  <c r="F244"/>
  <c r="F248"/>
  <c r="F255"/>
  <c r="F256"/>
  <c r="F259"/>
  <c r="F260"/>
  <c r="F261"/>
  <c r="F262"/>
  <c r="F263"/>
  <c r="F264"/>
  <c r="F265"/>
  <c r="F266"/>
  <c r="F267"/>
  <c r="F269"/>
  <c r="F270"/>
  <c r="F271"/>
  <c r="F272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5"/>
  <c r="F296"/>
  <c r="F297"/>
  <c r="F300"/>
  <c r="F47"/>
  <c r="E46"/>
  <c r="F44"/>
  <c r="F43"/>
  <c r="E42"/>
  <c r="E41" s="1"/>
  <c r="E45"/>
  <c r="F40"/>
  <c r="F38"/>
  <c r="F37"/>
  <c r="F36"/>
  <c r="F35"/>
  <c r="E34"/>
  <c r="E33" s="1"/>
  <c r="F32"/>
  <c r="F31"/>
  <c r="E30"/>
  <c r="F22"/>
  <c r="F21" s="1"/>
  <c r="E20"/>
  <c r="D299"/>
  <c r="D298" s="1"/>
  <c r="D294"/>
  <c r="D293" s="1"/>
  <c r="D273"/>
  <c r="D257"/>
  <c r="D254"/>
  <c r="D247"/>
  <c r="D246" s="1"/>
  <c r="D245" s="1"/>
  <c r="D239"/>
  <c r="F239" s="1"/>
  <c r="D235"/>
  <c r="D234" s="1"/>
  <c r="D232"/>
  <c r="D231" s="1"/>
  <c r="D226"/>
  <c r="D225" s="1"/>
  <c r="D222"/>
  <c r="D221" s="1"/>
  <c r="D220" s="1"/>
  <c r="D213"/>
  <c r="F213" s="1"/>
  <c r="D206"/>
  <c r="D205" s="1"/>
  <c r="D204" s="1"/>
  <c r="D202"/>
  <c r="F202" s="1"/>
  <c r="D198"/>
  <c r="F198" s="1"/>
  <c r="D193"/>
  <c r="D192" s="1"/>
  <c r="D189"/>
  <c r="D188" s="1"/>
  <c r="D185"/>
  <c r="F185" s="1"/>
  <c r="D181"/>
  <c r="D180" s="1"/>
  <c r="D178"/>
  <c r="D177" s="1"/>
  <c r="D175"/>
  <c r="D174" s="1"/>
  <c r="D170"/>
  <c r="D169" s="1"/>
  <c r="D166"/>
  <c r="D165" s="1"/>
  <c r="D161"/>
  <c r="D160" s="1"/>
  <c r="D158"/>
  <c r="D157" s="1"/>
  <c r="D151"/>
  <c r="D149"/>
  <c r="D148" s="1"/>
  <c r="D145"/>
  <c r="F145" s="1"/>
  <c r="D137"/>
  <c r="D136" s="1"/>
  <c r="D135" s="1"/>
  <c r="D133"/>
  <c r="F133" s="1"/>
  <c r="D124"/>
  <c r="F124" s="1"/>
  <c r="D121"/>
  <c r="F121" s="1"/>
  <c r="D117"/>
  <c r="F117" s="1"/>
  <c r="D112"/>
  <c r="F112" s="1"/>
  <c r="D110"/>
  <c r="F110" s="1"/>
  <c r="D105"/>
  <c r="D100"/>
  <c r="D99" s="1"/>
  <c r="D95"/>
  <c r="D94" s="1"/>
  <c r="D91"/>
  <c r="D90" s="1"/>
  <c r="D86"/>
  <c r="D85" s="1"/>
  <c r="D75"/>
  <c r="D74" s="1"/>
  <c r="D70"/>
  <c r="F70" s="1"/>
  <c r="D67"/>
  <c r="F67" s="1"/>
  <c r="D54"/>
  <c r="D46"/>
  <c r="D42"/>
  <c r="D41" s="1"/>
  <c r="D34"/>
  <c r="D33" s="1"/>
  <c r="D20"/>
  <c r="D102" i="32"/>
  <c r="D100"/>
  <c r="D98"/>
  <c r="D96"/>
  <c r="D93"/>
  <c r="D91"/>
  <c r="D89"/>
  <c r="D86"/>
  <c r="D84"/>
  <c r="D83" s="1"/>
  <c r="D79"/>
  <c r="D78" s="1"/>
  <c r="D75"/>
  <c r="D73"/>
  <c r="D69"/>
  <c r="D68" s="1"/>
  <c r="D67" s="1"/>
  <c r="D64"/>
  <c r="D63" s="1"/>
  <c r="D62" s="1"/>
  <c r="D57"/>
  <c r="D56" s="1"/>
  <c r="D54"/>
  <c r="D51"/>
  <c r="D47"/>
  <c r="D46" s="1"/>
  <c r="D44"/>
  <c r="D42"/>
  <c r="D39"/>
  <c r="D24"/>
  <c r="D19"/>
  <c r="D18" s="1"/>
  <c r="C102"/>
  <c r="C100"/>
  <c r="C98"/>
  <c r="C96"/>
  <c r="C93"/>
  <c r="C91"/>
  <c r="C89"/>
  <c r="C88"/>
  <c r="C86"/>
  <c r="C84"/>
  <c r="C83" s="1"/>
  <c r="C79"/>
  <c r="C78" s="1"/>
  <c r="C75"/>
  <c r="C73"/>
  <c r="C72"/>
  <c r="C69"/>
  <c r="C68"/>
  <c r="C67" s="1"/>
  <c r="C64"/>
  <c r="C63" s="1"/>
  <c r="C62" s="1"/>
  <c r="C57"/>
  <c r="C56" s="1"/>
  <c r="C54"/>
  <c r="C51"/>
  <c r="C50" s="1"/>
  <c r="C49" s="1"/>
  <c r="C47"/>
  <c r="C46"/>
  <c r="C44"/>
  <c r="C42"/>
  <c r="C39"/>
  <c r="C38"/>
  <c r="C24"/>
  <c r="C19"/>
  <c r="C18" s="1"/>
  <c r="H189" i="29" l="1"/>
  <c r="D253" i="45"/>
  <c r="D45"/>
  <c r="D66"/>
  <c r="D104"/>
  <c r="D140"/>
  <c r="D144"/>
  <c r="D123"/>
  <c r="D132"/>
  <c r="D184"/>
  <c r="D183" s="1"/>
  <c r="D187"/>
  <c r="D197"/>
  <c r="D212"/>
  <c r="D211" s="1"/>
  <c r="F299"/>
  <c r="F175"/>
  <c r="F170"/>
  <c r="F149"/>
  <c r="F86"/>
  <c r="F75"/>
  <c r="F157"/>
  <c r="F257"/>
  <c r="D103"/>
  <c r="F180"/>
  <c r="F232"/>
  <c r="F181"/>
  <c r="F166"/>
  <c r="F161"/>
  <c r="F158"/>
  <c r="F100"/>
  <c r="F144"/>
  <c r="F274"/>
  <c r="F235"/>
  <c r="F132"/>
  <c r="F105"/>
  <c r="F54"/>
  <c r="C95" i="32"/>
  <c r="C81"/>
  <c r="C55" i="28"/>
  <c r="H66" i="29"/>
  <c r="H19"/>
  <c r="G203"/>
  <c r="F273" i="45"/>
  <c r="D55" i="28"/>
  <c r="F298" i="45"/>
  <c r="F293"/>
  <c r="E253"/>
  <c r="F253" s="1"/>
  <c r="F245"/>
  <c r="F234"/>
  <c r="E230"/>
  <c r="F231"/>
  <c r="F225"/>
  <c r="F220"/>
  <c r="F211"/>
  <c r="F204"/>
  <c r="E196"/>
  <c r="F197"/>
  <c r="F192"/>
  <c r="E187"/>
  <c r="F187" s="1"/>
  <c r="F183"/>
  <c r="F177"/>
  <c r="F174"/>
  <c r="F169"/>
  <c r="F165"/>
  <c r="F160"/>
  <c r="D201"/>
  <c r="D238"/>
  <c r="F247"/>
  <c r="F226"/>
  <c r="F222"/>
  <c r="F212"/>
  <c r="F206"/>
  <c r="F188"/>
  <c r="F184"/>
  <c r="F178"/>
  <c r="F95"/>
  <c r="F74"/>
  <c r="F90"/>
  <c r="F99"/>
  <c r="F123"/>
  <c r="F151"/>
  <c r="F294"/>
  <c r="F254"/>
  <c r="F246"/>
  <c r="F221"/>
  <c r="F205"/>
  <c r="F193"/>
  <c r="F189"/>
  <c r="F137"/>
  <c r="F91"/>
  <c r="F66"/>
  <c r="F85"/>
  <c r="F94"/>
  <c r="E147"/>
  <c r="F148"/>
  <c r="E139"/>
  <c r="F140"/>
  <c r="E135"/>
  <c r="F135" s="1"/>
  <c r="F136"/>
  <c r="E104"/>
  <c r="E103" s="1"/>
  <c r="F103" s="1"/>
  <c r="E19"/>
  <c r="D19"/>
  <c r="D147"/>
  <c r="D230"/>
  <c r="F230" s="1"/>
  <c r="D95" i="32"/>
  <c r="D88"/>
  <c r="D72"/>
  <c r="D50"/>
  <c r="D49" s="1"/>
  <c r="D38"/>
  <c r="C17"/>
  <c r="C107" s="1"/>
  <c r="E301" i="45" l="1"/>
  <c r="D139"/>
  <c r="F139" s="1"/>
  <c r="D17" i="32"/>
  <c r="D196" i="45"/>
  <c r="F196" s="1"/>
  <c r="F201"/>
  <c r="F147"/>
  <c r="D237"/>
  <c r="F237" s="1"/>
  <c r="F238"/>
  <c r="F104"/>
  <c r="D81" i="32"/>
  <c r="D107" s="1"/>
  <c r="F30" i="45"/>
  <c r="F20" s="1"/>
  <c r="E47" i="28"/>
  <c r="D301" i="45" l="1"/>
  <c r="E91" i="32"/>
  <c r="F34" i="45" l="1"/>
  <c r="F33" s="1"/>
  <c r="E53" i="28" l="1"/>
  <c r="F46" i="45" l="1"/>
  <c r="F42"/>
  <c r="F41" s="1"/>
  <c r="F45" l="1"/>
  <c r="F19" s="1"/>
  <c r="F301" s="1"/>
  <c r="E57" i="32" l="1"/>
  <c r="E102"/>
  <c r="E100"/>
  <c r="E98"/>
  <c r="E96"/>
  <c r="E93"/>
  <c r="E88" s="1"/>
  <c r="E86"/>
  <c r="E84"/>
  <c r="E83" s="1"/>
  <c r="E79"/>
  <c r="E78" s="1"/>
  <c r="E75"/>
  <c r="E73"/>
  <c r="E69"/>
  <c r="E68" s="1"/>
  <c r="E67" s="1"/>
  <c r="E64"/>
  <c r="E63" s="1"/>
  <c r="E62" s="1"/>
  <c r="E56"/>
  <c r="E54"/>
  <c r="E51"/>
  <c r="E47"/>
  <c r="E46" s="1"/>
  <c r="E44"/>
  <c r="E42"/>
  <c r="E39"/>
  <c r="E38" s="1"/>
  <c r="E24"/>
  <c r="E19"/>
  <c r="E18" s="1"/>
  <c r="E72" l="1"/>
  <c r="E95"/>
  <c r="E50"/>
  <c r="E49" s="1"/>
  <c r="E81" l="1"/>
  <c r="E17"/>
  <c r="E107" l="1"/>
  <c r="I115" i="29" l="1"/>
  <c r="I69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26" i="28" l="1"/>
  <c r="I189" i="29" l="1"/>
  <c r="E34" i="28"/>
  <c r="E38" l="1"/>
  <c r="I203" i="29" l="1"/>
  <c r="E30" i="28" l="1"/>
  <c r="E49"/>
  <c r="E17"/>
  <c r="E44"/>
  <c r="E55" l="1"/>
  <c r="H203" i="29"/>
</calcChain>
</file>

<file path=xl/sharedStrings.xml><?xml version="1.0" encoding="utf-8"?>
<sst xmlns="http://schemas.openxmlformats.org/spreadsheetml/2006/main" count="1553" uniqueCount="817">
  <si>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</si>
  <si>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</si>
  <si>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</si>
  <si>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</si>
  <si>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</si>
  <si>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</si>
  <si>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</si>
  <si>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</si>
  <si>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</si>
  <si>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</si>
  <si>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</si>
  <si>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</si>
  <si>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</si>
  <si>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</si>
  <si>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</si>
  <si>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</si>
  <si>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</si>
  <si>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</si>
  <si>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</si>
  <si>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</si>
  <si>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</si>
  <si>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</si>
  <si>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</si>
  <si>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</si>
  <si>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</si>
  <si>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</si>
  <si>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</si>
  <si>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</si>
  <si>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</si>
  <si>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</si>
  <si>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</si>
  <si>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</si>
  <si>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</si>
  <si>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</si>
  <si>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</si>
  <si>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</si>
  <si>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</si>
  <si>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</si>
  <si>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</si>
  <si>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</si>
  <si>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</si>
  <si>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</si>
  <si>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</si>
  <si>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</si>
  <si>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</si>
  <si>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</si>
  <si>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</si>
  <si>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</si>
  <si>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</si>
  <si>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</si>
  <si>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</si>
  <si>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</si>
  <si>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</si>
  <si>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</si>
  <si>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</si>
  <si>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</si>
  <si>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</si>
  <si>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</si>
  <si>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</si>
  <si>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</si>
  <si>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</si>
  <si>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</si>
  <si>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</si>
  <si>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</si>
  <si>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</si>
  <si>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</si>
  <si>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</si>
  <si>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</si>
  <si>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</si>
  <si>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</si>
  <si>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</si>
  <si>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</si>
  <si>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</si>
  <si>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</si>
  <si>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</si>
  <si>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</si>
  <si>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</si>
  <si>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</si>
  <si>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</si>
  <si>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</si>
  <si>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</si>
  <si>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</si>
  <si>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</si>
  <si>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</si>
  <si>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</si>
  <si>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</si>
  <si>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</si>
  <si>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</si>
  <si>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</si>
  <si>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</si>
  <si>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</si>
  <si>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</si>
  <si>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</si>
  <si>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</si>
  <si>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</si>
  <si>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</si>
  <si>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</si>
  <si>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</si>
  <si>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</si>
  <si>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</si>
  <si>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</si>
  <si>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</si>
  <si>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</si>
  <si>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</si>
  <si>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</si>
  <si>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</si>
  <si>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</si>
  <si>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</si>
  <si>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</si>
  <si>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</si>
  <si>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</si>
  <si>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</si>
  <si>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</si>
  <si>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</si>
  <si>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</si>
  <si>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</si>
  <si>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</si>
  <si>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</si>
  <si>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</si>
  <si>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</si>
  <si>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</si>
  <si>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</si>
  <si>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</si>
  <si>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</si>
  <si>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</si>
  <si>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</si>
  <si>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</si>
  <si>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</si>
  <si>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</si>
  <si>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</si>
  <si>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</si>
  <si>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</si>
  <si>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</si>
  <si>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</si>
  <si>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</si>
  <si>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</si>
  <si>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</si>
  <si>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</si>
  <si>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</si>
  <si>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</si>
  <si>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</si>
  <si>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</si>
  <si>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</si>
  <si>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</si>
  <si>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</si>
  <si>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</si>
  <si>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</si>
  <si>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</si>
  <si>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</si>
  <si>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</si>
  <si>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</si>
  <si>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</si>
  <si>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</si>
  <si>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</si>
  <si>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</si>
  <si>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</si>
  <si>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</si>
  <si>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</si>
  <si>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</si>
  <si>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</si>
  <si>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</si>
  <si>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</si>
  <si>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</si>
  <si>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</si>
  <si>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</si>
  <si>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</si>
  <si>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</si>
  <si>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</si>
  <si>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</si>
  <si>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</si>
  <si>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</si>
  <si>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</si>
  <si>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</si>
  <si>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</si>
  <si>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</si>
  <si>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</si>
  <si>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</si>
  <si>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</si>
  <si>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</si>
  <si>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</si>
  <si>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</si>
  <si>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</si>
  <si>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</si>
  <si>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</si>
  <si>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</si>
  <si>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</si>
  <si>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</si>
  <si>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</si>
  <si>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</si>
  <si>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</si>
  <si>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</si>
  <si>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</si>
  <si>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</si>
  <si>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</si>
  <si>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</si>
  <si>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</si>
  <si>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</si>
  <si>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</si>
  <si>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</si>
  <si>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</si>
  <si>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</si>
  <si>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</si>
  <si>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</si>
  <si>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</si>
  <si>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</si>
  <si>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</si>
  <si>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</si>
  <si>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</si>
  <si>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</si>
  <si>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</si>
  <si>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</si>
  <si>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</si>
  <si>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</si>
  <si>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</si>
  <si>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</si>
  <si>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</si>
  <si>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</si>
  <si>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</si>
  <si>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</si>
  <si>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</si>
  <si>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</si>
  <si>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</si>
  <si>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</si>
  <si>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</si>
  <si>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</si>
  <si>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</si>
  <si>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</si>
  <si>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</si>
  <si>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</si>
  <si>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</si>
  <si>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</si>
  <si>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</si>
  <si>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</si>
  <si>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</si>
  <si>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</si>
  <si>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</si>
  <si>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</si>
  <si>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</si>
  <si>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</si>
  <si>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</si>
  <si>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</si>
  <si>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</si>
  <si>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</si>
  <si>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</si>
  <si>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</si>
  <si>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</si>
  <si>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</si>
  <si>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</si>
  <si>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</si>
  <si>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</si>
  <si>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</si>
  <si>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</si>
  <si>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</si>
  <si>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</si>
  <si>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</si>
  <si>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</si>
  <si>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</si>
  <si>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</si>
  <si>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</si>
  <si>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</si>
  <si>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</si>
  <si>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</si>
  <si>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</si>
  <si>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</si>
  <si>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</si>
  <si>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</si>
  <si>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</si>
  <si>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</si>
  <si>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</si>
  <si>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</si>
  <si>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</si>
  <si>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</si>
  <si>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</si>
  <si>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</si>
  <si>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</si>
  <si>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</si>
  <si>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</si>
  <si>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</si>
  <si>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</si>
  <si>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</si>
  <si>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</si>
  <si>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</si>
  <si>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</si>
  <si>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</si>
  <si>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</si>
  <si>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</si>
  <si>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</si>
  <si>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</si>
  <si>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</si>
  <si>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</si>
  <si>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</si>
  <si>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</si>
  <si>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</si>
  <si>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</si>
  <si>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</si>
  <si>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</si>
  <si>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</si>
  <si>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</si>
  <si>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</si>
  <si>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</si>
  <si>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</si>
  <si>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</si>
  <si>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</si>
  <si>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</si>
  <si>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</si>
  <si>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</si>
  <si>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</si>
  <si>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</si>
  <si>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</si>
  <si>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</si>
  <si>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</si>
  <si>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</si>
  <si>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</si>
  <si>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</si>
  <si>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</si>
  <si>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</si>
  <si>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</si>
  <si>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</si>
  <si>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</si>
  <si>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</si>
  <si>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</si>
  <si>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</si>
  <si>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</si>
  <si>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</si>
  <si>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</si>
  <si>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</si>
  <si>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</si>
  <si>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</si>
  <si>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</si>
  <si>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</si>
  <si>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</si>
  <si>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</si>
  <si>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</si>
  <si>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</si>
  <si>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</si>
  <si>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</si>
  <si>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</si>
  <si>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</si>
  <si>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</si>
  <si>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</si>
  <si>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</si>
  <si>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</si>
  <si>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</si>
  <si>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</si>
  <si>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</si>
  <si>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</si>
  <si>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</si>
  <si>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</si>
  <si>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</si>
  <si>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</si>
  <si>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</si>
  <si>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</si>
  <si>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</si>
  <si>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</si>
  <si>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</si>
  <si>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</si>
  <si>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</si>
  <si>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</si>
  <si>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</si>
  <si>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</si>
  <si>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</si>
  <si>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</si>
  <si>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</si>
  <si>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</si>
  <si>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</si>
  <si>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</si>
  <si>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</si>
  <si>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</si>
  <si>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</si>
  <si>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</si>
  <si>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</si>
  <si>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</si>
  <si>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</si>
  <si>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</si>
  <si>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</si>
  <si>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</si>
  <si>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</si>
  <si>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</si>
  <si>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</si>
  <si>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</si>
  <si>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</si>
  <si>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</si>
  <si>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</si>
  <si>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</si>
  <si>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</si>
  <si>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</si>
  <si>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</si>
  <si>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</si>
  <si>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</si>
  <si>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</si>
  <si>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</si>
  <si>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</si>
  <si>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</si>
  <si>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</si>
  <si>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</si>
  <si>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</si>
  <si>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</si>
  <si>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</si>
  <si>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</si>
  <si>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</si>
  <si>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</si>
  <si>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</si>
  <si>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</si>
  <si>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</si>
  <si>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</si>
  <si>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</si>
  <si>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</si>
  <si>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</si>
  <si>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</si>
  <si>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</si>
  <si>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</si>
  <si>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</si>
  <si>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</si>
  <si>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</si>
  <si>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</si>
  <si>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</si>
  <si>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</si>
  <si>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</si>
  <si>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</si>
  <si>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</si>
  <si>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</si>
  <si>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</si>
  <si>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</si>
  <si>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</si>
  <si>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</si>
  <si>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</si>
  <si>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</si>
  <si>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</si>
  <si>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</si>
  <si>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</si>
  <si>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</si>
  <si>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</si>
  <si>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</si>
  <si>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</si>
  <si>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</si>
  <si>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</si>
  <si>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</si>
  <si>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</si>
  <si>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</si>
  <si>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</si>
  <si>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</si>
  <si>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</si>
  <si>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</si>
  <si>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</si>
  <si>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</si>
  <si>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</si>
  <si>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</si>
  <si>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</si>
  <si>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</si>
  <si>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</si>
  <si>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</si>
  <si>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</si>
  <si>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</si>
  <si>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</si>
  <si>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</si>
  <si>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</si>
  <si>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</si>
  <si>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</si>
  <si>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</si>
  <si>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</si>
  <si>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</si>
  <si>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</si>
  <si>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</si>
  <si>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</si>
  <si>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</si>
  <si>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</si>
  <si>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</si>
  <si>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</si>
  <si>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</si>
  <si>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</si>
  <si>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</si>
  <si>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</si>
  <si>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</si>
  <si>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</si>
  <si>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</si>
  <si>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</si>
  <si>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</si>
  <si>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</si>
  <si>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</si>
  <si>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</si>
  <si>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</si>
  <si>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</si>
  <si>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</si>
  <si>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</si>
  <si>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</si>
  <si>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</si>
  <si>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</si>
  <si>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</si>
  <si>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</si>
  <si>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</si>
  <si>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</si>
  <si>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</si>
  <si>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</si>
  <si>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</si>
  <si>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</si>
  <si>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</si>
  <si>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</si>
  <si>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</si>
  <si>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</si>
  <si>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</si>
  <si>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</si>
  <si>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</si>
  <si>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</si>
  <si>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</si>
  <si>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</si>
  <si>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</si>
  <si>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</si>
  <si>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</si>
  <si>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</si>
  <si>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</si>
  <si>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</si>
  <si>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</si>
  <si>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</si>
  <si>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</si>
  <si>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</si>
  <si>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</si>
  <si>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</si>
  <si>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</si>
  <si>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</si>
  <si>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</si>
  <si>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</si>
  <si>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</si>
  <si>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</si>
  <si>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</si>
  <si>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</si>
  <si>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</si>
  <si>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</si>
  <si>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</si>
  <si>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</si>
  <si>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</si>
  <si>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</si>
  <si>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</si>
  <si>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</si>
  <si>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</si>
  <si>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</si>
  <si>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</si>
  <si>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</si>
  <si>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</si>
  <si>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</si>
  <si>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</si>
  <si>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</si>
  <si>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</si>
  <si>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</si>
  <si>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</si>
  <si>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</si>
  <si>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</si>
  <si>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</si>
  <si>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</si>
  <si>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</si>
  <si>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</si>
  <si>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</si>
  <si>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</si>
  <si>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</si>
  <si>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</si>
  <si>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</si>
  <si>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</si>
  <si>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Дотации бюджетам на поддержку мер по обеспечению сбалансированности бюджетов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</si>
  <si>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</si>
  <si>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</si>
  <si>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</si>
  <si>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 Плата за размещение отходов производства </t>
  </si>
  <si>
    <t>048 1120104101 0000 120</t>
  </si>
  <si>
    <t>048 1120104201 6000 120</t>
  </si>
  <si>
    <t xml:space="preserve">  Плата за размещение твердых коммунальных отходов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</si>
  <si>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</si>
  <si>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</si>
  <si>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</si>
  <si>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</si>
  <si>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</si>
  <si>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</si>
  <si>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</si>
  <si>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</si>
  <si>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</si>
  <si>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</si>
  <si>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</si>
  <si>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000 202 3512000 0000 150</t>
  </si>
  <si>
    <t>040 202 3512005 0000 150</t>
  </si>
  <si>
    <t>000 2023508200 0000 150</t>
  </si>
  <si>
    <t>040 2023508205 0000 150</t>
  </si>
  <si>
    <t xml:space="preserve"> 000 2023002400 0000 150</t>
  </si>
  <si>
    <t>040 2023002405 0000 150</t>
  </si>
  <si>
    <t>000 2023999900 0000 150</t>
  </si>
  <si>
    <t>040 2023999905 0000 150</t>
  </si>
  <si>
    <t xml:space="preserve">  ДОХОДЫ ОТ ОКАЗАНИЯ ПЛАТНЫХ УСЛУГ И КОМПЕНСАЦИИ ЗАТРАТ ГОСУДАРСТВА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</si>
  <si>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</si>
  <si>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</si>
  <si>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</si>
  <si>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</si>
  <si>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</si>
  <si>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</si>
  <si>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</si>
  <si>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</si>
  <si>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</si>
  <si>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</si>
  <si>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</si>
  <si>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</si>
  <si>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</si>
  <si>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</si>
  <si>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</si>
  <si>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</si>
  <si>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</si>
  <si>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</si>
  <si>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</si>
  <si>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</si>
  <si>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</si>
  <si>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</si>
  <si>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</si>
  <si>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</si>
  <si>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</si>
  <si>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</si>
  <si>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</si>
  <si>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</si>
  <si>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</si>
  <si>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</si>
  <si>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</si>
  <si>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</si>
  <si>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</si>
  <si>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</si>
  <si>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</si>
  <si>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</si>
  <si>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</si>
  <si>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</si>
  <si>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</si>
  <si>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</si>
  <si>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</si>
  <si>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</si>
  <si>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</si>
  <si>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</si>
  <si>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</si>
  <si>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</si>
  <si>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</si>
  <si>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</si>
  <si>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</si>
  <si>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</si>
  <si>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</si>
  <si>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</si>
  <si>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 xml:space="preserve">   бюджета Тейковского муниципального района по кодам классификации доходов бюджетов на 2019 год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</si>
  <si>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</si>
  <si>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</si>
  <si>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</si>
  <si>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</si>
  <si>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</si>
  <si>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</si>
  <si>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</si>
  <si>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</si>
  <si>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</si>
  <si>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</si>
  <si>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</si>
  <si>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</si>
  <si>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</si>
  <si>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</si>
  <si>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</si>
  <si>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</si>
  <si>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</si>
  <si>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</si>
  <si>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</si>
  <si>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</si>
  <si>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</si>
  <si>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</si>
  <si>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</si>
  <si>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</si>
  <si>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</si>
  <si>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</si>
  <si>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</si>
  <si>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</si>
  <si>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</si>
  <si>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</si>
  <si>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</si>
  <si>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</si>
  <si>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</si>
  <si>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</si>
  <si>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</si>
  <si>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</si>
  <si>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</si>
  <si>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</si>
  <si>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</si>
  <si>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</si>
  <si>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</si>
  <si>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</si>
  <si>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</si>
  <si>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</si>
  <si>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</si>
  <si>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</si>
  <si>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</si>
  <si>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</si>
  <si>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</si>
  <si>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</si>
  <si>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</si>
  <si>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</si>
  <si>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</si>
  <si>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</si>
  <si>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</si>
  <si>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</si>
  <si>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</si>
  <si>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</si>
  <si>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</si>
  <si>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</si>
  <si>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</si>
  <si>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</si>
  <si>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</si>
  <si>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</si>
  <si>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</si>
  <si>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</si>
  <si>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</si>
  <si>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</si>
  <si>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</si>
  <si>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</si>
  <si>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</si>
  <si>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</si>
  <si>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</si>
  <si>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</si>
  <si>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</si>
  <si>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</si>
  <si>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</si>
  <si>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</si>
  <si>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</si>
  <si>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</si>
  <si>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</si>
  <si>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</si>
  <si>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</si>
  <si>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</si>
  <si>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 xml:space="preserve">от 12.12.2018 г. № 357-р 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</si>
  <si>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</si>
  <si>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</si>
  <si>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</si>
  <si>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</si>
  <si>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</si>
  <si>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</si>
  <si>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</si>
  <si>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</si>
  <si>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</si>
  <si>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</si>
  <si>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</si>
  <si>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</si>
  <si>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</si>
  <si>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</si>
  <si>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</si>
  <si>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0540182990</t>
  </si>
  <si>
    <t>05401S2990</t>
  </si>
  <si>
    <t>Софинансирование на разработку (корректировку) проектной документации и газификацию населенных пунктов, объектов социальной инфраструктуры Ивановской области (Капитальные вложения в объекты государственной (муниципальной) собственности)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</si>
  <si>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</si>
  <si>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</si>
  <si>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</si>
  <si>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</si>
  <si>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</si>
  <si>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</si>
  <si>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</si>
  <si>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</si>
  <si>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</si>
  <si>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</si>
  <si>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</si>
  <si>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</si>
  <si>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</si>
  <si>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</si>
  <si>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</si>
  <si>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</si>
  <si>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</si>
  <si>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</si>
  <si>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</si>
  <si>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</si>
  <si>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</si>
  <si>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</si>
  <si>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</si>
  <si>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</si>
  <si>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</si>
  <si>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</si>
  <si>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</si>
  <si>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</si>
  <si>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</si>
  <si>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</si>
  <si>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</si>
  <si>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</si>
  <si>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</si>
  <si>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</si>
  <si>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</si>
  <si>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</si>
  <si>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</si>
  <si>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>Приложение 15</t>
  </si>
  <si>
    <t>к решению Совета Тейковского</t>
  </si>
  <si>
    <t xml:space="preserve">от 12.12.2018 г. № 357-р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</si>
  <si>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</si>
  <si>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</si>
  <si>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2019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</si>
  <si>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</si>
  <si>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</si>
  <si>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</si>
  <si>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</si>
  <si>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</si>
  <si>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</si>
  <si>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</si>
  <si>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</si>
  <si>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</si>
  <si>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</si>
  <si>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</si>
  <si>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</si>
  <si>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236200</t>
  </si>
  <si>
    <t>4. Новогорянов-ское сельское поселение</t>
  </si>
  <si>
    <t>76700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</si>
  <si>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</si>
  <si>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</si>
  <si>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</si>
  <si>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</si>
  <si>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</si>
  <si>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</si>
  <si>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</si>
  <si>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000 2024000000 0000 150</t>
  </si>
  <si>
    <t xml:space="preserve"> 000 2024001400 0000 150</t>
  </si>
  <si>
    <t>040 2024001405 0000 150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</si>
  <si>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</si>
  <si>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</si>
  <si>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</si>
  <si>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</si>
  <si>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</si>
  <si>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</si>
  <si>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от 20.03.2019 г. № 377-р</t>
  </si>
  <si>
    <t xml:space="preserve">от 20.03.2019 г. № 377-р  </t>
  </si>
  <si>
    <t xml:space="preserve">                  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</si>
</sst>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21" fillId="0" borderId="12">
      <alignment horizontal="left" wrapText="1" indent="2"/>
    </xf>
    <xf numFmtId="49" fontId="21" fillId="0" borderId="13">
      <alignment horizontal="center"/>
    </xf>
  </cellStyleXfs>
  <cellXfs count="2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justify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2" fontId="4" fillId="0" borderId="2" xfId="0" applyNumberFormat="1" applyFont="1" applyBorder="1" applyAlignment="1">
      <alignment horizontal="justify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4" fontId="4" fillId="0" borderId="7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0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5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2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7"/>
  <sheetViews>
    <sheetView view="pageBreakPreview" topLeftCell="A94" zoomScale="112" zoomScaleSheetLayoutView="112" workbookViewId="0">
      <selection activeCell="E107" sqref="E107"/>
    </sheetView>
  </sheetViews>
  <sheetFormatPr defaultRowHeight="15"/>
  <cols>
    <col min="1" max="1" width="24" customWidth="1"/>
    <col min="2" max="2" width="70" customWidth="1"/>
    <col min="3" max="3" width="15.140625" customWidth="1"/>
    <col min="4" max="4" width="11.85546875" customWidth="1"/>
    <col min="5" max="5" width="14" customWidth="1"/>
  </cols>
  <sheetData>
    <row r="1" spans="1:5" ht="15.75">
      <c r="B1" s="227" t="s">
        <v>758</v>
      </c>
      <c r="C1" s="227"/>
      <c r="D1" s="227"/>
      <c r="E1" s="227"/>
    </row>
    <row r="2" spans="1:5" ht="15.75">
      <c r="B2" s="227" t="s">
        <v>0</v>
      </c>
      <c r="C2" s="227"/>
      <c r="D2" s="227"/>
      <c r="E2" s="227"/>
    </row>
    <row r="3" spans="1:5" ht="15.75">
      <c r="B3" s="228" t="s">
        <v>337</v>
      </c>
      <c r="C3" s="228"/>
      <c r="D3" s="228"/>
      <c r="E3" s="228"/>
    </row>
    <row r="4" spans="1:5" ht="15.75">
      <c r="B4" s="227" t="s">
        <v>2</v>
      </c>
      <c r="C4" s="227"/>
      <c r="D4" s="227"/>
      <c r="E4" s="227"/>
    </row>
    <row r="5" spans="1:5" ht="15.75">
      <c r="B5" s="227" t="s">
        <v>814</v>
      </c>
      <c r="C5" s="227"/>
      <c r="D5" s="227"/>
      <c r="E5" s="227"/>
    </row>
    <row r="6" spans="1:5" ht="15.75" customHeight="1">
      <c r="A6" s="1"/>
      <c r="B6" s="227" t="s">
        <v>314</v>
      </c>
      <c r="C6" s="227"/>
      <c r="D6" s="227"/>
      <c r="E6" s="227"/>
    </row>
    <row r="7" spans="1:5" ht="15.75" customHeight="1">
      <c r="A7" s="1"/>
      <c r="B7" s="227" t="s">
        <v>0</v>
      </c>
      <c r="C7" s="227"/>
      <c r="D7" s="227"/>
      <c r="E7" s="227"/>
    </row>
    <row r="8" spans="1:5" ht="15.75" customHeight="1">
      <c r="A8" s="1"/>
      <c r="B8" s="228" t="s">
        <v>337</v>
      </c>
      <c r="C8" s="228"/>
      <c r="D8" s="228"/>
      <c r="E8" s="228"/>
    </row>
    <row r="9" spans="1:5" ht="15.75" customHeight="1">
      <c r="A9" s="1"/>
      <c r="B9" s="227" t="s">
        <v>2</v>
      </c>
      <c r="C9" s="227"/>
      <c r="D9" s="227"/>
      <c r="E9" s="227"/>
    </row>
    <row r="10" spans="1:5" ht="15.75" customHeight="1">
      <c r="A10" s="1"/>
      <c r="B10" s="227" t="s">
        <v>721</v>
      </c>
      <c r="C10" s="227"/>
      <c r="D10" s="227"/>
      <c r="E10" s="227"/>
    </row>
    <row r="11" spans="1:5" ht="15.75">
      <c r="A11" s="229"/>
      <c r="B11" s="230"/>
      <c r="C11" s="230"/>
      <c r="D11" s="230"/>
      <c r="E11" s="230"/>
    </row>
    <row r="12" spans="1:5">
      <c r="A12" s="226" t="s">
        <v>338</v>
      </c>
      <c r="B12" s="226"/>
      <c r="C12" s="226"/>
      <c r="D12" s="226"/>
      <c r="E12" s="226"/>
    </row>
    <row r="13" spans="1:5" ht="19.5" customHeight="1">
      <c r="A13" s="219" t="s">
        <v>636</v>
      </c>
      <c r="B13" s="219"/>
      <c r="C13" s="219"/>
      <c r="D13" s="219"/>
      <c r="E13" s="219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220" t="s">
        <v>559</v>
      </c>
      <c r="C15" s="220"/>
      <c r="D15" s="220"/>
      <c r="E15" s="220"/>
    </row>
    <row r="16" spans="1:5" ht="39" customHeight="1">
      <c r="A16" s="26" t="s">
        <v>339</v>
      </c>
      <c r="B16" s="27" t="s">
        <v>3</v>
      </c>
      <c r="C16" s="142" t="s">
        <v>588</v>
      </c>
      <c r="D16" s="27" t="s">
        <v>736</v>
      </c>
      <c r="E16" s="94" t="s">
        <v>588</v>
      </c>
    </row>
    <row r="17" spans="1:5">
      <c r="A17" s="42" t="s">
        <v>340</v>
      </c>
      <c r="B17" s="44" t="s">
        <v>341</v>
      </c>
      <c r="C17" s="54">
        <f>C18+C24+C38+C46+C49+C56+C62+C67+C72+C78</f>
        <v>55816180.030000001</v>
      </c>
      <c r="D17" s="54">
        <f>D18+D24+D38+D46+D49+D56+D62+D67+D72+D78</f>
        <v>135000</v>
      </c>
      <c r="E17" s="54">
        <f>E18+E24+E38+E46+E49+E56+E62+E67+E72+E78</f>
        <v>55951180.030000001</v>
      </c>
    </row>
    <row r="18" spans="1:5">
      <c r="A18" s="42" t="s">
        <v>342</v>
      </c>
      <c r="B18" s="44" t="s">
        <v>343</v>
      </c>
      <c r="C18" s="54">
        <f>C19</f>
        <v>40933500</v>
      </c>
      <c r="D18" s="54">
        <f>D19</f>
        <v>0</v>
      </c>
      <c r="E18" s="54">
        <f>E19</f>
        <v>40933500</v>
      </c>
    </row>
    <row r="19" spans="1:5" ht="14.25" customHeight="1">
      <c r="A19" s="42" t="s">
        <v>344</v>
      </c>
      <c r="B19" s="44" t="s">
        <v>345</v>
      </c>
      <c r="C19" s="54">
        <f>C20+C21+C22+C23</f>
        <v>40933500</v>
      </c>
      <c r="D19" s="54">
        <f>D20+D21+D22+D23</f>
        <v>0</v>
      </c>
      <c r="E19" s="54">
        <f>E20+E21+E22+E23</f>
        <v>40933500</v>
      </c>
    </row>
    <row r="20" spans="1:5" ht="51.75" customHeight="1">
      <c r="A20" s="43" t="s">
        <v>346</v>
      </c>
      <c r="B20" s="44" t="s">
        <v>347</v>
      </c>
      <c r="C20" s="54">
        <v>40580000</v>
      </c>
      <c r="D20" s="143"/>
      <c r="E20" s="54">
        <f>C20+D20</f>
        <v>40580000</v>
      </c>
    </row>
    <row r="21" spans="1:5" ht="63.75" customHeight="1">
      <c r="A21" s="43" t="s">
        <v>348</v>
      </c>
      <c r="B21" s="44" t="s">
        <v>349</v>
      </c>
      <c r="C21" s="54">
        <v>30500</v>
      </c>
      <c r="D21" s="143"/>
      <c r="E21" s="54">
        <f t="shared" ref="E21:E23" si="0">C21+D21</f>
        <v>30500</v>
      </c>
    </row>
    <row r="22" spans="1:5" ht="30" customHeight="1">
      <c r="A22" s="43" t="s">
        <v>350</v>
      </c>
      <c r="B22" s="44" t="s">
        <v>351</v>
      </c>
      <c r="C22" s="54">
        <v>113000</v>
      </c>
      <c r="D22" s="143"/>
      <c r="E22" s="54">
        <f t="shared" si="0"/>
        <v>113000</v>
      </c>
    </row>
    <row r="23" spans="1:5" ht="53.25" customHeight="1">
      <c r="A23" s="43" t="s">
        <v>352</v>
      </c>
      <c r="B23" s="44" t="s">
        <v>478</v>
      </c>
      <c r="C23" s="54">
        <v>210000</v>
      </c>
      <c r="D23" s="143"/>
      <c r="E23" s="54">
        <f t="shared" si="0"/>
        <v>210000</v>
      </c>
    </row>
    <row r="24" spans="1:5" ht="27" customHeight="1">
      <c r="A24" s="42" t="s">
        <v>353</v>
      </c>
      <c r="B24" s="44" t="s">
        <v>354</v>
      </c>
      <c r="C24" s="54">
        <f>C25</f>
        <v>5640696.0300000003</v>
      </c>
      <c r="D24" s="54">
        <f>D25</f>
        <v>0</v>
      </c>
      <c r="E24" s="54">
        <f>E25</f>
        <v>5640696.0300000003</v>
      </c>
    </row>
    <row r="25" spans="1:5" ht="27.75" customHeight="1">
      <c r="A25" s="42" t="s">
        <v>355</v>
      </c>
      <c r="B25" s="44" t="s">
        <v>356</v>
      </c>
      <c r="C25" s="54">
        <f>C26+C29+C32+C35+C28+C31+C34+C37</f>
        <v>5640696.0300000003</v>
      </c>
      <c r="D25" s="54">
        <f>D26+D29+D32+D35+D28+D31+D34+D37</f>
        <v>0</v>
      </c>
      <c r="E25" s="54">
        <f>E26+E29+E32+E35+E28+E31+E34+E37</f>
        <v>5640696.0300000003</v>
      </c>
    </row>
    <row r="26" spans="1:5" ht="18.75" customHeight="1">
      <c r="A26" s="221">
        <v>1.0010302230009999E+19</v>
      </c>
      <c r="B26" s="222" t="s">
        <v>357</v>
      </c>
      <c r="C26" s="224">
        <v>0</v>
      </c>
      <c r="D26" s="224"/>
      <c r="E26" s="224">
        <f>C26+D26</f>
        <v>0</v>
      </c>
    </row>
    <row r="27" spans="1:5" ht="31.5" customHeight="1">
      <c r="A27" s="221"/>
      <c r="B27" s="223"/>
      <c r="C27" s="225"/>
      <c r="D27" s="225"/>
      <c r="E27" s="225"/>
    </row>
    <row r="28" spans="1:5" ht="65.25" customHeight="1">
      <c r="A28" s="29">
        <v>1.0010302231010001E+19</v>
      </c>
      <c r="B28" s="188" t="s">
        <v>761</v>
      </c>
      <c r="C28" s="54">
        <v>2045463.72</v>
      </c>
      <c r="D28" s="54"/>
      <c r="E28" s="54">
        <f>C28+D28</f>
        <v>2045463.72</v>
      </c>
    </row>
    <row r="29" spans="1:5" ht="41.25" customHeight="1">
      <c r="A29" s="234" t="s">
        <v>358</v>
      </c>
      <c r="B29" s="236" t="s">
        <v>359</v>
      </c>
      <c r="C29" s="224">
        <v>0</v>
      </c>
      <c r="D29" s="224"/>
      <c r="E29" s="224">
        <f t="shared" ref="E29" si="1">C29+D29</f>
        <v>0</v>
      </c>
    </row>
    <row r="30" spans="1:5" ht="14.25" customHeight="1">
      <c r="A30" s="235"/>
      <c r="B30" s="236"/>
      <c r="C30" s="225"/>
      <c r="D30" s="225"/>
      <c r="E30" s="225"/>
    </row>
    <row r="31" spans="1:5" ht="79.5" customHeight="1">
      <c r="A31" s="186" t="s">
        <v>762</v>
      </c>
      <c r="B31" s="187" t="s">
        <v>763</v>
      </c>
      <c r="C31" s="189">
        <v>14331.71</v>
      </c>
      <c r="D31" s="189"/>
      <c r="E31" s="189">
        <f>C31+D31</f>
        <v>14331.71</v>
      </c>
    </row>
    <row r="32" spans="1:5" ht="39.75" customHeight="1">
      <c r="A32" s="231" t="s">
        <v>360</v>
      </c>
      <c r="B32" s="232" t="s">
        <v>361</v>
      </c>
      <c r="C32" s="224">
        <v>0</v>
      </c>
      <c r="D32" s="224"/>
      <c r="E32" s="224">
        <f t="shared" ref="E32" si="2">C32+D32</f>
        <v>0</v>
      </c>
    </row>
    <row r="33" spans="1:5" ht="12" customHeight="1">
      <c r="A33" s="231"/>
      <c r="B33" s="233"/>
      <c r="C33" s="225"/>
      <c r="D33" s="225"/>
      <c r="E33" s="225"/>
    </row>
    <row r="34" spans="1:5" ht="67.5" customHeight="1">
      <c r="A34" s="184" t="s">
        <v>764</v>
      </c>
      <c r="B34" s="185" t="s">
        <v>765</v>
      </c>
      <c r="C34" s="54">
        <v>3961258.78</v>
      </c>
      <c r="D34" s="54"/>
      <c r="E34" s="54">
        <f>C34+D34</f>
        <v>3961258.78</v>
      </c>
    </row>
    <row r="35" spans="1:5" ht="42" customHeight="1">
      <c r="A35" s="231" t="s">
        <v>362</v>
      </c>
      <c r="B35" s="232" t="s">
        <v>363</v>
      </c>
      <c r="C35" s="224">
        <v>0</v>
      </c>
      <c r="D35" s="224"/>
      <c r="E35" s="224">
        <f t="shared" ref="E35" si="3">C35+D35</f>
        <v>0</v>
      </c>
    </row>
    <row r="36" spans="1:5" ht="12" customHeight="1">
      <c r="A36" s="231"/>
      <c r="B36" s="233"/>
      <c r="C36" s="225"/>
      <c r="D36" s="225"/>
      <c r="E36" s="225"/>
    </row>
    <row r="37" spans="1:5" ht="69.75" customHeight="1">
      <c r="A37" s="184" t="s">
        <v>766</v>
      </c>
      <c r="B37" s="185" t="s">
        <v>767</v>
      </c>
      <c r="C37" s="183">
        <v>-380358.18</v>
      </c>
      <c r="D37" s="183"/>
      <c r="E37" s="183">
        <f>C37+D37</f>
        <v>-380358.18</v>
      </c>
    </row>
    <row r="38" spans="1:5" ht="14.25" customHeight="1">
      <c r="A38" s="42" t="s">
        <v>364</v>
      </c>
      <c r="B38" s="46" t="s">
        <v>365</v>
      </c>
      <c r="C38" s="54">
        <f>C39+C42+C44</f>
        <v>2007600</v>
      </c>
      <c r="D38" s="54">
        <f>D39+D42+D44</f>
        <v>0</v>
      </c>
      <c r="E38" s="54">
        <f>E39+E42+E44</f>
        <v>2007600</v>
      </c>
    </row>
    <row r="39" spans="1:5" ht="18" customHeight="1">
      <c r="A39" s="42" t="s">
        <v>366</v>
      </c>
      <c r="B39" s="44" t="s">
        <v>367</v>
      </c>
      <c r="C39" s="54">
        <f>C40+C41</f>
        <v>1500000</v>
      </c>
      <c r="D39" s="54">
        <f>D40+D41</f>
        <v>0</v>
      </c>
      <c r="E39" s="54">
        <f>E40+E41</f>
        <v>1500000</v>
      </c>
    </row>
    <row r="40" spans="1:5" ht="17.25" customHeight="1">
      <c r="A40" s="43" t="s">
        <v>368</v>
      </c>
      <c r="B40" s="44" t="s">
        <v>367</v>
      </c>
      <c r="C40" s="54">
        <v>1500000</v>
      </c>
      <c r="D40" s="143"/>
      <c r="E40" s="54">
        <f>C40+D40</f>
        <v>1500000</v>
      </c>
    </row>
    <row r="41" spans="1:5" ht="27.75" customHeight="1">
      <c r="A41" s="43" t="s">
        <v>369</v>
      </c>
      <c r="B41" s="44" t="s">
        <v>370</v>
      </c>
      <c r="C41" s="54"/>
      <c r="D41" s="143"/>
      <c r="E41" s="54">
        <f>C41+D41</f>
        <v>0</v>
      </c>
    </row>
    <row r="42" spans="1:5" ht="15.75" customHeight="1">
      <c r="A42" s="42" t="s">
        <v>371</v>
      </c>
      <c r="B42" s="44" t="s">
        <v>372</v>
      </c>
      <c r="C42" s="54">
        <f>C43</f>
        <v>307600</v>
      </c>
      <c r="D42" s="54">
        <f>D43</f>
        <v>0</v>
      </c>
      <c r="E42" s="54">
        <f>E43</f>
        <v>307600</v>
      </c>
    </row>
    <row r="43" spans="1:5">
      <c r="A43" s="43" t="s">
        <v>373</v>
      </c>
      <c r="B43" s="44" t="s">
        <v>372</v>
      </c>
      <c r="C43" s="54">
        <v>307600</v>
      </c>
      <c r="D43" s="143"/>
      <c r="E43" s="54">
        <f>C43+D43</f>
        <v>307600</v>
      </c>
    </row>
    <row r="44" spans="1:5">
      <c r="A44" s="42" t="s">
        <v>374</v>
      </c>
      <c r="B44" s="44" t="s">
        <v>375</v>
      </c>
      <c r="C44" s="54">
        <f>C45</f>
        <v>200000</v>
      </c>
      <c r="D44" s="54">
        <f>D45</f>
        <v>0</v>
      </c>
      <c r="E44" s="54">
        <f>E45</f>
        <v>200000</v>
      </c>
    </row>
    <row r="45" spans="1:5" ht="27.75" customHeight="1">
      <c r="A45" s="43" t="s">
        <v>376</v>
      </c>
      <c r="B45" s="44" t="s">
        <v>377</v>
      </c>
      <c r="C45" s="54">
        <v>200000</v>
      </c>
      <c r="D45" s="143"/>
      <c r="E45" s="54">
        <f>C45+D45</f>
        <v>200000</v>
      </c>
    </row>
    <row r="46" spans="1:5" ht="29.25" customHeight="1">
      <c r="A46" s="42" t="s">
        <v>378</v>
      </c>
      <c r="B46" s="44" t="s">
        <v>379</v>
      </c>
      <c r="C46" s="54">
        <f t="shared" ref="C46:E47" si="4">C47</f>
        <v>300000</v>
      </c>
      <c r="D46" s="54">
        <f t="shared" si="4"/>
        <v>0</v>
      </c>
      <c r="E46" s="54">
        <f t="shared" si="4"/>
        <v>300000</v>
      </c>
    </row>
    <row r="47" spans="1:5" ht="18" customHeight="1">
      <c r="A47" s="42" t="s">
        <v>380</v>
      </c>
      <c r="B47" s="46" t="s">
        <v>381</v>
      </c>
      <c r="C47" s="54">
        <f t="shared" si="4"/>
        <v>300000</v>
      </c>
      <c r="D47" s="54">
        <f t="shared" si="4"/>
        <v>0</v>
      </c>
      <c r="E47" s="54">
        <f t="shared" si="4"/>
        <v>300000</v>
      </c>
    </row>
    <row r="48" spans="1:5" ht="17.25" customHeight="1">
      <c r="A48" s="43" t="s">
        <v>382</v>
      </c>
      <c r="B48" s="46" t="s">
        <v>383</v>
      </c>
      <c r="C48" s="54">
        <v>300000</v>
      </c>
      <c r="D48" s="146"/>
      <c r="E48" s="54">
        <f>C48+D48</f>
        <v>300000</v>
      </c>
    </row>
    <row r="49" spans="1:5" ht="28.5" customHeight="1">
      <c r="A49" s="42" t="s">
        <v>384</v>
      </c>
      <c r="B49" s="44" t="s">
        <v>385</v>
      </c>
      <c r="C49" s="54">
        <f>C50</f>
        <v>2951984</v>
      </c>
      <c r="D49" s="54">
        <f>D50</f>
        <v>0</v>
      </c>
      <c r="E49" s="54">
        <f>E50</f>
        <v>2951984</v>
      </c>
    </row>
    <row r="50" spans="1:5" ht="53.25" customHeight="1">
      <c r="A50" s="42" t="s">
        <v>386</v>
      </c>
      <c r="B50" s="44" t="s">
        <v>387</v>
      </c>
      <c r="C50" s="54">
        <f>C51+C54</f>
        <v>2951984</v>
      </c>
      <c r="D50" s="54">
        <f>D51+D54</f>
        <v>0</v>
      </c>
      <c r="E50" s="54">
        <f>E51+E54</f>
        <v>2951984</v>
      </c>
    </row>
    <row r="51" spans="1:5" ht="41.25" customHeight="1">
      <c r="A51" s="42" t="s">
        <v>388</v>
      </c>
      <c r="B51" s="44" t="s">
        <v>389</v>
      </c>
      <c r="C51" s="54">
        <f>C52+C53</f>
        <v>2883800</v>
      </c>
      <c r="D51" s="54">
        <f>D52+D53</f>
        <v>0</v>
      </c>
      <c r="E51" s="54">
        <f>E52+E53</f>
        <v>2883800</v>
      </c>
    </row>
    <row r="52" spans="1:5" ht="65.25" customHeight="1">
      <c r="A52" s="43" t="s">
        <v>552</v>
      </c>
      <c r="B52" s="41" t="s">
        <v>553</v>
      </c>
      <c r="C52" s="54">
        <v>2546100</v>
      </c>
      <c r="D52" s="41"/>
      <c r="E52" s="54">
        <f>C52+D52</f>
        <v>2546100</v>
      </c>
    </row>
    <row r="53" spans="1:5" ht="54.75" customHeight="1">
      <c r="A53" s="43" t="s">
        <v>390</v>
      </c>
      <c r="B53" s="28" t="s">
        <v>391</v>
      </c>
      <c r="C53" s="54">
        <v>337700</v>
      </c>
      <c r="D53" s="28"/>
      <c r="E53" s="54">
        <f>C53+D53</f>
        <v>337700</v>
      </c>
    </row>
    <row r="54" spans="1:5" ht="52.5" customHeight="1">
      <c r="A54" s="42" t="s">
        <v>392</v>
      </c>
      <c r="B54" s="41" t="s">
        <v>564</v>
      </c>
      <c r="C54" s="54">
        <f>C55</f>
        <v>68184</v>
      </c>
      <c r="D54" s="54">
        <f>D55</f>
        <v>0</v>
      </c>
      <c r="E54" s="54">
        <f>E55</f>
        <v>68184</v>
      </c>
    </row>
    <row r="55" spans="1:5" ht="38.25" customHeight="1">
      <c r="A55" s="43" t="s">
        <v>393</v>
      </c>
      <c r="B55" s="48" t="s">
        <v>394</v>
      </c>
      <c r="C55" s="54">
        <v>68184</v>
      </c>
      <c r="D55" s="143"/>
      <c r="E55" s="54">
        <f>C55+D55</f>
        <v>68184</v>
      </c>
    </row>
    <row r="56" spans="1:5" ht="18" customHeight="1">
      <c r="A56" s="42" t="s">
        <v>395</v>
      </c>
      <c r="B56" s="46" t="s">
        <v>396</v>
      </c>
      <c r="C56" s="54">
        <f>C57</f>
        <v>133600</v>
      </c>
      <c r="D56" s="54">
        <f>D57</f>
        <v>0</v>
      </c>
      <c r="E56" s="54">
        <f>E57</f>
        <v>133600</v>
      </c>
    </row>
    <row r="57" spans="1:5" ht="21" customHeight="1">
      <c r="A57" s="42" t="s">
        <v>397</v>
      </c>
      <c r="B57" s="46" t="s">
        <v>398</v>
      </c>
      <c r="C57" s="54">
        <f>C58+C59+C60+C61</f>
        <v>133600</v>
      </c>
      <c r="D57" s="54">
        <f>D58+D59+D60+D61</f>
        <v>0</v>
      </c>
      <c r="E57" s="54">
        <f>E58+E59+E60+E61</f>
        <v>133600</v>
      </c>
    </row>
    <row r="58" spans="1:5" ht="25.5" customHeight="1">
      <c r="A58" s="43" t="s">
        <v>399</v>
      </c>
      <c r="B58" s="44" t="s">
        <v>400</v>
      </c>
      <c r="C58" s="54">
        <v>40400</v>
      </c>
      <c r="D58" s="143"/>
      <c r="E58" s="54">
        <f>C58+D58</f>
        <v>40400</v>
      </c>
    </row>
    <row r="59" spans="1:5" ht="19.5" customHeight="1">
      <c r="A59" s="43" t="s">
        <v>401</v>
      </c>
      <c r="B59" s="44" t="s">
        <v>402</v>
      </c>
      <c r="C59" s="54">
        <v>5900</v>
      </c>
      <c r="D59" s="143"/>
      <c r="E59" s="54">
        <f t="shared" ref="E59:E61" si="5">C59+D59</f>
        <v>5900</v>
      </c>
    </row>
    <row r="60" spans="1:5" ht="18.75" customHeight="1">
      <c r="A60" s="43" t="s">
        <v>561</v>
      </c>
      <c r="B60" s="44" t="s">
        <v>560</v>
      </c>
      <c r="C60" s="54">
        <v>84400</v>
      </c>
      <c r="D60" s="143"/>
      <c r="E60" s="54">
        <f t="shared" si="5"/>
        <v>84400</v>
      </c>
    </row>
    <row r="61" spans="1:5" ht="18" customHeight="1">
      <c r="A61" s="43" t="s">
        <v>562</v>
      </c>
      <c r="B61" s="44" t="s">
        <v>563</v>
      </c>
      <c r="C61" s="54">
        <v>2900</v>
      </c>
      <c r="D61" s="143"/>
      <c r="E61" s="54">
        <f t="shared" si="5"/>
        <v>2900</v>
      </c>
    </row>
    <row r="62" spans="1:5" ht="29.25" customHeight="1">
      <c r="A62" s="42" t="s">
        <v>403</v>
      </c>
      <c r="B62" s="48" t="s">
        <v>583</v>
      </c>
      <c r="C62" s="54">
        <f t="shared" ref="C62:E63" si="6">C63</f>
        <v>2412200</v>
      </c>
      <c r="D62" s="54">
        <f t="shared" si="6"/>
        <v>0</v>
      </c>
      <c r="E62" s="54">
        <f t="shared" si="6"/>
        <v>2412200</v>
      </c>
    </row>
    <row r="63" spans="1:5" ht="19.5" customHeight="1">
      <c r="A63" s="42" t="s">
        <v>404</v>
      </c>
      <c r="B63" s="46" t="s">
        <v>405</v>
      </c>
      <c r="C63" s="54">
        <f t="shared" si="6"/>
        <v>2412200</v>
      </c>
      <c r="D63" s="54">
        <f t="shared" si="6"/>
        <v>0</v>
      </c>
      <c r="E63" s="54">
        <f t="shared" si="6"/>
        <v>2412200</v>
      </c>
    </row>
    <row r="64" spans="1:5" ht="17.25" customHeight="1">
      <c r="A64" s="42" t="s">
        <v>406</v>
      </c>
      <c r="B64" s="46" t="s">
        <v>407</v>
      </c>
      <c r="C64" s="54">
        <f>C65+C66</f>
        <v>2412200</v>
      </c>
      <c r="D64" s="54">
        <f>D65+D66</f>
        <v>0</v>
      </c>
      <c r="E64" s="54">
        <f>E65+E66</f>
        <v>2412200</v>
      </c>
    </row>
    <row r="65" spans="1:5" ht="27" customHeight="1">
      <c r="A65" s="43" t="s">
        <v>408</v>
      </c>
      <c r="B65" s="44" t="s">
        <v>409</v>
      </c>
      <c r="C65" s="54">
        <v>15000</v>
      </c>
      <c r="D65" s="143"/>
      <c r="E65" s="54">
        <f>C65+D65</f>
        <v>15000</v>
      </c>
    </row>
    <row r="66" spans="1:5" ht="28.5" customHeight="1">
      <c r="A66" s="43" t="s">
        <v>410</v>
      </c>
      <c r="B66" s="44" t="s">
        <v>409</v>
      </c>
      <c r="C66" s="54">
        <v>2397200</v>
      </c>
      <c r="D66" s="143"/>
      <c r="E66" s="54">
        <f>C66+D66</f>
        <v>2397200</v>
      </c>
    </row>
    <row r="67" spans="1:5" ht="31.5" customHeight="1">
      <c r="A67" s="42" t="s">
        <v>411</v>
      </c>
      <c r="B67" s="44" t="s">
        <v>412</v>
      </c>
      <c r="C67" s="54">
        <f t="shared" ref="C67:E68" si="7">C68</f>
        <v>1260600</v>
      </c>
      <c r="D67" s="54">
        <f t="shared" si="7"/>
        <v>0</v>
      </c>
      <c r="E67" s="54">
        <f t="shared" si="7"/>
        <v>1260600</v>
      </c>
    </row>
    <row r="68" spans="1:5" ht="30" customHeight="1">
      <c r="A68" s="29" t="s">
        <v>413</v>
      </c>
      <c r="B68" s="19" t="s">
        <v>414</v>
      </c>
      <c r="C68" s="144">
        <f t="shared" si="7"/>
        <v>1260600</v>
      </c>
      <c r="D68" s="144">
        <f t="shared" si="7"/>
        <v>0</v>
      </c>
      <c r="E68" s="55">
        <f t="shared" si="7"/>
        <v>1260600</v>
      </c>
    </row>
    <row r="69" spans="1:5" ht="28.5" customHeight="1">
      <c r="A69" s="42" t="s">
        <v>415</v>
      </c>
      <c r="B69" s="44" t="s">
        <v>416</v>
      </c>
      <c r="C69" s="54">
        <f>C70+C71</f>
        <v>1260600</v>
      </c>
      <c r="D69" s="54">
        <f>D70+D71</f>
        <v>0</v>
      </c>
      <c r="E69" s="54">
        <f>E70+E71</f>
        <v>1260600</v>
      </c>
    </row>
    <row r="70" spans="1:5" ht="39.75" customHeight="1">
      <c r="A70" s="43" t="s">
        <v>554</v>
      </c>
      <c r="B70" s="44" t="s">
        <v>555</v>
      </c>
      <c r="C70" s="54">
        <v>1065200</v>
      </c>
      <c r="D70" s="143"/>
      <c r="E70" s="54">
        <f>C70+D70</f>
        <v>1065200</v>
      </c>
    </row>
    <row r="71" spans="1:5" ht="30.75" customHeight="1">
      <c r="A71" s="43" t="s">
        <v>417</v>
      </c>
      <c r="B71" s="44" t="s">
        <v>418</v>
      </c>
      <c r="C71" s="54">
        <v>195400</v>
      </c>
      <c r="D71" s="143"/>
      <c r="E71" s="54">
        <f>C71+D71</f>
        <v>195400</v>
      </c>
    </row>
    <row r="72" spans="1:5" ht="17.25" customHeight="1">
      <c r="A72" s="42" t="s">
        <v>419</v>
      </c>
      <c r="B72" s="46" t="s">
        <v>420</v>
      </c>
      <c r="C72" s="54">
        <f>C73+C75</f>
        <v>51600</v>
      </c>
      <c r="D72" s="54">
        <f>D73+D75</f>
        <v>0</v>
      </c>
      <c r="E72" s="54">
        <f>E73+E75</f>
        <v>51600</v>
      </c>
    </row>
    <row r="73" spans="1:5" ht="16.5" customHeight="1">
      <c r="A73" s="42" t="s">
        <v>421</v>
      </c>
      <c r="B73" s="44" t="s">
        <v>422</v>
      </c>
      <c r="C73" s="54">
        <f>C74</f>
        <v>30000</v>
      </c>
      <c r="D73" s="54">
        <f>D74</f>
        <v>0</v>
      </c>
      <c r="E73" s="54">
        <f>E74</f>
        <v>30000</v>
      </c>
    </row>
    <row r="74" spans="1:5" ht="56.25" customHeight="1">
      <c r="A74" s="43" t="s">
        <v>423</v>
      </c>
      <c r="B74" s="57" t="s">
        <v>565</v>
      </c>
      <c r="C74" s="54">
        <v>30000</v>
      </c>
      <c r="D74" s="57"/>
      <c r="E74" s="54">
        <f>C74+D74</f>
        <v>30000</v>
      </c>
    </row>
    <row r="75" spans="1:5" ht="27" customHeight="1">
      <c r="A75" s="42" t="s">
        <v>424</v>
      </c>
      <c r="B75" s="44" t="s">
        <v>425</v>
      </c>
      <c r="C75" s="54">
        <f>C76+C77</f>
        <v>21600</v>
      </c>
      <c r="D75" s="54">
        <f>D76+D77</f>
        <v>0</v>
      </c>
      <c r="E75" s="54">
        <f>E76+E77</f>
        <v>21600</v>
      </c>
    </row>
    <row r="76" spans="1:5" ht="28.5" customHeight="1">
      <c r="A76" s="43" t="s">
        <v>426</v>
      </c>
      <c r="B76" s="44" t="s">
        <v>427</v>
      </c>
      <c r="C76" s="54">
        <v>4000</v>
      </c>
      <c r="D76" s="143"/>
      <c r="E76" s="54">
        <f>C76+D76</f>
        <v>4000</v>
      </c>
    </row>
    <row r="77" spans="1:5" ht="28.5" customHeight="1">
      <c r="A77" s="43" t="s">
        <v>428</v>
      </c>
      <c r="B77" s="44" t="s">
        <v>427</v>
      </c>
      <c r="C77" s="54">
        <v>17600</v>
      </c>
      <c r="D77" s="143"/>
      <c r="E77" s="54">
        <f>C77+D77</f>
        <v>17600</v>
      </c>
    </row>
    <row r="78" spans="1:5" ht="16.5" customHeight="1">
      <c r="A78" s="42" t="s">
        <v>429</v>
      </c>
      <c r="B78" s="46" t="s">
        <v>430</v>
      </c>
      <c r="C78" s="54">
        <f t="shared" ref="C78:E79" si="8">C79</f>
        <v>124400</v>
      </c>
      <c r="D78" s="54">
        <f t="shared" si="8"/>
        <v>135000</v>
      </c>
      <c r="E78" s="54">
        <f t="shared" si="8"/>
        <v>259400</v>
      </c>
    </row>
    <row r="79" spans="1:5" ht="19.5" customHeight="1">
      <c r="A79" s="42" t="s">
        <v>431</v>
      </c>
      <c r="B79" s="46" t="s">
        <v>432</v>
      </c>
      <c r="C79" s="54">
        <f t="shared" si="8"/>
        <v>124400</v>
      </c>
      <c r="D79" s="54">
        <f t="shared" si="8"/>
        <v>135000</v>
      </c>
      <c r="E79" s="54">
        <f t="shared" si="8"/>
        <v>259400</v>
      </c>
    </row>
    <row r="80" spans="1:5" ht="18" customHeight="1">
      <c r="A80" s="43" t="s">
        <v>433</v>
      </c>
      <c r="B80" s="46" t="s">
        <v>434</v>
      </c>
      <c r="C80" s="54">
        <v>124400</v>
      </c>
      <c r="D80" s="54">
        <v>135000</v>
      </c>
      <c r="E80" s="54">
        <f>C80+D80</f>
        <v>259400</v>
      </c>
    </row>
    <row r="81" spans="1:5" ht="17.25" customHeight="1">
      <c r="A81" s="30" t="s">
        <v>435</v>
      </c>
      <c r="B81" s="4" t="s">
        <v>436</v>
      </c>
      <c r="C81" s="56">
        <f>C82</f>
        <v>159640107.05000001</v>
      </c>
      <c r="D81" s="56">
        <f>D82</f>
        <v>1010000</v>
      </c>
      <c r="E81" s="56">
        <f>E82</f>
        <v>160650107.05000001</v>
      </c>
    </row>
    <row r="82" spans="1:5" ht="31.5" customHeight="1">
      <c r="A82" s="42" t="s">
        <v>437</v>
      </c>
      <c r="B82" s="44" t="s">
        <v>438</v>
      </c>
      <c r="C82" s="54">
        <f>C83+C88+C95+C104</f>
        <v>159640107.05000001</v>
      </c>
      <c r="D82" s="54">
        <f t="shared" ref="D82:E82" si="9">D83+D88+D95+D104</f>
        <v>1010000</v>
      </c>
      <c r="E82" s="54">
        <f t="shared" si="9"/>
        <v>160650107.05000001</v>
      </c>
    </row>
    <row r="83" spans="1:5" ht="17.25" customHeight="1">
      <c r="A83" s="30" t="s">
        <v>566</v>
      </c>
      <c r="B83" s="4" t="s">
        <v>479</v>
      </c>
      <c r="C83" s="56">
        <f t="shared" ref="C83:E83" si="10">C84</f>
        <v>82258710</v>
      </c>
      <c r="D83" s="56">
        <f t="shared" si="10"/>
        <v>0</v>
      </c>
      <c r="E83" s="56">
        <f t="shared" si="10"/>
        <v>82258710</v>
      </c>
    </row>
    <row r="84" spans="1:5" ht="18" customHeight="1">
      <c r="A84" s="50" t="s">
        <v>567</v>
      </c>
      <c r="B84" s="44" t="s">
        <v>439</v>
      </c>
      <c r="C84" s="54">
        <f>C85+C87</f>
        <v>82258710</v>
      </c>
      <c r="D84" s="54">
        <f>D85+D87</f>
        <v>0</v>
      </c>
      <c r="E84" s="54">
        <f>E85+E87</f>
        <v>82258710</v>
      </c>
    </row>
    <row r="85" spans="1:5" ht="27.75" customHeight="1">
      <c r="A85" s="47" t="s">
        <v>568</v>
      </c>
      <c r="B85" s="44" t="s">
        <v>440</v>
      </c>
      <c r="C85" s="54">
        <v>79991400</v>
      </c>
      <c r="D85" s="143"/>
      <c r="E85" s="54">
        <f>C85+D85</f>
        <v>79991400</v>
      </c>
    </row>
    <row r="86" spans="1:5" ht="26.25" customHeight="1">
      <c r="A86" s="49" t="s">
        <v>569</v>
      </c>
      <c r="B86" s="51" t="s">
        <v>556</v>
      </c>
      <c r="C86" s="54">
        <f>C87</f>
        <v>2267310</v>
      </c>
      <c r="D86" s="54">
        <f>D87</f>
        <v>0</v>
      </c>
      <c r="E86" s="54">
        <f>E87</f>
        <v>2267310</v>
      </c>
    </row>
    <row r="87" spans="1:5" ht="30" customHeight="1">
      <c r="A87" s="49" t="s">
        <v>570</v>
      </c>
      <c r="B87" s="51" t="s">
        <v>551</v>
      </c>
      <c r="C87" s="54">
        <v>2267310</v>
      </c>
      <c r="D87" s="51"/>
      <c r="E87" s="54">
        <f>C87+D87</f>
        <v>2267310</v>
      </c>
    </row>
    <row r="88" spans="1:5" ht="28.5" customHeight="1">
      <c r="A88" s="52" t="s">
        <v>571</v>
      </c>
      <c r="B88" s="53" t="s">
        <v>441</v>
      </c>
      <c r="C88" s="56">
        <f>C93+C89+C91</f>
        <v>10991696.790000001</v>
      </c>
      <c r="D88" s="56">
        <f>D93+D89+D91</f>
        <v>1000000</v>
      </c>
      <c r="E88" s="56">
        <f>E93+E89+E91</f>
        <v>11991696.790000001</v>
      </c>
    </row>
    <row r="89" spans="1:5" ht="42.75" customHeight="1">
      <c r="A89" s="29" t="s">
        <v>683</v>
      </c>
      <c r="B89" s="99" t="s">
        <v>684</v>
      </c>
      <c r="C89" s="93">
        <f>C90</f>
        <v>2141354.9</v>
      </c>
      <c r="D89" s="154">
        <f>D90</f>
        <v>0</v>
      </c>
      <c r="E89" s="54">
        <f>E90</f>
        <v>2141354.9</v>
      </c>
    </row>
    <row r="90" spans="1:5" ht="40.5" customHeight="1">
      <c r="A90" s="98" t="s">
        <v>685</v>
      </c>
      <c r="B90" s="99" t="s">
        <v>686</v>
      </c>
      <c r="C90" s="93">
        <v>2141354.9</v>
      </c>
      <c r="D90" s="164"/>
      <c r="E90" s="54">
        <f>C90+D90</f>
        <v>2141354.9</v>
      </c>
    </row>
    <row r="91" spans="1:5" ht="17.25" customHeight="1">
      <c r="A91" s="98" t="s">
        <v>687</v>
      </c>
      <c r="B91" s="99" t="s">
        <v>688</v>
      </c>
      <c r="C91" s="93">
        <f>C92</f>
        <v>2489</v>
      </c>
      <c r="D91" s="154">
        <f>D92</f>
        <v>0</v>
      </c>
      <c r="E91" s="54">
        <f>E92</f>
        <v>2489</v>
      </c>
    </row>
    <row r="92" spans="1:5" ht="17.25" customHeight="1">
      <c r="A92" s="98" t="s">
        <v>689</v>
      </c>
      <c r="B92" s="99" t="s">
        <v>690</v>
      </c>
      <c r="C92" s="93">
        <v>2489</v>
      </c>
      <c r="D92" s="99"/>
      <c r="E92" s="54">
        <f>C92+D92</f>
        <v>2489</v>
      </c>
    </row>
    <row r="93" spans="1:5">
      <c r="A93" s="50" t="s">
        <v>572</v>
      </c>
      <c r="B93" s="45" t="s">
        <v>442</v>
      </c>
      <c r="C93" s="54">
        <f t="shared" ref="C93:E93" si="11">C94</f>
        <v>8847852.8900000006</v>
      </c>
      <c r="D93" s="54">
        <f t="shared" si="11"/>
        <v>1000000</v>
      </c>
      <c r="E93" s="54">
        <f t="shared" si="11"/>
        <v>9847852.8900000006</v>
      </c>
    </row>
    <row r="94" spans="1:5">
      <c r="A94" s="47" t="s">
        <v>573</v>
      </c>
      <c r="B94" s="45" t="s">
        <v>443</v>
      </c>
      <c r="C94" s="54">
        <v>8847852.8900000006</v>
      </c>
      <c r="D94" s="156">
        <v>1000000</v>
      </c>
      <c r="E94" s="54">
        <f>C94+D94</f>
        <v>9847852.8900000006</v>
      </c>
    </row>
    <row r="95" spans="1:5">
      <c r="A95" s="30" t="s">
        <v>574</v>
      </c>
      <c r="B95" s="4" t="s">
        <v>480</v>
      </c>
      <c r="C95" s="56">
        <f>C100+C102+C96+C98</f>
        <v>66389700.259999998</v>
      </c>
      <c r="D95" s="56">
        <f>D100+D102+D96+D98</f>
        <v>0</v>
      </c>
      <c r="E95" s="56">
        <f>E100+E102+E96+E98</f>
        <v>66389700.259999998</v>
      </c>
    </row>
    <row r="96" spans="1:5" ht="39">
      <c r="A96" s="50" t="s">
        <v>575</v>
      </c>
      <c r="B96" s="44" t="s">
        <v>476</v>
      </c>
      <c r="C96" s="54">
        <f>C97</f>
        <v>1920</v>
      </c>
      <c r="D96" s="54">
        <f>D97</f>
        <v>0</v>
      </c>
      <c r="E96" s="54">
        <f>E97</f>
        <v>1920</v>
      </c>
    </row>
    <row r="97" spans="1:5" ht="39">
      <c r="A97" s="47" t="s">
        <v>576</v>
      </c>
      <c r="B97" s="44" t="s">
        <v>477</v>
      </c>
      <c r="C97" s="54">
        <v>1920</v>
      </c>
      <c r="D97" s="143"/>
      <c r="E97" s="54">
        <f>C97+D97</f>
        <v>1920</v>
      </c>
    </row>
    <row r="98" spans="1:5" ht="39" customHeight="1">
      <c r="A98" s="47" t="s">
        <v>577</v>
      </c>
      <c r="B98" s="44" t="s">
        <v>557</v>
      </c>
      <c r="C98" s="54">
        <f>C99</f>
        <v>1073457</v>
      </c>
      <c r="D98" s="54">
        <f>D99</f>
        <v>0</v>
      </c>
      <c r="E98" s="54">
        <f>E99</f>
        <v>1073457</v>
      </c>
    </row>
    <row r="99" spans="1:5" ht="39" customHeight="1">
      <c r="A99" s="47" t="s">
        <v>578</v>
      </c>
      <c r="B99" s="44" t="s">
        <v>558</v>
      </c>
      <c r="C99" s="54">
        <v>1073457</v>
      </c>
      <c r="D99" s="143"/>
      <c r="E99" s="54">
        <f>C99+D99</f>
        <v>1073457</v>
      </c>
    </row>
    <row r="100" spans="1:5" ht="25.5">
      <c r="A100" s="50" t="s">
        <v>579</v>
      </c>
      <c r="B100" s="46" t="s">
        <v>444</v>
      </c>
      <c r="C100" s="54">
        <f>C101</f>
        <v>1112341.26</v>
      </c>
      <c r="D100" s="54">
        <f>D101</f>
        <v>0</v>
      </c>
      <c r="E100" s="54">
        <f>E101</f>
        <v>1112341.26</v>
      </c>
    </row>
    <row r="101" spans="1:5" ht="25.5">
      <c r="A101" s="47" t="s">
        <v>580</v>
      </c>
      <c r="B101" s="31" t="s">
        <v>445</v>
      </c>
      <c r="C101" s="54">
        <v>1112341.26</v>
      </c>
      <c r="D101" s="31"/>
      <c r="E101" s="54">
        <f>C101+D101</f>
        <v>1112341.26</v>
      </c>
    </row>
    <row r="102" spans="1:5">
      <c r="A102" s="47" t="s">
        <v>581</v>
      </c>
      <c r="B102" s="44" t="s">
        <v>446</v>
      </c>
      <c r="C102" s="54">
        <f>C103</f>
        <v>64201982</v>
      </c>
      <c r="D102" s="54">
        <f>D103</f>
        <v>0</v>
      </c>
      <c r="E102" s="54">
        <f>E103</f>
        <v>64201982</v>
      </c>
    </row>
    <row r="103" spans="1:5">
      <c r="A103" s="47" t="s">
        <v>582</v>
      </c>
      <c r="B103" s="44" t="s">
        <v>447</v>
      </c>
      <c r="C103" s="54">
        <v>64201982</v>
      </c>
      <c r="D103" s="143"/>
      <c r="E103" s="54">
        <f>C103+D103</f>
        <v>64201982</v>
      </c>
    </row>
    <row r="104" spans="1:5">
      <c r="A104" s="74" t="s">
        <v>805</v>
      </c>
      <c r="B104" s="85" t="s">
        <v>802</v>
      </c>
      <c r="C104" s="168">
        <f t="shared" ref="C104:E105" si="12">C105</f>
        <v>0</v>
      </c>
      <c r="D104" s="168">
        <f t="shared" si="12"/>
        <v>10000</v>
      </c>
      <c r="E104" s="168">
        <f t="shared" si="12"/>
        <v>10000</v>
      </c>
    </row>
    <row r="105" spans="1:5" ht="39">
      <c r="A105" s="24" t="s">
        <v>806</v>
      </c>
      <c r="B105" s="60" t="s">
        <v>803</v>
      </c>
      <c r="C105" s="169">
        <f t="shared" si="12"/>
        <v>0</v>
      </c>
      <c r="D105" s="169">
        <f t="shared" si="12"/>
        <v>10000</v>
      </c>
      <c r="E105" s="169">
        <f t="shared" si="12"/>
        <v>10000</v>
      </c>
    </row>
    <row r="106" spans="1:5" ht="39">
      <c r="A106" s="201" t="s">
        <v>807</v>
      </c>
      <c r="B106" s="60" t="s">
        <v>804</v>
      </c>
      <c r="C106" s="169">
        <v>0</v>
      </c>
      <c r="D106" s="169">
        <v>10000</v>
      </c>
      <c r="E106" s="169">
        <f>C106+D106</f>
        <v>10000</v>
      </c>
    </row>
    <row r="107" spans="1:5">
      <c r="A107" s="32"/>
      <c r="B107" s="4" t="s">
        <v>448</v>
      </c>
      <c r="C107" s="56">
        <f>C17+C81</f>
        <v>215456287.08000001</v>
      </c>
      <c r="D107" s="56">
        <f>D17+D81</f>
        <v>1145000</v>
      </c>
      <c r="E107" s="56">
        <f>E17+E81</f>
        <v>216601287.08000001</v>
      </c>
    </row>
  </sheetData>
  <mergeCells count="34">
    <mergeCell ref="B1:E1"/>
    <mergeCell ref="B2:E2"/>
    <mergeCell ref="B3:E3"/>
    <mergeCell ref="B4:E4"/>
    <mergeCell ref="B5:E5"/>
    <mergeCell ref="A35:A36"/>
    <mergeCell ref="B35:B36"/>
    <mergeCell ref="E35:E36"/>
    <mergeCell ref="A29:A30"/>
    <mergeCell ref="B29:B30"/>
    <mergeCell ref="E29:E30"/>
    <mergeCell ref="A32:A33"/>
    <mergeCell ref="B32:B33"/>
    <mergeCell ref="E32:E33"/>
    <mergeCell ref="C29:C30"/>
    <mergeCell ref="C32:C33"/>
    <mergeCell ref="C35:C36"/>
    <mergeCell ref="D29:D30"/>
    <mergeCell ref="D32:D33"/>
    <mergeCell ref="D35:D36"/>
    <mergeCell ref="A12:E12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E26:E27"/>
    <mergeCell ref="C26:C27"/>
    <mergeCell ref="D26:D27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19" zoomScaleSheetLayoutView="100" workbookViewId="0">
      <selection activeCell="B40" sqref="B40"/>
    </sheetView>
  </sheetViews>
  <sheetFormatPr defaultRowHeight="15"/>
  <cols>
    <col min="1" max="1" width="24.7109375" customWidth="1"/>
    <col min="2" max="2" width="36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27" t="s">
        <v>314</v>
      </c>
      <c r="B1" s="237"/>
      <c r="C1" s="237"/>
      <c r="D1" s="237"/>
      <c r="E1" s="237"/>
    </row>
    <row r="2" spans="1:5" ht="15.75">
      <c r="A2" s="227" t="s">
        <v>449</v>
      </c>
      <c r="B2" s="237"/>
      <c r="C2" s="237"/>
      <c r="D2" s="237"/>
      <c r="E2" s="237"/>
    </row>
    <row r="3" spans="1:5" ht="15.75">
      <c r="A3" s="33"/>
      <c r="B3" s="227" t="s">
        <v>1</v>
      </c>
      <c r="C3" s="227"/>
      <c r="D3" s="227"/>
      <c r="E3" s="227"/>
    </row>
    <row r="4" spans="1:5" ht="15.75">
      <c r="A4" s="34"/>
      <c r="B4" s="227" t="s">
        <v>2</v>
      </c>
      <c r="C4" s="227"/>
      <c r="D4" s="227"/>
      <c r="E4" s="227"/>
    </row>
    <row r="5" spans="1:5" ht="15.75">
      <c r="A5" s="35"/>
      <c r="B5" s="227" t="s">
        <v>814</v>
      </c>
      <c r="C5" s="227"/>
      <c r="D5" s="227"/>
      <c r="E5" s="227"/>
    </row>
    <row r="6" spans="1:5" ht="15.75">
      <c r="A6" s="227" t="s">
        <v>450</v>
      </c>
      <c r="B6" s="237"/>
      <c r="C6" s="237"/>
      <c r="D6" s="237"/>
      <c r="E6" s="237"/>
    </row>
    <row r="7" spans="1:5" ht="15.75">
      <c r="A7" s="227" t="s">
        <v>449</v>
      </c>
      <c r="B7" s="237"/>
      <c r="C7" s="237"/>
      <c r="D7" s="237"/>
      <c r="E7" s="237"/>
    </row>
    <row r="8" spans="1:5" ht="15.75">
      <c r="A8" s="33"/>
      <c r="B8" s="227" t="s">
        <v>1</v>
      </c>
      <c r="C8" s="227"/>
      <c r="D8" s="227"/>
      <c r="E8" s="227"/>
    </row>
    <row r="9" spans="1:5" ht="15.75">
      <c r="A9" s="34"/>
      <c r="B9" s="227" t="s">
        <v>2</v>
      </c>
      <c r="C9" s="227"/>
      <c r="D9" s="227"/>
      <c r="E9" s="227"/>
    </row>
    <row r="10" spans="1:5" ht="15.75">
      <c r="A10" s="35"/>
      <c r="B10" s="227" t="s">
        <v>720</v>
      </c>
      <c r="C10" s="227"/>
      <c r="D10" s="227"/>
      <c r="E10" s="227"/>
    </row>
    <row r="11" spans="1:5" ht="15.75">
      <c r="A11" s="35"/>
      <c r="B11" s="37"/>
      <c r="C11" s="37"/>
      <c r="D11" s="37"/>
      <c r="E11" s="37"/>
    </row>
    <row r="12" spans="1:5" ht="15.75" customHeight="1">
      <c r="A12" s="229" t="s">
        <v>451</v>
      </c>
      <c r="B12" s="229"/>
      <c r="C12" s="229"/>
      <c r="D12" s="229"/>
      <c r="E12" s="229"/>
    </row>
    <row r="13" spans="1:5" ht="10.5" customHeight="1">
      <c r="A13" s="229" t="s">
        <v>585</v>
      </c>
      <c r="B13" s="229"/>
      <c r="C13" s="229"/>
      <c r="D13" s="229"/>
      <c r="E13" s="229"/>
    </row>
    <row r="14" spans="1:5" ht="8.25" customHeight="1">
      <c r="A14" s="229"/>
      <c r="B14" s="229"/>
      <c r="C14" s="229"/>
      <c r="D14" s="229"/>
      <c r="E14" s="229"/>
    </row>
    <row r="15" spans="1:5" ht="15.75" customHeight="1">
      <c r="A15" s="229" t="s">
        <v>586</v>
      </c>
      <c r="B15" s="229"/>
      <c r="C15" s="229"/>
      <c r="D15" s="229"/>
      <c r="E15" s="229"/>
    </row>
    <row r="16" spans="1:5" ht="15" customHeight="1">
      <c r="A16" s="220" t="s">
        <v>635</v>
      </c>
      <c r="B16" s="241"/>
      <c r="C16" s="241"/>
      <c r="D16" s="241"/>
      <c r="E16" s="241"/>
    </row>
    <row r="17" spans="1:5" ht="15" customHeight="1">
      <c r="A17" s="242" t="s">
        <v>452</v>
      </c>
      <c r="B17" s="242" t="s">
        <v>453</v>
      </c>
      <c r="C17" s="96" t="s">
        <v>454</v>
      </c>
      <c r="D17" s="96" t="s">
        <v>475</v>
      </c>
      <c r="E17" s="243" t="s">
        <v>584</v>
      </c>
    </row>
    <row r="18" spans="1:5" ht="23.25" customHeight="1">
      <c r="A18" s="242"/>
      <c r="B18" s="242"/>
      <c r="C18" s="39"/>
      <c r="D18" s="39"/>
      <c r="E18" s="244"/>
    </row>
    <row r="19" spans="1:5" ht="15" customHeight="1">
      <c r="A19" s="238" t="s">
        <v>455</v>
      </c>
      <c r="B19" s="239" t="s">
        <v>456</v>
      </c>
      <c r="C19" s="240">
        <f>C21</f>
        <v>7814593.8599999845</v>
      </c>
      <c r="D19" s="240">
        <f t="shared" ref="D19:E19" si="0">D21</f>
        <v>0</v>
      </c>
      <c r="E19" s="240">
        <f t="shared" si="0"/>
        <v>0</v>
      </c>
    </row>
    <row r="20" spans="1:5">
      <c r="A20" s="238"/>
      <c r="B20" s="239"/>
      <c r="C20" s="240"/>
      <c r="D20" s="240"/>
      <c r="E20" s="240"/>
    </row>
    <row r="21" spans="1:5" ht="15" customHeight="1">
      <c r="A21" s="238" t="s">
        <v>457</v>
      </c>
      <c r="B21" s="239" t="s">
        <v>458</v>
      </c>
      <c r="C21" s="240">
        <f>C23+C28</f>
        <v>7814593.8599999845</v>
      </c>
      <c r="D21" s="240">
        <f t="shared" ref="D21:E21" si="1">D23+D28</f>
        <v>0</v>
      </c>
      <c r="E21" s="240">
        <f t="shared" si="1"/>
        <v>0</v>
      </c>
    </row>
    <row r="22" spans="1:5">
      <c r="A22" s="238"/>
      <c r="B22" s="239"/>
      <c r="C22" s="240"/>
      <c r="D22" s="240"/>
      <c r="E22" s="240"/>
    </row>
    <row r="23" spans="1:5">
      <c r="A23" s="38" t="s">
        <v>459</v>
      </c>
      <c r="B23" s="36" t="s">
        <v>460</v>
      </c>
      <c r="C23" s="165">
        <f>C24</f>
        <v>-216961287.08000001</v>
      </c>
      <c r="D23" s="165">
        <f t="shared" ref="D23:E25" si="2">D24</f>
        <v>-206722013.38</v>
      </c>
      <c r="E23" s="165">
        <f t="shared" si="2"/>
        <v>-204467277.38</v>
      </c>
    </row>
    <row r="24" spans="1:5" ht="25.5">
      <c r="A24" s="38" t="s">
        <v>461</v>
      </c>
      <c r="B24" s="36" t="s">
        <v>462</v>
      </c>
      <c r="C24" s="165">
        <f>C25</f>
        <v>-216961287.08000001</v>
      </c>
      <c r="D24" s="165">
        <f t="shared" si="2"/>
        <v>-206722013.38</v>
      </c>
      <c r="E24" s="165">
        <f t="shared" si="2"/>
        <v>-204467277.38</v>
      </c>
    </row>
    <row r="25" spans="1:5" ht="25.5">
      <c r="A25" s="38" t="s">
        <v>463</v>
      </c>
      <c r="B25" s="36" t="s">
        <v>464</v>
      </c>
      <c r="C25" s="165">
        <f>C26</f>
        <v>-216961287.08000001</v>
      </c>
      <c r="D25" s="165">
        <f t="shared" si="2"/>
        <v>-206722013.38</v>
      </c>
      <c r="E25" s="165">
        <f t="shared" si="2"/>
        <v>-204467277.38</v>
      </c>
    </row>
    <row r="26" spans="1:5" ht="15" customHeight="1">
      <c r="A26" s="242" t="s">
        <v>465</v>
      </c>
      <c r="B26" s="245" t="s">
        <v>466</v>
      </c>
      <c r="C26" s="246">
        <v>-216961287.08000001</v>
      </c>
      <c r="D26" s="246">
        <v>-206722013.38</v>
      </c>
      <c r="E26" s="247">
        <v>-204467277.38</v>
      </c>
    </row>
    <row r="27" spans="1:5">
      <c r="A27" s="242"/>
      <c r="B27" s="245"/>
      <c r="C27" s="246"/>
      <c r="D27" s="246"/>
      <c r="E27" s="248"/>
    </row>
    <row r="28" spans="1:5">
      <c r="A28" s="38" t="s">
        <v>467</v>
      </c>
      <c r="B28" s="36" t="s">
        <v>468</v>
      </c>
      <c r="C28" s="165">
        <f>C29</f>
        <v>224775880.94</v>
      </c>
      <c r="D28" s="165">
        <f t="shared" ref="D28:E29" si="3">D29</f>
        <v>206722013.38</v>
      </c>
      <c r="E28" s="165">
        <f t="shared" si="3"/>
        <v>204467277.38</v>
      </c>
    </row>
    <row r="29" spans="1:5" ht="25.5">
      <c r="A29" s="38" t="s">
        <v>469</v>
      </c>
      <c r="B29" s="36" t="s">
        <v>470</v>
      </c>
      <c r="C29" s="165">
        <f>C30</f>
        <v>224775880.94</v>
      </c>
      <c r="D29" s="165">
        <f t="shared" si="3"/>
        <v>206722013.38</v>
      </c>
      <c r="E29" s="165">
        <f t="shared" si="3"/>
        <v>204467277.38</v>
      </c>
    </row>
    <row r="30" spans="1:5" ht="25.5">
      <c r="A30" s="38" t="s">
        <v>471</v>
      </c>
      <c r="B30" s="36" t="s">
        <v>472</v>
      </c>
      <c r="C30" s="165">
        <f>C31</f>
        <v>224775880.94</v>
      </c>
      <c r="D30" s="165">
        <f>D31</f>
        <v>206722013.38</v>
      </c>
      <c r="E30" s="165">
        <f>E31</f>
        <v>204467277.38</v>
      </c>
    </row>
    <row r="31" spans="1:5" ht="15" customHeight="1">
      <c r="A31" s="249" t="s">
        <v>473</v>
      </c>
      <c r="B31" s="251" t="s">
        <v>474</v>
      </c>
      <c r="C31" s="246">
        <v>224775880.94</v>
      </c>
      <c r="D31" s="247">
        <v>206722013.38</v>
      </c>
      <c r="E31" s="247">
        <v>204467277.38</v>
      </c>
    </row>
    <row r="32" spans="1:5">
      <c r="A32" s="250"/>
      <c r="B32" s="252"/>
      <c r="C32" s="246"/>
      <c r="D32" s="248"/>
      <c r="E32" s="248"/>
    </row>
    <row r="33" spans="1:5" ht="25.5">
      <c r="A33" s="145" t="s">
        <v>742</v>
      </c>
      <c r="B33" s="163" t="s">
        <v>743</v>
      </c>
      <c r="C33" s="166">
        <f>C34</f>
        <v>0</v>
      </c>
      <c r="D33" s="166">
        <f t="shared" ref="D33:E33" si="4">D34</f>
        <v>0</v>
      </c>
      <c r="E33" s="166">
        <f t="shared" si="4"/>
        <v>0</v>
      </c>
    </row>
    <row r="34" spans="1:5" ht="38.25">
      <c r="A34" s="142" t="s">
        <v>744</v>
      </c>
      <c r="B34" s="152" t="s">
        <v>745</v>
      </c>
      <c r="C34" s="166">
        <f>C35+C39</f>
        <v>0</v>
      </c>
      <c r="D34" s="166">
        <f t="shared" ref="D34:E34" si="5">D35+D39</f>
        <v>0</v>
      </c>
      <c r="E34" s="166">
        <f t="shared" si="5"/>
        <v>0</v>
      </c>
    </row>
    <row r="35" spans="1:5" ht="38.25">
      <c r="A35" s="147" t="s">
        <v>744</v>
      </c>
      <c r="B35" s="153" t="s">
        <v>746</v>
      </c>
      <c r="C35" s="167">
        <f>C36</f>
        <v>-360000</v>
      </c>
      <c r="D35" s="167">
        <f t="shared" ref="D35:E37" si="6">D36</f>
        <v>0</v>
      </c>
      <c r="E35" s="167">
        <f t="shared" si="6"/>
        <v>0</v>
      </c>
    </row>
    <row r="36" spans="1:5" ht="51">
      <c r="A36" s="147" t="s">
        <v>747</v>
      </c>
      <c r="B36" s="153" t="s">
        <v>748</v>
      </c>
      <c r="C36" s="167">
        <f>C37</f>
        <v>-360000</v>
      </c>
      <c r="D36" s="167">
        <f t="shared" si="6"/>
        <v>0</v>
      </c>
      <c r="E36" s="167">
        <f t="shared" si="6"/>
        <v>0</v>
      </c>
    </row>
    <row r="37" spans="1:5" ht="63.75">
      <c r="A37" s="147" t="s">
        <v>749</v>
      </c>
      <c r="B37" s="153" t="s">
        <v>750</v>
      </c>
      <c r="C37" s="167">
        <f>C38</f>
        <v>-360000</v>
      </c>
      <c r="D37" s="167">
        <f t="shared" si="6"/>
        <v>0</v>
      </c>
      <c r="E37" s="167">
        <f t="shared" si="6"/>
        <v>0</v>
      </c>
    </row>
    <row r="38" spans="1:5" ht="63.75">
      <c r="A38" s="147" t="s">
        <v>751</v>
      </c>
      <c r="B38" s="153" t="s">
        <v>750</v>
      </c>
      <c r="C38" s="167">
        <v>-360000</v>
      </c>
      <c r="D38" s="167"/>
      <c r="E38" s="167"/>
    </row>
    <row r="39" spans="1:5" ht="38.25">
      <c r="A39" s="147" t="s">
        <v>752</v>
      </c>
      <c r="B39" s="153" t="s">
        <v>753</v>
      </c>
      <c r="C39" s="167">
        <f>C40</f>
        <v>360000</v>
      </c>
      <c r="D39" s="167">
        <f>D40</f>
        <v>0</v>
      </c>
      <c r="E39" s="167">
        <f>E40</f>
        <v>0</v>
      </c>
    </row>
    <row r="40" spans="1:5" ht="55.5" customHeight="1">
      <c r="A40" s="147" t="s">
        <v>754</v>
      </c>
      <c r="B40" s="153" t="s">
        <v>755</v>
      </c>
      <c r="C40" s="167">
        <f>C41</f>
        <v>360000</v>
      </c>
      <c r="D40" s="167">
        <f t="shared" ref="D40:E40" si="7">D41</f>
        <v>0</v>
      </c>
      <c r="E40" s="167">
        <f t="shared" si="7"/>
        <v>0</v>
      </c>
    </row>
    <row r="41" spans="1:5" ht="63.75">
      <c r="A41" s="147" t="s">
        <v>756</v>
      </c>
      <c r="B41" s="153" t="s">
        <v>757</v>
      </c>
      <c r="C41" s="167">
        <v>360000</v>
      </c>
      <c r="D41" s="167"/>
      <c r="E41" s="167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1"/>
  <sheetViews>
    <sheetView view="pageBreakPreview" topLeftCell="A292" zoomScale="112" zoomScaleSheetLayoutView="112" workbookViewId="0">
      <selection activeCell="F190" sqref="F190"/>
    </sheetView>
  </sheetViews>
  <sheetFormatPr defaultRowHeight="12.75"/>
  <cols>
    <col min="1" max="1" width="68" style="109" customWidth="1"/>
    <col min="2" max="2" width="11.5703125" style="109" customWidth="1"/>
    <col min="3" max="3" width="5.85546875" style="109" customWidth="1"/>
    <col min="4" max="4" width="13.85546875" style="109" customWidth="1"/>
    <col min="5" max="5" width="11.85546875" style="109" customWidth="1"/>
    <col min="6" max="6" width="13.5703125" style="109" customWidth="1"/>
    <col min="7" max="16384" width="9.140625" style="109"/>
  </cols>
  <sheetData>
    <row r="1" spans="1:6" ht="15.75" customHeight="1">
      <c r="A1" s="273" t="s">
        <v>759</v>
      </c>
      <c r="B1" s="273"/>
      <c r="C1" s="273"/>
      <c r="D1" s="273"/>
      <c r="E1" s="273"/>
      <c r="F1" s="273"/>
    </row>
    <row r="2" spans="1:6" ht="15.75" customHeight="1">
      <c r="A2" s="273" t="s">
        <v>0</v>
      </c>
      <c r="B2" s="273"/>
      <c r="C2" s="273"/>
      <c r="D2" s="273"/>
      <c r="E2" s="273"/>
      <c r="F2" s="273"/>
    </row>
    <row r="3" spans="1:6" ht="15.75" customHeight="1">
      <c r="A3" s="181"/>
      <c r="B3" s="273" t="s">
        <v>1</v>
      </c>
      <c r="C3" s="273"/>
      <c r="D3" s="273"/>
      <c r="E3" s="273"/>
      <c r="F3" s="273"/>
    </row>
    <row r="4" spans="1:6" ht="15.75" customHeight="1">
      <c r="A4" s="181"/>
      <c r="B4" s="273" t="s">
        <v>2</v>
      </c>
      <c r="C4" s="273"/>
      <c r="D4" s="273"/>
      <c r="E4" s="273"/>
      <c r="F4" s="273"/>
    </row>
    <row r="5" spans="1:6" ht="15.75" customHeight="1">
      <c r="A5" s="273" t="s">
        <v>814</v>
      </c>
      <c r="B5" s="273"/>
      <c r="C5" s="273"/>
      <c r="D5" s="273"/>
      <c r="E5" s="273"/>
      <c r="F5" s="273"/>
    </row>
    <row r="6" spans="1:6" ht="15.75">
      <c r="A6" s="272" t="s">
        <v>199</v>
      </c>
      <c r="B6" s="272"/>
      <c r="C6" s="272"/>
      <c r="D6" s="272"/>
      <c r="E6" s="272"/>
      <c r="F6" s="272"/>
    </row>
    <row r="7" spans="1:6" ht="15.75">
      <c r="A7" s="272" t="s">
        <v>0</v>
      </c>
      <c r="B7" s="272"/>
      <c r="C7" s="272"/>
      <c r="D7" s="272"/>
      <c r="E7" s="272"/>
      <c r="F7" s="272"/>
    </row>
    <row r="8" spans="1:6" ht="15.75" customHeight="1">
      <c r="A8" s="110"/>
      <c r="B8" s="272" t="s">
        <v>1</v>
      </c>
      <c r="C8" s="272"/>
      <c r="D8" s="272"/>
      <c r="E8" s="272"/>
      <c r="F8" s="272"/>
    </row>
    <row r="9" spans="1:6" ht="15.75" customHeight="1">
      <c r="A9" s="110"/>
      <c r="B9" s="272" t="s">
        <v>2</v>
      </c>
      <c r="C9" s="272"/>
      <c r="D9" s="272"/>
      <c r="E9" s="272"/>
      <c r="F9" s="272"/>
    </row>
    <row r="10" spans="1:6" ht="15.75">
      <c r="A10" s="272" t="s">
        <v>720</v>
      </c>
      <c r="B10" s="272"/>
      <c r="C10" s="272"/>
      <c r="D10" s="272"/>
      <c r="E10" s="272"/>
      <c r="F10" s="272"/>
    </row>
    <row r="11" spans="1:6" ht="15.75">
      <c r="A11" s="111"/>
      <c r="B11" s="111"/>
      <c r="C11" s="111"/>
      <c r="D11" s="111"/>
      <c r="E11" s="111"/>
      <c r="F11" s="111"/>
    </row>
    <row r="12" spans="1:6" ht="15.75">
      <c r="A12" s="261" t="s">
        <v>8</v>
      </c>
      <c r="B12" s="262"/>
      <c r="C12" s="262"/>
      <c r="D12" s="262"/>
      <c r="E12" s="262"/>
      <c r="F12" s="262"/>
    </row>
    <row r="13" spans="1:6" ht="15.75" customHeight="1">
      <c r="A13" s="261" t="s">
        <v>21</v>
      </c>
      <c r="B13" s="262"/>
      <c r="C13" s="262"/>
      <c r="D13" s="262"/>
      <c r="E13" s="262"/>
      <c r="F13" s="262"/>
    </row>
    <row r="14" spans="1:6" ht="15.75" customHeight="1">
      <c r="A14" s="261" t="s">
        <v>22</v>
      </c>
      <c r="B14" s="262"/>
      <c r="C14" s="262"/>
      <c r="D14" s="262"/>
      <c r="E14" s="262"/>
      <c r="F14" s="262"/>
    </row>
    <row r="15" spans="1:6" ht="32.25" customHeight="1">
      <c r="A15" s="261" t="s">
        <v>587</v>
      </c>
      <c r="B15" s="262"/>
      <c r="C15" s="262"/>
      <c r="D15" s="262"/>
      <c r="E15" s="262"/>
      <c r="F15" s="262"/>
    </row>
    <row r="16" spans="1:6" ht="21.75" customHeight="1">
      <c r="A16" s="263" t="s">
        <v>559</v>
      </c>
      <c r="B16" s="264"/>
      <c r="C16" s="264"/>
      <c r="D16" s="264"/>
      <c r="E16" s="264"/>
      <c r="F16" s="264"/>
    </row>
    <row r="17" spans="1:6" ht="15.75" customHeight="1">
      <c r="A17" s="265" t="s">
        <v>9</v>
      </c>
      <c r="B17" s="265" t="s">
        <v>10</v>
      </c>
      <c r="C17" s="265" t="s">
        <v>11</v>
      </c>
      <c r="D17" s="266" t="s">
        <v>588</v>
      </c>
      <c r="E17" s="268" t="s">
        <v>736</v>
      </c>
      <c r="F17" s="266" t="s">
        <v>588</v>
      </c>
    </row>
    <row r="18" spans="1:6" ht="25.5" customHeight="1">
      <c r="A18" s="265"/>
      <c r="B18" s="265"/>
      <c r="C18" s="265"/>
      <c r="D18" s="267"/>
      <c r="E18" s="269"/>
      <c r="F18" s="267"/>
    </row>
    <row r="19" spans="1:6" ht="26.25" customHeight="1">
      <c r="A19" s="68" t="s">
        <v>12</v>
      </c>
      <c r="B19" s="75" t="s">
        <v>82</v>
      </c>
      <c r="C19" s="24"/>
      <c r="D19" s="168">
        <f>D20+D33+D41+D45+D66+D74+D85+D90+D94+D99</f>
        <v>131029831.54000001</v>
      </c>
      <c r="E19" s="168">
        <f>E20+E33+E41+E45+E66+E74+E85+E90+E94+E99</f>
        <v>1051248.08</v>
      </c>
      <c r="F19" s="168">
        <f>F20+F33+F41+F45+F66+F74+F85+F90+F94+F99</f>
        <v>132081079.61999999</v>
      </c>
    </row>
    <row r="20" spans="1:6" s="112" customFormat="1" ht="17.25" customHeight="1">
      <c r="A20" s="68" t="s">
        <v>83</v>
      </c>
      <c r="B20" s="75" t="s">
        <v>84</v>
      </c>
      <c r="C20" s="74"/>
      <c r="D20" s="168">
        <f>D21+D30</f>
        <v>10451554.9</v>
      </c>
      <c r="E20" s="168">
        <f>E21+E30</f>
        <v>1786040</v>
      </c>
      <c r="F20" s="168">
        <f>F21+F30</f>
        <v>12237594.9</v>
      </c>
    </row>
    <row r="21" spans="1:6" ht="27.75" customHeight="1">
      <c r="A21" s="71" t="s">
        <v>86</v>
      </c>
      <c r="B21" s="105" t="s">
        <v>94</v>
      </c>
      <c r="C21" s="59"/>
      <c r="D21" s="169">
        <f>D24+D25+D26+D22+D23+D28+D27+D29</f>
        <v>10356454.9</v>
      </c>
      <c r="E21" s="169">
        <f>E24+E25+E26+E22+E23+E28+E27+E29</f>
        <v>1786040</v>
      </c>
      <c r="F21" s="169">
        <f>F24+F25+F26+F22+F23+F28+F27+F29</f>
        <v>12142494.9</v>
      </c>
    </row>
    <row r="22" spans="1:6" ht="42.75" customHeight="1">
      <c r="A22" s="83" t="s">
        <v>621</v>
      </c>
      <c r="B22" s="105" t="s">
        <v>620</v>
      </c>
      <c r="C22" s="59">
        <v>200</v>
      </c>
      <c r="D22" s="169">
        <v>180000</v>
      </c>
      <c r="E22" s="170"/>
      <c r="F22" s="169">
        <f>D22+E22</f>
        <v>180000</v>
      </c>
    </row>
    <row r="23" spans="1:6" ht="41.25" customHeight="1">
      <c r="A23" s="83" t="s">
        <v>622</v>
      </c>
      <c r="B23" s="105" t="s">
        <v>620</v>
      </c>
      <c r="C23" s="59">
        <v>600</v>
      </c>
      <c r="D23" s="169">
        <v>460000</v>
      </c>
      <c r="E23" s="170"/>
      <c r="F23" s="169">
        <v>460000</v>
      </c>
    </row>
    <row r="24" spans="1:6" ht="42" customHeight="1">
      <c r="A24" s="25" t="s">
        <v>222</v>
      </c>
      <c r="B24" s="105" t="s">
        <v>95</v>
      </c>
      <c r="C24" s="107">
        <v>200</v>
      </c>
      <c r="D24" s="169">
        <v>2400000</v>
      </c>
      <c r="E24" s="157">
        <v>100000</v>
      </c>
      <c r="F24" s="169">
        <f>D24+E24</f>
        <v>2500000</v>
      </c>
    </row>
    <row r="25" spans="1:6" ht="38.25" customHeight="1">
      <c r="A25" s="25" t="s">
        <v>85</v>
      </c>
      <c r="B25" s="105" t="s">
        <v>95</v>
      </c>
      <c r="C25" s="107">
        <v>600</v>
      </c>
      <c r="D25" s="169">
        <v>3625100</v>
      </c>
      <c r="E25" s="157">
        <v>56040</v>
      </c>
      <c r="F25" s="169">
        <f t="shared" ref="F25:F29" si="0">D25+E25</f>
        <v>3681140</v>
      </c>
    </row>
    <row r="26" spans="1:6" ht="39.75" customHeight="1">
      <c r="A26" s="60" t="s">
        <v>271</v>
      </c>
      <c r="B26" s="105" t="s">
        <v>96</v>
      </c>
      <c r="C26" s="107">
        <v>200</v>
      </c>
      <c r="D26" s="169">
        <v>1300000</v>
      </c>
      <c r="E26" s="157"/>
      <c r="F26" s="169">
        <f t="shared" si="0"/>
        <v>1300000</v>
      </c>
    </row>
    <row r="27" spans="1:6" ht="52.5" customHeight="1">
      <c r="A27" s="25" t="s">
        <v>698</v>
      </c>
      <c r="B27" s="105" t="s">
        <v>697</v>
      </c>
      <c r="C27" s="62">
        <v>200</v>
      </c>
      <c r="D27" s="169">
        <v>228370.15</v>
      </c>
      <c r="E27" s="158"/>
      <c r="F27" s="169">
        <f t="shared" si="0"/>
        <v>228370.15</v>
      </c>
    </row>
    <row r="28" spans="1:6" ht="51" customHeight="1">
      <c r="A28" s="25" t="s">
        <v>696</v>
      </c>
      <c r="B28" s="105" t="s">
        <v>695</v>
      </c>
      <c r="C28" s="62">
        <v>200</v>
      </c>
      <c r="D28" s="169">
        <v>2162984.75</v>
      </c>
      <c r="E28" s="158"/>
      <c r="F28" s="169">
        <f t="shared" si="0"/>
        <v>2162984.75</v>
      </c>
    </row>
    <row r="29" spans="1:6" ht="38.25" customHeight="1">
      <c r="A29" s="25" t="s">
        <v>808</v>
      </c>
      <c r="B29" s="191" t="s">
        <v>769</v>
      </c>
      <c r="C29" s="62">
        <v>600</v>
      </c>
      <c r="D29" s="97">
        <v>0</v>
      </c>
      <c r="E29" s="158">
        <v>1630000</v>
      </c>
      <c r="F29" s="169">
        <f t="shared" si="0"/>
        <v>1630000</v>
      </c>
    </row>
    <row r="30" spans="1:6" ht="18.75" customHeight="1">
      <c r="A30" s="25" t="s">
        <v>97</v>
      </c>
      <c r="B30" s="105" t="s">
        <v>98</v>
      </c>
      <c r="C30" s="107"/>
      <c r="D30" s="169">
        <f>D31+D32</f>
        <v>95100</v>
      </c>
      <c r="E30" s="169">
        <f>E31+E32</f>
        <v>0</v>
      </c>
      <c r="F30" s="169">
        <f>F31+F32</f>
        <v>95100</v>
      </c>
    </row>
    <row r="31" spans="1:6" ht="26.25" customHeight="1">
      <c r="A31" s="25" t="s">
        <v>224</v>
      </c>
      <c r="B31" s="105" t="s">
        <v>99</v>
      </c>
      <c r="C31" s="62">
        <v>200</v>
      </c>
      <c r="D31" s="169">
        <v>45100</v>
      </c>
      <c r="E31" s="158"/>
      <c r="F31" s="169">
        <f>D31+E31</f>
        <v>45100</v>
      </c>
    </row>
    <row r="32" spans="1:6" ht="26.25" customHeight="1">
      <c r="A32" s="25" t="s">
        <v>717</v>
      </c>
      <c r="B32" s="133" t="s">
        <v>99</v>
      </c>
      <c r="C32" s="62">
        <v>300</v>
      </c>
      <c r="D32" s="169">
        <v>50000</v>
      </c>
      <c r="E32" s="158"/>
      <c r="F32" s="169">
        <f>D32+E32</f>
        <v>50000</v>
      </c>
    </row>
    <row r="33" spans="1:6" ht="29.25" customHeight="1">
      <c r="A33" s="76" t="s">
        <v>101</v>
      </c>
      <c r="B33" s="69" t="s">
        <v>100</v>
      </c>
      <c r="C33" s="62"/>
      <c r="D33" s="168">
        <f t="shared" ref="D33:F33" si="1">D34</f>
        <v>1917283.46</v>
      </c>
      <c r="E33" s="168">
        <f t="shared" si="1"/>
        <v>0</v>
      </c>
      <c r="F33" s="168">
        <f t="shared" si="1"/>
        <v>1917283.46</v>
      </c>
    </row>
    <row r="34" spans="1:6" ht="29.25" customHeight="1">
      <c r="A34" s="25" t="s">
        <v>102</v>
      </c>
      <c r="B34" s="105" t="s">
        <v>103</v>
      </c>
      <c r="C34" s="62"/>
      <c r="D34" s="169">
        <f>SUM(D35:D40)</f>
        <v>1917283.46</v>
      </c>
      <c r="E34" s="169">
        <f>SUM(E35:E40)</f>
        <v>0</v>
      </c>
      <c r="F34" s="169">
        <f>SUM(F35:F40)</f>
        <v>1917283.46</v>
      </c>
    </row>
    <row r="35" spans="1:6" ht="42" customHeight="1">
      <c r="A35" s="25" t="s">
        <v>671</v>
      </c>
      <c r="B35" s="105" t="s">
        <v>673</v>
      </c>
      <c r="C35" s="62">
        <v>200</v>
      </c>
      <c r="D35" s="169">
        <v>396500</v>
      </c>
      <c r="E35" s="158"/>
      <c r="F35" s="169">
        <f>D35+E35</f>
        <v>396500</v>
      </c>
    </row>
    <row r="36" spans="1:6" ht="41.25" customHeight="1">
      <c r="A36" s="25" t="s">
        <v>672</v>
      </c>
      <c r="B36" s="105" t="s">
        <v>673</v>
      </c>
      <c r="C36" s="62">
        <v>600</v>
      </c>
      <c r="D36" s="169">
        <v>1046600</v>
      </c>
      <c r="E36" s="158"/>
      <c r="F36" s="169">
        <f>D36+E36</f>
        <v>1046600</v>
      </c>
    </row>
    <row r="37" spans="1:6" ht="68.25" customHeight="1">
      <c r="A37" s="58" t="s">
        <v>225</v>
      </c>
      <c r="B37" s="105" t="s">
        <v>104</v>
      </c>
      <c r="C37" s="107">
        <v>200</v>
      </c>
      <c r="D37" s="169">
        <v>69428</v>
      </c>
      <c r="E37" s="157"/>
      <c r="F37" s="169">
        <f>D37+E37</f>
        <v>69428</v>
      </c>
    </row>
    <row r="38" spans="1:6" ht="44.25" customHeight="1">
      <c r="A38" s="253" t="s">
        <v>489</v>
      </c>
      <c r="B38" s="255" t="s">
        <v>105</v>
      </c>
      <c r="C38" s="257">
        <v>200</v>
      </c>
      <c r="D38" s="259">
        <v>24438</v>
      </c>
      <c r="E38" s="270"/>
      <c r="F38" s="259">
        <f>D38+E38</f>
        <v>24438</v>
      </c>
    </row>
    <row r="39" spans="1:6" ht="51" customHeight="1">
      <c r="A39" s="254"/>
      <c r="B39" s="256"/>
      <c r="C39" s="258"/>
      <c r="D39" s="260"/>
      <c r="E39" s="271"/>
      <c r="F39" s="260"/>
    </row>
    <row r="40" spans="1:6" ht="51.75" customHeight="1">
      <c r="A40" s="60" t="s">
        <v>490</v>
      </c>
      <c r="B40" s="105" t="s">
        <v>106</v>
      </c>
      <c r="C40" s="107">
        <v>300</v>
      </c>
      <c r="D40" s="169">
        <v>380317.46</v>
      </c>
      <c r="E40" s="157"/>
      <c r="F40" s="169">
        <f>D40+E40</f>
        <v>380317.46</v>
      </c>
    </row>
    <row r="41" spans="1:6" ht="16.5" customHeight="1">
      <c r="A41" s="73" t="s">
        <v>201</v>
      </c>
      <c r="B41" s="69" t="s">
        <v>204</v>
      </c>
      <c r="C41" s="77"/>
      <c r="D41" s="168">
        <f t="shared" ref="D41:F41" si="2">D42</f>
        <v>476400</v>
      </c>
      <c r="E41" s="168">
        <f t="shared" si="2"/>
        <v>0</v>
      </c>
      <c r="F41" s="168">
        <f t="shared" si="2"/>
        <v>476400</v>
      </c>
    </row>
    <row r="42" spans="1:6" ht="18.75" customHeight="1">
      <c r="A42" s="25" t="s">
        <v>202</v>
      </c>
      <c r="B42" s="105" t="s">
        <v>205</v>
      </c>
      <c r="C42" s="107"/>
      <c r="D42" s="169">
        <f t="shared" ref="D42:F42" si="3">D43+D44</f>
        <v>476400</v>
      </c>
      <c r="E42" s="169">
        <f t="shared" si="3"/>
        <v>0</v>
      </c>
      <c r="F42" s="169">
        <f t="shared" si="3"/>
        <v>476400</v>
      </c>
    </row>
    <row r="43" spans="1:6" ht="39.75" customHeight="1">
      <c r="A43" s="25" t="s">
        <v>226</v>
      </c>
      <c r="B43" s="105" t="s">
        <v>206</v>
      </c>
      <c r="C43" s="107">
        <v>200</v>
      </c>
      <c r="D43" s="169">
        <v>436400</v>
      </c>
      <c r="E43" s="157"/>
      <c r="F43" s="169">
        <f>D43+E43</f>
        <v>436400</v>
      </c>
    </row>
    <row r="44" spans="1:6" ht="54" customHeight="1">
      <c r="A44" s="25" t="s">
        <v>203</v>
      </c>
      <c r="B44" s="105" t="s">
        <v>206</v>
      </c>
      <c r="C44" s="107">
        <v>600</v>
      </c>
      <c r="D44" s="169">
        <v>40000</v>
      </c>
      <c r="E44" s="157"/>
      <c r="F44" s="169">
        <f>D44+E44</f>
        <v>40000</v>
      </c>
    </row>
    <row r="45" spans="1:6" ht="18" customHeight="1">
      <c r="A45" s="73" t="s">
        <v>107</v>
      </c>
      <c r="B45" s="69" t="s">
        <v>108</v>
      </c>
      <c r="C45" s="107"/>
      <c r="D45" s="168">
        <f t="shared" ref="D45:F45" si="4">D46+D54</f>
        <v>48189479.289999999</v>
      </c>
      <c r="E45" s="168">
        <f t="shared" si="4"/>
        <v>-720454.91999999993</v>
      </c>
      <c r="F45" s="168">
        <f t="shared" si="4"/>
        <v>47469024.369999997</v>
      </c>
    </row>
    <row r="46" spans="1:6" ht="18" customHeight="1">
      <c r="A46" s="25" t="s">
        <v>109</v>
      </c>
      <c r="B46" s="105" t="s">
        <v>110</v>
      </c>
      <c r="C46" s="107"/>
      <c r="D46" s="169">
        <f>D47+D48+D49+D50+D51+D52+D53</f>
        <v>8538972</v>
      </c>
      <c r="E46" s="169">
        <f>E47+E48+E49+E50+E51+E52+E53</f>
        <v>-470635.1</v>
      </c>
      <c r="F46" s="169">
        <f>F47+F48+F49+F50+F51+F52+F53</f>
        <v>8068336.9000000004</v>
      </c>
    </row>
    <row r="47" spans="1:6" ht="66" customHeight="1">
      <c r="A47" s="25" t="s">
        <v>87</v>
      </c>
      <c r="B47" s="105" t="s">
        <v>111</v>
      </c>
      <c r="C47" s="107">
        <v>100</v>
      </c>
      <c r="D47" s="169">
        <v>1835705</v>
      </c>
      <c r="E47" s="157">
        <v>-215000</v>
      </c>
      <c r="F47" s="169">
        <f>D47+E47</f>
        <v>1620705</v>
      </c>
    </row>
    <row r="48" spans="1:6" ht="41.25" customHeight="1">
      <c r="A48" s="25" t="s">
        <v>227</v>
      </c>
      <c r="B48" s="104" t="s">
        <v>111</v>
      </c>
      <c r="C48" s="107">
        <v>200</v>
      </c>
      <c r="D48" s="169">
        <v>3460100</v>
      </c>
      <c r="E48" s="157">
        <v>-260000</v>
      </c>
      <c r="F48" s="169">
        <f t="shared" ref="F48:F111" si="5">D48+E48</f>
        <v>3200100</v>
      </c>
    </row>
    <row r="49" spans="1:6" ht="25.5" customHeight="1">
      <c r="A49" s="25" t="s">
        <v>88</v>
      </c>
      <c r="B49" s="105" t="s">
        <v>111</v>
      </c>
      <c r="C49" s="107">
        <v>800</v>
      </c>
      <c r="D49" s="169">
        <v>27600</v>
      </c>
      <c r="E49" s="157"/>
      <c r="F49" s="169">
        <f t="shared" si="5"/>
        <v>27600</v>
      </c>
    </row>
    <row r="50" spans="1:6" ht="40.5" customHeight="1">
      <c r="A50" s="25" t="s">
        <v>228</v>
      </c>
      <c r="B50" s="105" t="s">
        <v>198</v>
      </c>
      <c r="C50" s="107">
        <v>200</v>
      </c>
      <c r="D50" s="169">
        <v>1511000</v>
      </c>
      <c r="E50" s="157">
        <v>4364.8999999999996</v>
      </c>
      <c r="F50" s="169">
        <f t="shared" si="5"/>
        <v>1515364.9</v>
      </c>
    </row>
    <row r="51" spans="1:6" ht="30" customHeight="1">
      <c r="A51" s="25" t="s">
        <v>229</v>
      </c>
      <c r="B51" s="105" t="s">
        <v>207</v>
      </c>
      <c r="C51" s="107">
        <v>200</v>
      </c>
      <c r="D51" s="169">
        <v>981400</v>
      </c>
      <c r="E51" s="157"/>
      <c r="F51" s="169">
        <f t="shared" si="5"/>
        <v>981400</v>
      </c>
    </row>
    <row r="52" spans="1:6" ht="52.5" customHeight="1">
      <c r="A52" s="70" t="s">
        <v>714</v>
      </c>
      <c r="B52" s="105" t="s">
        <v>595</v>
      </c>
      <c r="C52" s="107">
        <v>100</v>
      </c>
      <c r="D52" s="169">
        <v>647609</v>
      </c>
      <c r="E52" s="157"/>
      <c r="F52" s="169">
        <f t="shared" si="5"/>
        <v>647609</v>
      </c>
    </row>
    <row r="53" spans="1:6" ht="52.5" customHeight="1">
      <c r="A53" s="70" t="s">
        <v>715</v>
      </c>
      <c r="B53" s="105" t="s">
        <v>596</v>
      </c>
      <c r="C53" s="107">
        <v>100</v>
      </c>
      <c r="D53" s="169">
        <v>75558</v>
      </c>
      <c r="E53" s="157"/>
      <c r="F53" s="169">
        <f t="shared" si="5"/>
        <v>75558</v>
      </c>
    </row>
    <row r="54" spans="1:6" ht="15" customHeight="1">
      <c r="A54" s="25" t="s">
        <v>112</v>
      </c>
      <c r="B54" s="105" t="s">
        <v>113</v>
      </c>
      <c r="C54" s="107"/>
      <c r="D54" s="169">
        <f>D55+D56+D57+D58+D59+D60+D61+D62+D63+D64+D65</f>
        <v>39650507.289999999</v>
      </c>
      <c r="E54" s="169">
        <f>E55+E56+E57+E58+E59+E60+E61+E62+E63+E64+E65</f>
        <v>-249819.82</v>
      </c>
      <c r="F54" s="169">
        <f t="shared" si="5"/>
        <v>39400687.469999999</v>
      </c>
    </row>
    <row r="55" spans="1:6" ht="64.5" customHeight="1">
      <c r="A55" s="25" t="s">
        <v>89</v>
      </c>
      <c r="B55" s="104" t="s">
        <v>114</v>
      </c>
      <c r="C55" s="106">
        <v>100</v>
      </c>
      <c r="D55" s="169">
        <v>873600</v>
      </c>
      <c r="E55" s="171">
        <v>215000</v>
      </c>
      <c r="F55" s="169">
        <f t="shared" si="5"/>
        <v>1088600</v>
      </c>
    </row>
    <row r="56" spans="1:6" ht="39" customHeight="1">
      <c r="A56" s="71" t="s">
        <v>230</v>
      </c>
      <c r="B56" s="104" t="s">
        <v>114</v>
      </c>
      <c r="C56" s="107">
        <v>200</v>
      </c>
      <c r="D56" s="169">
        <v>9855978.2899999991</v>
      </c>
      <c r="E56" s="157">
        <v>-470000</v>
      </c>
      <c r="F56" s="169">
        <f t="shared" si="5"/>
        <v>9385978.2899999991</v>
      </c>
    </row>
    <row r="57" spans="1:6" ht="53.25" customHeight="1">
      <c r="A57" s="71" t="s">
        <v>90</v>
      </c>
      <c r="B57" s="104" t="s">
        <v>114</v>
      </c>
      <c r="C57" s="107">
        <v>600</v>
      </c>
      <c r="D57" s="169">
        <v>19057610</v>
      </c>
      <c r="E57" s="157"/>
      <c r="F57" s="169">
        <f t="shared" si="5"/>
        <v>19057610</v>
      </c>
    </row>
    <row r="58" spans="1:6" ht="38.25" customHeight="1">
      <c r="A58" s="71" t="s">
        <v>91</v>
      </c>
      <c r="B58" s="104" t="s">
        <v>114</v>
      </c>
      <c r="C58" s="107">
        <v>800</v>
      </c>
      <c r="D58" s="169">
        <v>121300</v>
      </c>
      <c r="E58" s="157"/>
      <c r="F58" s="169">
        <f t="shared" si="5"/>
        <v>121300</v>
      </c>
    </row>
    <row r="59" spans="1:6" ht="51" customHeight="1">
      <c r="A59" s="25" t="s">
        <v>92</v>
      </c>
      <c r="B59" s="105" t="s">
        <v>115</v>
      </c>
      <c r="C59" s="107">
        <v>100</v>
      </c>
      <c r="D59" s="169">
        <v>6564700</v>
      </c>
      <c r="E59" s="157"/>
      <c r="F59" s="169">
        <f t="shared" si="5"/>
        <v>6564700</v>
      </c>
    </row>
    <row r="60" spans="1:6" ht="28.5" customHeight="1">
      <c r="A60" s="71" t="s">
        <v>231</v>
      </c>
      <c r="B60" s="105" t="s">
        <v>115</v>
      </c>
      <c r="C60" s="107">
        <v>200</v>
      </c>
      <c r="D60" s="169">
        <v>1385800</v>
      </c>
      <c r="E60" s="157">
        <v>-10663</v>
      </c>
      <c r="F60" s="169">
        <f t="shared" si="5"/>
        <v>1375137</v>
      </c>
    </row>
    <row r="61" spans="1:6" ht="17.25" customHeight="1">
      <c r="A61" s="71" t="s">
        <v>93</v>
      </c>
      <c r="B61" s="105" t="s">
        <v>115</v>
      </c>
      <c r="C61" s="107">
        <v>800</v>
      </c>
      <c r="D61" s="169">
        <v>1900</v>
      </c>
      <c r="E61" s="157"/>
      <c r="F61" s="169">
        <f t="shared" si="5"/>
        <v>1900</v>
      </c>
    </row>
    <row r="62" spans="1:6" ht="39.75" customHeight="1">
      <c r="A62" s="25" t="s">
        <v>228</v>
      </c>
      <c r="B62" s="105" t="s">
        <v>116</v>
      </c>
      <c r="C62" s="107">
        <v>200</v>
      </c>
      <c r="D62" s="169">
        <v>886200</v>
      </c>
      <c r="E62" s="157">
        <v>15843.18</v>
      </c>
      <c r="F62" s="169">
        <f t="shared" si="5"/>
        <v>902043.18</v>
      </c>
    </row>
    <row r="63" spans="1:6" ht="28.5" customHeight="1">
      <c r="A63" s="25" t="s">
        <v>229</v>
      </c>
      <c r="B63" s="105" t="s">
        <v>208</v>
      </c>
      <c r="C63" s="107">
        <v>200</v>
      </c>
      <c r="D63" s="169">
        <v>508400</v>
      </c>
      <c r="E63" s="157"/>
      <c r="F63" s="169">
        <f t="shared" si="5"/>
        <v>508400</v>
      </c>
    </row>
    <row r="64" spans="1:6" ht="51.75" customHeight="1">
      <c r="A64" s="70" t="s">
        <v>714</v>
      </c>
      <c r="B64" s="105" t="s">
        <v>597</v>
      </c>
      <c r="C64" s="107">
        <v>100</v>
      </c>
      <c r="D64" s="169">
        <v>98994</v>
      </c>
      <c r="E64" s="157"/>
      <c r="F64" s="169">
        <f t="shared" si="5"/>
        <v>98994</v>
      </c>
    </row>
    <row r="65" spans="1:6" ht="53.25" customHeight="1">
      <c r="A65" s="70" t="s">
        <v>715</v>
      </c>
      <c r="B65" s="105" t="s">
        <v>598</v>
      </c>
      <c r="C65" s="107">
        <v>100</v>
      </c>
      <c r="D65" s="169">
        <v>296025</v>
      </c>
      <c r="E65" s="157"/>
      <c r="F65" s="169">
        <f t="shared" si="5"/>
        <v>296025</v>
      </c>
    </row>
    <row r="66" spans="1:6" ht="27.75" customHeight="1">
      <c r="A66" s="78" t="s">
        <v>117</v>
      </c>
      <c r="B66" s="79" t="s">
        <v>119</v>
      </c>
      <c r="C66" s="107"/>
      <c r="D66" s="168">
        <f t="shared" ref="D66:E66" si="6">D67+D70</f>
        <v>64201982</v>
      </c>
      <c r="E66" s="168">
        <f t="shared" si="6"/>
        <v>0</v>
      </c>
      <c r="F66" s="168">
        <f t="shared" si="5"/>
        <v>64201982</v>
      </c>
    </row>
    <row r="67" spans="1:6" ht="18.75" customHeight="1">
      <c r="A67" s="25" t="s">
        <v>109</v>
      </c>
      <c r="B67" s="105" t="s">
        <v>118</v>
      </c>
      <c r="C67" s="107"/>
      <c r="D67" s="169">
        <f t="shared" ref="D67:E67" si="7">D68+D69</f>
        <v>7773592</v>
      </c>
      <c r="E67" s="169">
        <f t="shared" si="7"/>
        <v>0</v>
      </c>
      <c r="F67" s="169">
        <f t="shared" si="5"/>
        <v>7773592</v>
      </c>
    </row>
    <row r="68" spans="1:6" ht="129.75" customHeight="1">
      <c r="A68" s="25" t="s">
        <v>120</v>
      </c>
      <c r="B68" s="105" t="s">
        <v>121</v>
      </c>
      <c r="C68" s="107">
        <v>100</v>
      </c>
      <c r="D68" s="169">
        <v>7722268</v>
      </c>
      <c r="E68" s="157"/>
      <c r="F68" s="169">
        <f t="shared" si="5"/>
        <v>7722268</v>
      </c>
    </row>
    <row r="69" spans="1:6" ht="104.25" customHeight="1">
      <c r="A69" s="25" t="s">
        <v>492</v>
      </c>
      <c r="B69" s="105" t="s">
        <v>121</v>
      </c>
      <c r="C69" s="107">
        <v>200</v>
      </c>
      <c r="D69" s="169">
        <v>51324</v>
      </c>
      <c r="E69" s="157"/>
      <c r="F69" s="169">
        <f t="shared" si="5"/>
        <v>51324</v>
      </c>
    </row>
    <row r="70" spans="1:6" ht="18.75" customHeight="1">
      <c r="A70" s="25" t="s">
        <v>122</v>
      </c>
      <c r="B70" s="105" t="s">
        <v>123</v>
      </c>
      <c r="C70" s="106"/>
      <c r="D70" s="169">
        <f t="shared" ref="D70" si="8">D71+D72+D73</f>
        <v>56428390</v>
      </c>
      <c r="E70" s="171"/>
      <c r="F70" s="169">
        <f t="shared" si="5"/>
        <v>56428390</v>
      </c>
    </row>
    <row r="71" spans="1:6" ht="131.25" customHeight="1">
      <c r="A71" s="25" t="s">
        <v>491</v>
      </c>
      <c r="B71" s="105" t="s">
        <v>126</v>
      </c>
      <c r="C71" s="107">
        <v>100</v>
      </c>
      <c r="D71" s="169">
        <v>15119399</v>
      </c>
      <c r="E71" s="157"/>
      <c r="F71" s="169">
        <f t="shared" si="5"/>
        <v>15119399</v>
      </c>
    </row>
    <row r="72" spans="1:6" ht="117" customHeight="1">
      <c r="A72" s="25" t="s">
        <v>232</v>
      </c>
      <c r="B72" s="105" t="s">
        <v>126</v>
      </c>
      <c r="C72" s="107">
        <v>200</v>
      </c>
      <c r="D72" s="169">
        <v>213313</v>
      </c>
      <c r="E72" s="157"/>
      <c r="F72" s="169">
        <f t="shared" si="5"/>
        <v>213313</v>
      </c>
    </row>
    <row r="73" spans="1:6" ht="119.25" customHeight="1">
      <c r="A73" s="71" t="s">
        <v>124</v>
      </c>
      <c r="B73" s="105" t="s">
        <v>126</v>
      </c>
      <c r="C73" s="107">
        <v>600</v>
      </c>
      <c r="D73" s="169">
        <v>41095678</v>
      </c>
      <c r="E73" s="157"/>
      <c r="F73" s="169">
        <f t="shared" si="5"/>
        <v>41095678</v>
      </c>
    </row>
    <row r="74" spans="1:6" ht="19.5" customHeight="1">
      <c r="A74" s="76" t="s">
        <v>125</v>
      </c>
      <c r="B74" s="69" t="s">
        <v>127</v>
      </c>
      <c r="C74" s="107"/>
      <c r="D74" s="168">
        <f t="shared" ref="D74:E74" si="9">D75</f>
        <v>4399741.8900000006</v>
      </c>
      <c r="E74" s="168">
        <f t="shared" si="9"/>
        <v>0</v>
      </c>
      <c r="F74" s="168">
        <f t="shared" si="5"/>
        <v>4399741.8900000006</v>
      </c>
    </row>
    <row r="75" spans="1:6" ht="20.25" customHeight="1">
      <c r="A75" s="25" t="s">
        <v>128</v>
      </c>
      <c r="B75" s="105" t="s">
        <v>129</v>
      </c>
      <c r="C75" s="107"/>
      <c r="D75" s="157">
        <f>D76+D77+D78+D79+D82+D83+D84+D80+D81</f>
        <v>4399741.8900000006</v>
      </c>
      <c r="E75" s="157">
        <f>E76+E77+E78+E79+E82+E83+E84+E80+E81</f>
        <v>0</v>
      </c>
      <c r="F75" s="169">
        <f t="shared" si="5"/>
        <v>4399741.8900000006</v>
      </c>
    </row>
    <row r="76" spans="1:6" ht="54" customHeight="1">
      <c r="A76" s="25" t="s">
        <v>130</v>
      </c>
      <c r="B76" s="105" t="s">
        <v>131</v>
      </c>
      <c r="C76" s="107">
        <v>100</v>
      </c>
      <c r="D76" s="169">
        <v>3013830</v>
      </c>
      <c r="E76" s="157"/>
      <c r="F76" s="169">
        <f t="shared" si="5"/>
        <v>3013830</v>
      </c>
    </row>
    <row r="77" spans="1:6" ht="41.25" customHeight="1">
      <c r="A77" s="25" t="s">
        <v>233</v>
      </c>
      <c r="B77" s="105" t="s">
        <v>131</v>
      </c>
      <c r="C77" s="107">
        <v>200</v>
      </c>
      <c r="D77" s="169">
        <v>595900</v>
      </c>
      <c r="E77" s="157"/>
      <c r="F77" s="169">
        <f t="shared" si="5"/>
        <v>595900</v>
      </c>
    </row>
    <row r="78" spans="1:6" ht="29.25" customHeight="1">
      <c r="A78" s="25" t="s">
        <v>132</v>
      </c>
      <c r="B78" s="105" t="s">
        <v>131</v>
      </c>
      <c r="C78" s="107">
        <v>800</v>
      </c>
      <c r="D78" s="169">
        <v>71200</v>
      </c>
      <c r="E78" s="157"/>
      <c r="F78" s="169">
        <f t="shared" si="5"/>
        <v>71200</v>
      </c>
    </row>
    <row r="79" spans="1:6" ht="81" customHeight="1">
      <c r="A79" s="25" t="s">
        <v>599</v>
      </c>
      <c r="B79" s="105" t="s">
        <v>600</v>
      </c>
      <c r="C79" s="107">
        <v>100</v>
      </c>
      <c r="D79" s="169">
        <v>2795</v>
      </c>
      <c r="E79" s="157"/>
      <c r="F79" s="169">
        <f t="shared" si="5"/>
        <v>2795</v>
      </c>
    </row>
    <row r="80" spans="1:6" ht="93" customHeight="1">
      <c r="A80" s="70" t="s">
        <v>642</v>
      </c>
      <c r="B80" s="105" t="s">
        <v>639</v>
      </c>
      <c r="C80" s="107">
        <v>100</v>
      </c>
      <c r="D80" s="169">
        <v>2670</v>
      </c>
      <c r="E80" s="157"/>
      <c r="F80" s="169">
        <f t="shared" si="5"/>
        <v>2670</v>
      </c>
    </row>
    <row r="81" spans="1:6" ht="94.5" customHeight="1">
      <c r="A81" s="25" t="s">
        <v>641</v>
      </c>
      <c r="B81" s="105" t="s">
        <v>640</v>
      </c>
      <c r="C81" s="107">
        <v>100</v>
      </c>
      <c r="D81" s="169">
        <v>50717</v>
      </c>
      <c r="E81" s="157"/>
      <c r="F81" s="169">
        <f t="shared" si="5"/>
        <v>50717</v>
      </c>
    </row>
    <row r="82" spans="1:6" ht="78.75" customHeight="1">
      <c r="A82" s="25" t="s">
        <v>601</v>
      </c>
      <c r="B82" s="105" t="s">
        <v>602</v>
      </c>
      <c r="C82" s="107">
        <v>100</v>
      </c>
      <c r="D82" s="169">
        <v>229963.89</v>
      </c>
      <c r="E82" s="157"/>
      <c r="F82" s="169">
        <f t="shared" si="5"/>
        <v>229963.89</v>
      </c>
    </row>
    <row r="83" spans="1:6" ht="53.25" customHeight="1">
      <c r="A83" s="70" t="s">
        <v>714</v>
      </c>
      <c r="B83" s="105" t="s">
        <v>603</v>
      </c>
      <c r="C83" s="107">
        <v>100</v>
      </c>
      <c r="D83" s="169">
        <v>325881</v>
      </c>
      <c r="E83" s="157"/>
      <c r="F83" s="169">
        <f t="shared" si="5"/>
        <v>325881</v>
      </c>
    </row>
    <row r="84" spans="1:6" ht="54.75" customHeight="1">
      <c r="A84" s="70" t="s">
        <v>715</v>
      </c>
      <c r="B84" s="105" t="s">
        <v>604</v>
      </c>
      <c r="C84" s="107">
        <v>100</v>
      </c>
      <c r="D84" s="169">
        <v>106785</v>
      </c>
      <c r="E84" s="157"/>
      <c r="F84" s="169">
        <f t="shared" si="5"/>
        <v>106785</v>
      </c>
    </row>
    <row r="85" spans="1:6" ht="21" customHeight="1">
      <c r="A85" s="76" t="s">
        <v>133</v>
      </c>
      <c r="B85" s="69" t="s">
        <v>134</v>
      </c>
      <c r="C85" s="107"/>
      <c r="D85" s="168">
        <f t="shared" ref="D85:E85" si="10">D86</f>
        <v>667590</v>
      </c>
      <c r="E85" s="168">
        <f t="shared" si="10"/>
        <v>0</v>
      </c>
      <c r="F85" s="168">
        <f t="shared" si="5"/>
        <v>667590</v>
      </c>
    </row>
    <row r="86" spans="1:6" ht="18.75" customHeight="1">
      <c r="A86" s="25" t="s">
        <v>135</v>
      </c>
      <c r="B86" s="105" t="s">
        <v>136</v>
      </c>
      <c r="C86" s="107"/>
      <c r="D86" s="169">
        <f>D87+D88+D89</f>
        <v>667590</v>
      </c>
      <c r="E86" s="169">
        <f>E87+E88+E89</f>
        <v>0</v>
      </c>
      <c r="F86" s="169">
        <f t="shared" si="5"/>
        <v>667590</v>
      </c>
    </row>
    <row r="87" spans="1:6" ht="51.75" customHeight="1">
      <c r="A87" s="25" t="s">
        <v>234</v>
      </c>
      <c r="B87" s="105" t="s">
        <v>137</v>
      </c>
      <c r="C87" s="107">
        <v>200</v>
      </c>
      <c r="D87" s="169">
        <v>23100</v>
      </c>
      <c r="E87" s="157"/>
      <c r="F87" s="169">
        <f t="shared" si="5"/>
        <v>23100</v>
      </c>
    </row>
    <row r="88" spans="1:6" ht="39" customHeight="1">
      <c r="A88" s="72" t="s">
        <v>260</v>
      </c>
      <c r="B88" s="105" t="s">
        <v>262</v>
      </c>
      <c r="C88" s="107">
        <v>200</v>
      </c>
      <c r="D88" s="169">
        <v>194040</v>
      </c>
      <c r="E88" s="157"/>
      <c r="F88" s="169">
        <f t="shared" si="5"/>
        <v>194040</v>
      </c>
    </row>
    <row r="89" spans="1:6" ht="40.5" customHeight="1">
      <c r="A89" s="72" t="s">
        <v>261</v>
      </c>
      <c r="B89" s="105" t="s">
        <v>262</v>
      </c>
      <c r="C89" s="107">
        <v>600</v>
      </c>
      <c r="D89" s="169">
        <v>450450</v>
      </c>
      <c r="E89" s="157"/>
      <c r="F89" s="169">
        <f t="shared" si="5"/>
        <v>450450</v>
      </c>
    </row>
    <row r="90" spans="1:6" ht="30" customHeight="1">
      <c r="A90" s="76" t="s">
        <v>138</v>
      </c>
      <c r="B90" s="69" t="s">
        <v>139</v>
      </c>
      <c r="C90" s="107"/>
      <c r="D90" s="168">
        <f t="shared" ref="D90:E90" si="11">D91</f>
        <v>300000</v>
      </c>
      <c r="E90" s="168">
        <f t="shared" si="11"/>
        <v>-25000</v>
      </c>
      <c r="F90" s="168">
        <f t="shared" si="5"/>
        <v>275000</v>
      </c>
    </row>
    <row r="91" spans="1:6" ht="18" customHeight="1">
      <c r="A91" s="25" t="s">
        <v>140</v>
      </c>
      <c r="B91" s="105" t="s">
        <v>141</v>
      </c>
      <c r="C91" s="107"/>
      <c r="D91" s="169">
        <f t="shared" ref="D91:E91" si="12">D92+D93</f>
        <v>300000</v>
      </c>
      <c r="E91" s="169">
        <f t="shared" si="12"/>
        <v>-25000</v>
      </c>
      <c r="F91" s="169">
        <f t="shared" si="5"/>
        <v>275000</v>
      </c>
    </row>
    <row r="92" spans="1:6" ht="38.25" customHeight="1">
      <c r="A92" s="25" t="s">
        <v>235</v>
      </c>
      <c r="B92" s="105" t="s">
        <v>142</v>
      </c>
      <c r="C92" s="107">
        <v>200</v>
      </c>
      <c r="D92" s="169">
        <v>260000</v>
      </c>
      <c r="E92" s="157">
        <v>-25000</v>
      </c>
      <c r="F92" s="169">
        <f t="shared" si="5"/>
        <v>235000</v>
      </c>
    </row>
    <row r="93" spans="1:6" ht="54" customHeight="1">
      <c r="A93" s="25" t="s">
        <v>605</v>
      </c>
      <c r="B93" s="105" t="s">
        <v>142</v>
      </c>
      <c r="C93" s="107">
        <v>600</v>
      </c>
      <c r="D93" s="169">
        <v>40000</v>
      </c>
      <c r="E93" s="157"/>
      <c r="F93" s="169">
        <f t="shared" si="5"/>
        <v>40000</v>
      </c>
    </row>
    <row r="94" spans="1:6" ht="26.25" customHeight="1">
      <c r="A94" s="73" t="s">
        <v>143</v>
      </c>
      <c r="B94" s="80" t="s">
        <v>144</v>
      </c>
      <c r="C94" s="108"/>
      <c r="D94" s="168">
        <f t="shared" ref="D94:E94" si="13">D95</f>
        <v>270000</v>
      </c>
      <c r="E94" s="168">
        <f t="shared" si="13"/>
        <v>0</v>
      </c>
      <c r="F94" s="168">
        <f t="shared" si="5"/>
        <v>270000</v>
      </c>
    </row>
    <row r="95" spans="1:6" ht="18" customHeight="1">
      <c r="A95" s="25" t="s">
        <v>97</v>
      </c>
      <c r="B95" s="61" t="s">
        <v>148</v>
      </c>
      <c r="C95" s="108"/>
      <c r="D95" s="169">
        <f t="shared" ref="D95:E95" si="14">D96+D97+D98</f>
        <v>270000</v>
      </c>
      <c r="E95" s="169">
        <f t="shared" si="14"/>
        <v>0</v>
      </c>
      <c r="F95" s="169">
        <f t="shared" si="5"/>
        <v>270000</v>
      </c>
    </row>
    <row r="96" spans="1:6" ht="53.25" customHeight="1">
      <c r="A96" s="25" t="s">
        <v>145</v>
      </c>
      <c r="B96" s="61" t="s">
        <v>149</v>
      </c>
      <c r="C96" s="107">
        <v>300</v>
      </c>
      <c r="D96" s="169">
        <v>24000</v>
      </c>
      <c r="E96" s="157"/>
      <c r="F96" s="169">
        <f t="shared" si="5"/>
        <v>24000</v>
      </c>
    </row>
    <row r="97" spans="1:6" ht="27.75" customHeight="1">
      <c r="A97" s="25" t="s">
        <v>146</v>
      </c>
      <c r="B97" s="105" t="s">
        <v>150</v>
      </c>
      <c r="C97" s="107">
        <v>300</v>
      </c>
      <c r="D97" s="169">
        <v>126000</v>
      </c>
      <c r="E97" s="157"/>
      <c r="F97" s="169">
        <f t="shared" si="5"/>
        <v>126000</v>
      </c>
    </row>
    <row r="98" spans="1:6" ht="27" customHeight="1">
      <c r="A98" s="25" t="s">
        <v>147</v>
      </c>
      <c r="B98" s="105" t="s">
        <v>151</v>
      </c>
      <c r="C98" s="107">
        <v>300</v>
      </c>
      <c r="D98" s="169">
        <v>120000</v>
      </c>
      <c r="E98" s="157"/>
      <c r="F98" s="169">
        <f t="shared" si="5"/>
        <v>120000</v>
      </c>
    </row>
    <row r="99" spans="1:6" ht="43.5" customHeight="1">
      <c r="A99" s="73" t="s">
        <v>328</v>
      </c>
      <c r="B99" s="69" t="s">
        <v>329</v>
      </c>
      <c r="C99" s="107"/>
      <c r="D99" s="168">
        <f t="shared" ref="D99:E99" si="15">D100</f>
        <v>155800</v>
      </c>
      <c r="E99" s="168">
        <f t="shared" si="15"/>
        <v>10663</v>
      </c>
      <c r="F99" s="168">
        <f t="shared" si="5"/>
        <v>166463</v>
      </c>
    </row>
    <row r="100" spans="1:6" ht="17.25" customHeight="1">
      <c r="A100" s="25" t="s">
        <v>97</v>
      </c>
      <c r="B100" s="105" t="s">
        <v>330</v>
      </c>
      <c r="C100" s="107"/>
      <c r="D100" s="169">
        <f>D101+D102</f>
        <v>155800</v>
      </c>
      <c r="E100" s="169">
        <f>E101+E102</f>
        <v>10663</v>
      </c>
      <c r="F100" s="169">
        <f t="shared" si="5"/>
        <v>166463</v>
      </c>
    </row>
    <row r="101" spans="1:6" ht="40.5" customHeight="1">
      <c r="A101" s="25" t="s">
        <v>607</v>
      </c>
      <c r="B101" s="105" t="s">
        <v>331</v>
      </c>
      <c r="C101" s="107">
        <v>200</v>
      </c>
      <c r="D101" s="169">
        <v>135800</v>
      </c>
      <c r="E101" s="157">
        <v>10663</v>
      </c>
      <c r="F101" s="169">
        <f t="shared" si="5"/>
        <v>146463</v>
      </c>
    </row>
    <row r="102" spans="1:6" ht="52.5" customHeight="1">
      <c r="A102" s="25" t="s">
        <v>730</v>
      </c>
      <c r="B102" s="133" t="s">
        <v>332</v>
      </c>
      <c r="C102" s="134">
        <v>300</v>
      </c>
      <c r="D102" s="169">
        <v>20000</v>
      </c>
      <c r="E102" s="157"/>
      <c r="F102" s="169">
        <f t="shared" si="5"/>
        <v>20000</v>
      </c>
    </row>
    <row r="103" spans="1:6" ht="24.75" customHeight="1">
      <c r="A103" s="25" t="s">
        <v>209</v>
      </c>
      <c r="B103" s="69" t="s">
        <v>152</v>
      </c>
      <c r="C103" s="107"/>
      <c r="D103" s="168">
        <f>D104+D123+D132</f>
        <v>18611608.899999999</v>
      </c>
      <c r="E103" s="168">
        <f>E104+E123+E132</f>
        <v>137319.54</v>
      </c>
      <c r="F103" s="168">
        <f t="shared" si="5"/>
        <v>18748928.439999998</v>
      </c>
    </row>
    <row r="104" spans="1:6" ht="19.5" customHeight="1">
      <c r="A104" s="81" t="s">
        <v>153</v>
      </c>
      <c r="B104" s="61" t="s">
        <v>154</v>
      </c>
      <c r="C104" s="107"/>
      <c r="D104" s="169">
        <f>D105+D110+D112+D117+D121</f>
        <v>10109073</v>
      </c>
      <c r="E104" s="169">
        <f>E105+E110+E112+E117+E121</f>
        <v>137319.54</v>
      </c>
      <c r="F104" s="169">
        <f t="shared" si="5"/>
        <v>10246392.539999999</v>
      </c>
    </row>
    <row r="105" spans="1:6" ht="18" customHeight="1">
      <c r="A105" s="25" t="s">
        <v>157</v>
      </c>
      <c r="B105" s="61" t="s">
        <v>158</v>
      </c>
      <c r="C105" s="107"/>
      <c r="D105" s="169">
        <f>D106+D107+D108+D109</f>
        <v>5076263.2200000007</v>
      </c>
      <c r="E105" s="169">
        <f>E106+E107+E108+E109</f>
        <v>137319.54</v>
      </c>
      <c r="F105" s="169">
        <f t="shared" si="5"/>
        <v>5213582.7600000007</v>
      </c>
    </row>
    <row r="106" spans="1:6" ht="68.25" customHeight="1">
      <c r="A106" s="25" t="s">
        <v>155</v>
      </c>
      <c r="B106" s="61" t="s">
        <v>159</v>
      </c>
      <c r="C106" s="107">
        <v>100</v>
      </c>
      <c r="D106" s="169">
        <v>2324745.2200000002</v>
      </c>
      <c r="E106" s="157"/>
      <c r="F106" s="169">
        <f t="shared" si="5"/>
        <v>2324745.2200000002</v>
      </c>
    </row>
    <row r="107" spans="1:6" ht="39.75" customHeight="1">
      <c r="A107" s="25" t="s">
        <v>236</v>
      </c>
      <c r="B107" s="61" t="s">
        <v>159</v>
      </c>
      <c r="C107" s="107">
        <v>200</v>
      </c>
      <c r="D107" s="169">
        <v>2711718</v>
      </c>
      <c r="E107" s="157"/>
      <c r="F107" s="169">
        <f t="shared" si="5"/>
        <v>2711718</v>
      </c>
    </row>
    <row r="108" spans="1:6" ht="28.5" customHeight="1">
      <c r="A108" s="25" t="s">
        <v>156</v>
      </c>
      <c r="B108" s="61" t="s">
        <v>159</v>
      </c>
      <c r="C108" s="107">
        <v>800</v>
      </c>
      <c r="D108" s="169">
        <v>24800</v>
      </c>
      <c r="E108" s="157"/>
      <c r="F108" s="169">
        <f t="shared" si="5"/>
        <v>24800</v>
      </c>
    </row>
    <row r="109" spans="1:6" ht="30.75" customHeight="1">
      <c r="A109" s="82" t="s">
        <v>237</v>
      </c>
      <c r="B109" s="105" t="s">
        <v>160</v>
      </c>
      <c r="C109" s="107">
        <v>200</v>
      </c>
      <c r="D109" s="169">
        <v>15000</v>
      </c>
      <c r="E109" s="157">
        <v>137319.54</v>
      </c>
      <c r="F109" s="169">
        <f t="shared" si="5"/>
        <v>152319.54</v>
      </c>
    </row>
    <row r="110" spans="1:6" ht="28.5" customHeight="1">
      <c r="A110" s="25" t="s">
        <v>161</v>
      </c>
      <c r="B110" s="61" t="s">
        <v>162</v>
      </c>
      <c r="C110" s="107"/>
      <c r="D110" s="169">
        <f>D111</f>
        <v>392000</v>
      </c>
      <c r="E110" s="169">
        <f>E111</f>
        <v>0</v>
      </c>
      <c r="F110" s="169">
        <f t="shared" si="5"/>
        <v>392000</v>
      </c>
    </row>
    <row r="111" spans="1:6" ht="38.25" customHeight="1">
      <c r="A111" s="25" t="s">
        <v>238</v>
      </c>
      <c r="B111" s="61" t="s">
        <v>163</v>
      </c>
      <c r="C111" s="107">
        <v>200</v>
      </c>
      <c r="D111" s="169">
        <v>392000</v>
      </c>
      <c r="E111" s="157"/>
      <c r="F111" s="169">
        <f t="shared" si="5"/>
        <v>392000</v>
      </c>
    </row>
    <row r="112" spans="1:6" ht="29.25" customHeight="1">
      <c r="A112" s="25" t="s">
        <v>164</v>
      </c>
      <c r="B112" s="61" t="s">
        <v>165</v>
      </c>
      <c r="C112" s="107"/>
      <c r="D112" s="169">
        <f>D113+D114+D115+D116</f>
        <v>2646391.7799999998</v>
      </c>
      <c r="E112" s="169">
        <f>E113+E114+E115+E116</f>
        <v>0</v>
      </c>
      <c r="F112" s="169">
        <f t="shared" ref="F112:F179" si="16">D112+E112</f>
        <v>2646391.7799999998</v>
      </c>
    </row>
    <row r="113" spans="1:6" ht="77.25" customHeight="1">
      <c r="A113" s="60" t="s">
        <v>166</v>
      </c>
      <c r="B113" s="61" t="s">
        <v>167</v>
      </c>
      <c r="C113" s="107">
        <v>100</v>
      </c>
      <c r="D113" s="169">
        <v>2141170</v>
      </c>
      <c r="E113" s="157"/>
      <c r="F113" s="169">
        <f t="shared" si="16"/>
        <v>2141170</v>
      </c>
    </row>
    <row r="114" spans="1:6" ht="69" customHeight="1">
      <c r="A114" s="25" t="s">
        <v>494</v>
      </c>
      <c r="B114" s="105" t="s">
        <v>168</v>
      </c>
      <c r="C114" s="107">
        <v>100</v>
      </c>
      <c r="D114" s="169">
        <v>237907.78</v>
      </c>
      <c r="E114" s="157"/>
      <c r="F114" s="169">
        <f t="shared" si="16"/>
        <v>237907.78</v>
      </c>
    </row>
    <row r="115" spans="1:6" ht="51.75" customHeight="1">
      <c r="A115" s="70" t="s">
        <v>714</v>
      </c>
      <c r="B115" s="105" t="s">
        <v>593</v>
      </c>
      <c r="C115" s="107">
        <v>100</v>
      </c>
      <c r="D115" s="169">
        <v>215924</v>
      </c>
      <c r="E115" s="157"/>
      <c r="F115" s="169">
        <f t="shared" si="16"/>
        <v>215924</v>
      </c>
    </row>
    <row r="116" spans="1:6" ht="54" customHeight="1">
      <c r="A116" s="70" t="s">
        <v>715</v>
      </c>
      <c r="B116" s="105" t="s">
        <v>594</v>
      </c>
      <c r="C116" s="107">
        <v>100</v>
      </c>
      <c r="D116" s="169">
        <v>51390</v>
      </c>
      <c r="E116" s="157"/>
      <c r="F116" s="169">
        <f t="shared" si="16"/>
        <v>51390</v>
      </c>
    </row>
    <row r="117" spans="1:6" ht="18.75" customHeight="1">
      <c r="A117" s="25" t="s">
        <v>272</v>
      </c>
      <c r="B117" s="61" t="s">
        <v>273</v>
      </c>
      <c r="C117" s="107"/>
      <c r="D117" s="169">
        <f>D118+D119+D120</f>
        <v>1989440</v>
      </c>
      <c r="E117" s="169">
        <f>E118+E119+E120</f>
        <v>0</v>
      </c>
      <c r="F117" s="169">
        <f t="shared" si="16"/>
        <v>1989440</v>
      </c>
    </row>
    <row r="118" spans="1:6" ht="67.5" customHeight="1">
      <c r="A118" s="25" t="s">
        <v>482</v>
      </c>
      <c r="B118" s="61" t="s">
        <v>543</v>
      </c>
      <c r="C118" s="107">
        <v>100</v>
      </c>
      <c r="D118" s="169">
        <v>1450700</v>
      </c>
      <c r="E118" s="157"/>
      <c r="F118" s="169">
        <f t="shared" si="16"/>
        <v>1450700</v>
      </c>
    </row>
    <row r="119" spans="1:6" ht="53.25" customHeight="1">
      <c r="A119" s="25" t="s">
        <v>483</v>
      </c>
      <c r="B119" s="61" t="s">
        <v>543</v>
      </c>
      <c r="C119" s="107">
        <v>200</v>
      </c>
      <c r="D119" s="169">
        <v>398900</v>
      </c>
      <c r="E119" s="157"/>
      <c r="F119" s="169">
        <f t="shared" si="16"/>
        <v>398900</v>
      </c>
    </row>
    <row r="120" spans="1:6" ht="51" customHeight="1">
      <c r="A120" s="25" t="s">
        <v>729</v>
      </c>
      <c r="B120" s="61" t="s">
        <v>699</v>
      </c>
      <c r="C120" s="107">
        <v>500</v>
      </c>
      <c r="D120" s="169">
        <v>139840</v>
      </c>
      <c r="E120" s="157"/>
      <c r="F120" s="169">
        <f t="shared" si="16"/>
        <v>139840</v>
      </c>
    </row>
    <row r="121" spans="1:6" ht="27" customHeight="1">
      <c r="A121" s="25" t="s">
        <v>691</v>
      </c>
      <c r="B121" s="61" t="s">
        <v>692</v>
      </c>
      <c r="C121" s="107"/>
      <c r="D121" s="169">
        <f>D122</f>
        <v>4978</v>
      </c>
      <c r="E121" s="169">
        <f>E122</f>
        <v>0</v>
      </c>
      <c r="F121" s="169">
        <f t="shared" si="16"/>
        <v>4978</v>
      </c>
    </row>
    <row r="122" spans="1:6" ht="41.25" customHeight="1">
      <c r="A122" s="25" t="s">
        <v>693</v>
      </c>
      <c r="B122" s="61" t="s">
        <v>694</v>
      </c>
      <c r="C122" s="107">
        <v>200</v>
      </c>
      <c r="D122" s="169">
        <v>4978</v>
      </c>
      <c r="E122" s="157"/>
      <c r="F122" s="169">
        <f t="shared" si="16"/>
        <v>4978</v>
      </c>
    </row>
    <row r="123" spans="1:6" ht="25.5" customHeight="1">
      <c r="A123" s="76" t="s">
        <v>169</v>
      </c>
      <c r="B123" s="80" t="s">
        <v>170</v>
      </c>
      <c r="C123" s="107"/>
      <c r="D123" s="168">
        <f t="shared" ref="D123:E123" si="17">D124</f>
        <v>1783960</v>
      </c>
      <c r="E123" s="168">
        <f t="shared" si="17"/>
        <v>0</v>
      </c>
      <c r="F123" s="168">
        <f t="shared" si="16"/>
        <v>1783960</v>
      </c>
    </row>
    <row r="124" spans="1:6" ht="19.5" customHeight="1">
      <c r="A124" s="25" t="s">
        <v>128</v>
      </c>
      <c r="B124" s="61" t="s">
        <v>171</v>
      </c>
      <c r="C124" s="107"/>
      <c r="D124" s="169">
        <f>D125+D126+D127+D128+D129+D130+D131</f>
        <v>1783960</v>
      </c>
      <c r="E124" s="169">
        <f>E125+E126+E127+E128+E129+E130+E131</f>
        <v>0</v>
      </c>
      <c r="F124" s="169">
        <f t="shared" si="16"/>
        <v>1783960</v>
      </c>
    </row>
    <row r="125" spans="1:6" ht="65.25" customHeight="1">
      <c r="A125" s="25" t="s">
        <v>172</v>
      </c>
      <c r="B125" s="61" t="s">
        <v>174</v>
      </c>
      <c r="C125" s="107">
        <v>100</v>
      </c>
      <c r="D125" s="169">
        <v>1329600</v>
      </c>
      <c r="E125" s="157"/>
      <c r="F125" s="169">
        <f t="shared" si="16"/>
        <v>1329600</v>
      </c>
    </row>
    <row r="126" spans="1:6" ht="42.75" customHeight="1">
      <c r="A126" s="25" t="s">
        <v>239</v>
      </c>
      <c r="B126" s="61" t="s">
        <v>174</v>
      </c>
      <c r="C126" s="107">
        <v>200</v>
      </c>
      <c r="D126" s="169">
        <v>77200</v>
      </c>
      <c r="E126" s="157"/>
      <c r="F126" s="169">
        <f t="shared" si="16"/>
        <v>77200</v>
      </c>
    </row>
    <row r="127" spans="1:6" ht="39.75" customHeight="1">
      <c r="A127" s="25" t="s">
        <v>173</v>
      </c>
      <c r="B127" s="61" t="s">
        <v>174</v>
      </c>
      <c r="C127" s="107">
        <v>800</v>
      </c>
      <c r="D127" s="169">
        <v>400</v>
      </c>
      <c r="E127" s="157"/>
      <c r="F127" s="169">
        <f t="shared" si="16"/>
        <v>400</v>
      </c>
    </row>
    <row r="128" spans="1:6" ht="78" customHeight="1">
      <c r="A128" s="60" t="s">
        <v>549</v>
      </c>
      <c r="B128" s="67" t="s">
        <v>313</v>
      </c>
      <c r="C128" s="107">
        <v>100</v>
      </c>
      <c r="D128" s="169">
        <v>67000</v>
      </c>
      <c r="E128" s="157"/>
      <c r="F128" s="169">
        <f t="shared" si="16"/>
        <v>67000</v>
      </c>
    </row>
    <row r="129" spans="1:6" ht="91.5" customHeight="1">
      <c r="A129" s="60" t="s">
        <v>324</v>
      </c>
      <c r="B129" s="105" t="s">
        <v>321</v>
      </c>
      <c r="C129" s="107">
        <v>100</v>
      </c>
      <c r="D129" s="169">
        <v>236671</v>
      </c>
      <c r="E129" s="157"/>
      <c r="F129" s="169">
        <f t="shared" si="16"/>
        <v>236671</v>
      </c>
    </row>
    <row r="130" spans="1:6" ht="55.5" customHeight="1">
      <c r="A130" s="70" t="s">
        <v>714</v>
      </c>
      <c r="B130" s="105" t="s">
        <v>591</v>
      </c>
      <c r="C130" s="107">
        <v>100</v>
      </c>
      <c r="D130" s="169">
        <v>49497</v>
      </c>
      <c r="E130" s="157"/>
      <c r="F130" s="169">
        <f t="shared" si="16"/>
        <v>49497</v>
      </c>
    </row>
    <row r="131" spans="1:6" ht="54" customHeight="1">
      <c r="A131" s="70" t="s">
        <v>715</v>
      </c>
      <c r="B131" s="105" t="s">
        <v>592</v>
      </c>
      <c r="C131" s="107">
        <v>100</v>
      </c>
      <c r="D131" s="169">
        <v>23592</v>
      </c>
      <c r="E131" s="157"/>
      <c r="F131" s="169">
        <f t="shared" si="16"/>
        <v>23592</v>
      </c>
    </row>
    <row r="132" spans="1:6" ht="52.5" customHeight="1">
      <c r="A132" s="73" t="s">
        <v>609</v>
      </c>
      <c r="B132" s="69" t="s">
        <v>610</v>
      </c>
      <c r="C132" s="108"/>
      <c r="D132" s="168">
        <f>D133</f>
        <v>6718575.9000000004</v>
      </c>
      <c r="E132" s="168">
        <f>E133</f>
        <v>0</v>
      </c>
      <c r="F132" s="168">
        <f t="shared" si="16"/>
        <v>6718575.9000000004</v>
      </c>
    </row>
    <row r="133" spans="1:6" ht="39.75" customHeight="1">
      <c r="A133" s="25" t="s">
        <v>611</v>
      </c>
      <c r="B133" s="105" t="s">
        <v>612</v>
      </c>
      <c r="C133" s="107"/>
      <c r="D133" s="169">
        <f>D134</f>
        <v>6718575.9000000004</v>
      </c>
      <c r="E133" s="169">
        <f>E134</f>
        <v>0</v>
      </c>
      <c r="F133" s="169">
        <f t="shared" si="16"/>
        <v>6718575.9000000004</v>
      </c>
    </row>
    <row r="134" spans="1:6" ht="42.75" customHeight="1">
      <c r="A134" s="25" t="s">
        <v>630</v>
      </c>
      <c r="B134" s="105" t="s">
        <v>589</v>
      </c>
      <c r="C134" s="107">
        <v>200</v>
      </c>
      <c r="D134" s="169">
        <v>6718575.9000000004</v>
      </c>
      <c r="E134" s="157"/>
      <c r="F134" s="169">
        <f t="shared" si="16"/>
        <v>6718575.9000000004</v>
      </c>
    </row>
    <row r="135" spans="1:6" ht="32.25" customHeight="1">
      <c r="A135" s="73" t="s">
        <v>13</v>
      </c>
      <c r="B135" s="69" t="s">
        <v>175</v>
      </c>
      <c r="C135" s="107"/>
      <c r="D135" s="168">
        <f t="shared" ref="D135:E137" si="18">D136</f>
        <v>297800</v>
      </c>
      <c r="E135" s="168">
        <f t="shared" si="18"/>
        <v>0</v>
      </c>
      <c r="F135" s="168">
        <f t="shared" si="16"/>
        <v>297800</v>
      </c>
    </row>
    <row r="136" spans="1:6" ht="40.5" customHeight="1">
      <c r="A136" s="81" t="s">
        <v>629</v>
      </c>
      <c r="B136" s="61" t="s">
        <v>176</v>
      </c>
      <c r="C136" s="83"/>
      <c r="D136" s="169">
        <f t="shared" si="18"/>
        <v>297800</v>
      </c>
      <c r="E136" s="169">
        <f t="shared" si="18"/>
        <v>0</v>
      </c>
      <c r="F136" s="169">
        <f t="shared" si="16"/>
        <v>297800</v>
      </c>
    </row>
    <row r="137" spans="1:6" ht="27.75" customHeight="1">
      <c r="A137" s="25" t="s">
        <v>177</v>
      </c>
      <c r="B137" s="61" t="s">
        <v>178</v>
      </c>
      <c r="C137" s="83"/>
      <c r="D137" s="169">
        <f t="shared" si="18"/>
        <v>297800</v>
      </c>
      <c r="E137" s="169">
        <f t="shared" si="18"/>
        <v>0</v>
      </c>
      <c r="F137" s="169">
        <f t="shared" si="16"/>
        <v>297800</v>
      </c>
    </row>
    <row r="138" spans="1:6" ht="39" customHeight="1">
      <c r="A138" s="25" t="s">
        <v>658</v>
      </c>
      <c r="B138" s="61" t="s">
        <v>179</v>
      </c>
      <c r="C138" s="107">
        <v>200</v>
      </c>
      <c r="D138" s="169">
        <v>297800</v>
      </c>
      <c r="E138" s="157"/>
      <c r="F138" s="169">
        <f t="shared" si="16"/>
        <v>297800</v>
      </c>
    </row>
    <row r="139" spans="1:6" ht="24.75" customHeight="1">
      <c r="A139" s="73" t="s">
        <v>646</v>
      </c>
      <c r="B139" s="69" t="s">
        <v>647</v>
      </c>
      <c r="C139" s="107"/>
      <c r="D139" s="168">
        <f>D140+D144</f>
        <v>1143457</v>
      </c>
      <c r="E139" s="168">
        <f>E140+E144</f>
        <v>100000</v>
      </c>
      <c r="F139" s="168">
        <f t="shared" si="16"/>
        <v>1243457</v>
      </c>
    </row>
    <row r="140" spans="1:6" ht="28.5" customHeight="1">
      <c r="A140" s="81" t="s">
        <v>648</v>
      </c>
      <c r="B140" s="105" t="s">
        <v>649</v>
      </c>
      <c r="C140" s="62"/>
      <c r="D140" s="169">
        <f t="shared" ref="D140:E140" si="19">D141</f>
        <v>70000</v>
      </c>
      <c r="E140" s="169">
        <f t="shared" si="19"/>
        <v>100000</v>
      </c>
      <c r="F140" s="169">
        <f t="shared" si="16"/>
        <v>170000</v>
      </c>
    </row>
    <row r="141" spans="1:6" ht="27" customHeight="1">
      <c r="A141" s="25" t="s">
        <v>650</v>
      </c>
      <c r="B141" s="105" t="s">
        <v>651</v>
      </c>
      <c r="C141" s="62"/>
      <c r="D141" s="169">
        <f>D142+D143</f>
        <v>70000</v>
      </c>
      <c r="E141" s="169">
        <f t="shared" ref="E141:F141" si="20">E142+E143</f>
        <v>100000</v>
      </c>
      <c r="F141" s="169">
        <f t="shared" si="20"/>
        <v>170000</v>
      </c>
    </row>
    <row r="142" spans="1:6" ht="40.5" customHeight="1">
      <c r="A142" s="25" t="s">
        <v>655</v>
      </c>
      <c r="B142" s="105" t="s">
        <v>645</v>
      </c>
      <c r="C142" s="62">
        <v>200</v>
      </c>
      <c r="D142" s="169">
        <v>70000</v>
      </c>
      <c r="E142" s="158"/>
      <c r="F142" s="169">
        <f t="shared" si="16"/>
        <v>70000</v>
      </c>
    </row>
    <row r="143" spans="1:6" ht="40.5" customHeight="1">
      <c r="A143" s="193" t="s">
        <v>770</v>
      </c>
      <c r="B143" s="190" t="s">
        <v>771</v>
      </c>
      <c r="C143" s="195">
        <v>200</v>
      </c>
      <c r="D143" s="190"/>
      <c r="E143" s="195">
        <v>100000</v>
      </c>
      <c r="F143" s="169">
        <f t="shared" si="16"/>
        <v>100000</v>
      </c>
    </row>
    <row r="144" spans="1:6" ht="26.25" customHeight="1">
      <c r="A144" s="25" t="s">
        <v>656</v>
      </c>
      <c r="B144" s="105" t="s">
        <v>652</v>
      </c>
      <c r="C144" s="62"/>
      <c r="D144" s="169">
        <f>D145</f>
        <v>1073457</v>
      </c>
      <c r="E144" s="169">
        <f>E145</f>
        <v>0</v>
      </c>
      <c r="F144" s="169">
        <f t="shared" si="16"/>
        <v>1073457</v>
      </c>
    </row>
    <row r="145" spans="1:6" ht="39.75" customHeight="1">
      <c r="A145" s="182" t="s">
        <v>653</v>
      </c>
      <c r="B145" s="105" t="s">
        <v>654</v>
      </c>
      <c r="C145" s="62"/>
      <c r="D145" s="169">
        <f>D146</f>
        <v>1073457</v>
      </c>
      <c r="E145" s="169">
        <f>E146</f>
        <v>0</v>
      </c>
      <c r="F145" s="169">
        <f t="shared" si="16"/>
        <v>1073457</v>
      </c>
    </row>
    <row r="146" spans="1:6" ht="40.5" customHeight="1">
      <c r="A146" s="60" t="s">
        <v>657</v>
      </c>
      <c r="B146" s="91" t="s">
        <v>718</v>
      </c>
      <c r="C146" s="62">
        <v>400</v>
      </c>
      <c r="D146" s="169">
        <v>1073457</v>
      </c>
      <c r="E146" s="158"/>
      <c r="F146" s="169">
        <f t="shared" si="16"/>
        <v>1073457</v>
      </c>
    </row>
    <row r="147" spans="1:6" ht="51" customHeight="1">
      <c r="A147" s="25" t="s">
        <v>210</v>
      </c>
      <c r="B147" s="69" t="s">
        <v>499</v>
      </c>
      <c r="C147" s="107"/>
      <c r="D147" s="168">
        <f>D148+D151+D160+D165+D169+D174+D177+D157+D180</f>
        <v>14698731</v>
      </c>
      <c r="E147" s="168">
        <f>E148+E151+E160+E165+E169+E174+E177+E157+E180</f>
        <v>3200000</v>
      </c>
      <c r="F147" s="168">
        <f t="shared" si="16"/>
        <v>17898731</v>
      </c>
    </row>
    <row r="148" spans="1:6" ht="24" customHeight="1">
      <c r="A148" s="159" t="s">
        <v>264</v>
      </c>
      <c r="B148" s="160" t="s">
        <v>500</v>
      </c>
      <c r="C148" s="161"/>
      <c r="D148" s="172">
        <f t="shared" ref="D148:E148" si="21">D149</f>
        <v>107400</v>
      </c>
      <c r="E148" s="172">
        <f t="shared" si="21"/>
        <v>0</v>
      </c>
      <c r="F148" s="172">
        <f t="shared" si="16"/>
        <v>107400</v>
      </c>
    </row>
    <row r="149" spans="1:6" ht="18.75" customHeight="1">
      <c r="A149" s="25" t="s">
        <v>266</v>
      </c>
      <c r="B149" s="105" t="s">
        <v>501</v>
      </c>
      <c r="C149" s="62"/>
      <c r="D149" s="169">
        <f>D150</f>
        <v>107400</v>
      </c>
      <c r="E149" s="169">
        <f>E150</f>
        <v>0</v>
      </c>
      <c r="F149" s="169">
        <f t="shared" si="16"/>
        <v>107400</v>
      </c>
    </row>
    <row r="150" spans="1:6" ht="41.25" customHeight="1">
      <c r="A150" s="25" t="s">
        <v>613</v>
      </c>
      <c r="B150" s="105" t="s">
        <v>502</v>
      </c>
      <c r="C150" s="107">
        <v>300</v>
      </c>
      <c r="D150" s="169">
        <v>107400</v>
      </c>
      <c r="E150" s="157"/>
      <c r="F150" s="169">
        <f t="shared" si="16"/>
        <v>107400</v>
      </c>
    </row>
    <row r="151" spans="1:6" ht="18.75" customHeight="1">
      <c r="A151" s="162" t="s">
        <v>287</v>
      </c>
      <c r="B151" s="160" t="s">
        <v>503</v>
      </c>
      <c r="C151" s="161"/>
      <c r="D151" s="172">
        <f t="shared" ref="D151:E151" si="22">D152</f>
        <v>6509731</v>
      </c>
      <c r="E151" s="172">
        <f t="shared" si="22"/>
        <v>7.2759576141834259E-11</v>
      </c>
      <c r="F151" s="172">
        <f t="shared" si="16"/>
        <v>6509731</v>
      </c>
    </row>
    <row r="152" spans="1:6" ht="27" customHeight="1">
      <c r="A152" s="25" t="s">
        <v>289</v>
      </c>
      <c r="B152" s="105" t="s">
        <v>504</v>
      </c>
      <c r="C152" s="62"/>
      <c r="D152" s="169">
        <f>D153+D154+D155+D156</f>
        <v>6509731</v>
      </c>
      <c r="E152" s="169">
        <f>E153+E154+E155+E156</f>
        <v>7.2759576141834259E-11</v>
      </c>
      <c r="F152" s="169">
        <f>F153+F154+F155+F156</f>
        <v>6509731</v>
      </c>
    </row>
    <row r="153" spans="1:6" ht="38.25" customHeight="1">
      <c r="A153" s="60" t="s">
        <v>550</v>
      </c>
      <c r="B153" s="105" t="s">
        <v>505</v>
      </c>
      <c r="C153" s="62">
        <v>400</v>
      </c>
      <c r="D153" s="169">
        <v>514548.17</v>
      </c>
      <c r="E153" s="158"/>
      <c r="F153" s="169">
        <f t="shared" si="16"/>
        <v>514548.17</v>
      </c>
    </row>
    <row r="154" spans="1:6" ht="51" customHeight="1">
      <c r="A154" s="60" t="s">
        <v>739</v>
      </c>
      <c r="B154" s="218" t="s">
        <v>738</v>
      </c>
      <c r="C154" s="62">
        <v>400</v>
      </c>
      <c r="D154" s="169">
        <v>5935231</v>
      </c>
      <c r="E154" s="158">
        <v>-5935231</v>
      </c>
      <c r="F154" s="169">
        <f t="shared" si="16"/>
        <v>0</v>
      </c>
    </row>
    <row r="155" spans="1:6" ht="40.5" customHeight="1">
      <c r="A155" s="60" t="s">
        <v>809</v>
      </c>
      <c r="B155" s="214" t="s">
        <v>738</v>
      </c>
      <c r="C155" s="62">
        <v>500</v>
      </c>
      <c r="D155" s="169"/>
      <c r="E155" s="158">
        <v>5995182.8300000001</v>
      </c>
      <c r="F155" s="169">
        <f t="shared" si="16"/>
        <v>5995182.8300000001</v>
      </c>
    </row>
    <row r="156" spans="1:6" ht="39" customHeight="1">
      <c r="A156" s="60" t="s">
        <v>740</v>
      </c>
      <c r="B156" s="150" t="s">
        <v>738</v>
      </c>
      <c r="C156" s="62">
        <v>400</v>
      </c>
      <c r="D156" s="169">
        <v>59951.83</v>
      </c>
      <c r="E156" s="158">
        <v>-59951.83</v>
      </c>
      <c r="F156" s="169">
        <f t="shared" si="16"/>
        <v>0</v>
      </c>
    </row>
    <row r="157" spans="1:6" ht="27" customHeight="1">
      <c r="A157" s="162" t="s">
        <v>624</v>
      </c>
      <c r="B157" s="160" t="s">
        <v>623</v>
      </c>
      <c r="C157" s="161"/>
      <c r="D157" s="172">
        <f>D158</f>
        <v>10000</v>
      </c>
      <c r="E157" s="172">
        <f>E158</f>
        <v>0</v>
      </c>
      <c r="F157" s="172">
        <f t="shared" si="16"/>
        <v>10000</v>
      </c>
    </row>
    <row r="158" spans="1:6" ht="29.25" customHeight="1">
      <c r="A158" s="60" t="s">
        <v>625</v>
      </c>
      <c r="B158" s="105" t="s">
        <v>626</v>
      </c>
      <c r="C158" s="62"/>
      <c r="D158" s="169">
        <f>D159</f>
        <v>10000</v>
      </c>
      <c r="E158" s="169">
        <f>E159</f>
        <v>0</v>
      </c>
      <c r="F158" s="169">
        <f t="shared" si="16"/>
        <v>10000</v>
      </c>
    </row>
    <row r="159" spans="1:6" ht="52.5" customHeight="1">
      <c r="A159" s="60" t="s">
        <v>631</v>
      </c>
      <c r="B159" s="105" t="s">
        <v>632</v>
      </c>
      <c r="C159" s="62">
        <v>300</v>
      </c>
      <c r="D159" s="169">
        <v>10000</v>
      </c>
      <c r="E159" s="158"/>
      <c r="F159" s="169">
        <f t="shared" si="16"/>
        <v>10000</v>
      </c>
    </row>
    <row r="160" spans="1:6" ht="29.25" customHeight="1">
      <c r="A160" s="162" t="s">
        <v>294</v>
      </c>
      <c r="B160" s="160" t="s">
        <v>506</v>
      </c>
      <c r="C160" s="161"/>
      <c r="D160" s="172">
        <f t="shared" ref="D160:E160" si="23">D161</f>
        <v>1023100</v>
      </c>
      <c r="E160" s="172">
        <f t="shared" si="23"/>
        <v>0</v>
      </c>
      <c r="F160" s="172">
        <f t="shared" si="16"/>
        <v>1023100</v>
      </c>
    </row>
    <row r="161" spans="1:6" ht="17.25" customHeight="1">
      <c r="A161" s="60" t="s">
        <v>295</v>
      </c>
      <c r="B161" s="105" t="s">
        <v>507</v>
      </c>
      <c r="C161" s="62"/>
      <c r="D161" s="169">
        <f>D162+D163+D164</f>
        <v>1023100</v>
      </c>
      <c r="E161" s="169">
        <f>E162+E163+E164</f>
        <v>0</v>
      </c>
      <c r="F161" s="169">
        <f t="shared" si="16"/>
        <v>1023100</v>
      </c>
    </row>
    <row r="162" spans="1:6" ht="39" customHeight="1">
      <c r="A162" s="60" t="s">
        <v>298</v>
      </c>
      <c r="B162" s="105" t="s">
        <v>508</v>
      </c>
      <c r="C162" s="62">
        <v>200</v>
      </c>
      <c r="D162" s="169">
        <v>879900</v>
      </c>
      <c r="E162" s="158"/>
      <c r="F162" s="169">
        <f t="shared" si="16"/>
        <v>879900</v>
      </c>
    </row>
    <row r="163" spans="1:6" ht="26.25" customHeight="1">
      <c r="A163" s="60" t="s">
        <v>297</v>
      </c>
      <c r="B163" s="105" t="s">
        <v>509</v>
      </c>
      <c r="C163" s="62">
        <v>200</v>
      </c>
      <c r="D163" s="169">
        <v>97000</v>
      </c>
      <c r="E163" s="158"/>
      <c r="F163" s="169">
        <f t="shared" si="16"/>
        <v>97000</v>
      </c>
    </row>
    <row r="164" spans="1:6" ht="41.25" customHeight="1">
      <c r="A164" s="71" t="s">
        <v>700</v>
      </c>
      <c r="B164" s="105" t="s">
        <v>701</v>
      </c>
      <c r="C164" s="62">
        <v>500</v>
      </c>
      <c r="D164" s="169">
        <v>46200</v>
      </c>
      <c r="E164" s="158"/>
      <c r="F164" s="169">
        <f t="shared" si="16"/>
        <v>46200</v>
      </c>
    </row>
    <row r="165" spans="1:6" ht="22.5" customHeight="1">
      <c r="A165" s="162" t="s">
        <v>288</v>
      </c>
      <c r="B165" s="160" t="s">
        <v>510</v>
      </c>
      <c r="C165" s="161"/>
      <c r="D165" s="172">
        <f t="shared" ref="D165:E165" si="24">D166</f>
        <v>887900</v>
      </c>
      <c r="E165" s="172">
        <f t="shared" si="24"/>
        <v>0</v>
      </c>
      <c r="F165" s="172">
        <f t="shared" si="16"/>
        <v>887900</v>
      </c>
    </row>
    <row r="166" spans="1:6" ht="27.75" customHeight="1">
      <c r="A166" s="25" t="s">
        <v>311</v>
      </c>
      <c r="B166" s="105" t="s">
        <v>511</v>
      </c>
      <c r="C166" s="62"/>
      <c r="D166" s="169">
        <f>D167+D168</f>
        <v>887900</v>
      </c>
      <c r="E166" s="169">
        <f>E167+E168</f>
        <v>0</v>
      </c>
      <c r="F166" s="169">
        <f t="shared" si="16"/>
        <v>887900</v>
      </c>
    </row>
    <row r="167" spans="1:6" ht="26.25" customHeight="1">
      <c r="A167" s="60" t="s">
        <v>481</v>
      </c>
      <c r="B167" s="105" t="s">
        <v>512</v>
      </c>
      <c r="C167" s="107">
        <v>200</v>
      </c>
      <c r="D167" s="169">
        <v>154100</v>
      </c>
      <c r="E167" s="157"/>
      <c r="F167" s="169">
        <f t="shared" si="16"/>
        <v>154100</v>
      </c>
    </row>
    <row r="168" spans="1:6" ht="39" customHeight="1">
      <c r="A168" s="60" t="s">
        <v>702</v>
      </c>
      <c r="B168" s="105" t="s">
        <v>703</v>
      </c>
      <c r="C168" s="62">
        <v>500</v>
      </c>
      <c r="D168" s="169">
        <v>733800</v>
      </c>
      <c r="E168" s="158"/>
      <c r="F168" s="169">
        <f t="shared" si="16"/>
        <v>733800</v>
      </c>
    </row>
    <row r="169" spans="1:6" ht="24" customHeight="1">
      <c r="A169" s="162" t="s">
        <v>290</v>
      </c>
      <c r="B169" s="160" t="s">
        <v>513</v>
      </c>
      <c r="C169" s="161"/>
      <c r="D169" s="172">
        <f t="shared" ref="D169:E169" si="25">D170</f>
        <v>5500000</v>
      </c>
      <c r="E169" s="172">
        <f t="shared" si="25"/>
        <v>3200000</v>
      </c>
      <c r="F169" s="172">
        <f t="shared" si="16"/>
        <v>8700000</v>
      </c>
    </row>
    <row r="170" spans="1:6" ht="27.75" customHeight="1">
      <c r="A170" s="25" t="s">
        <v>312</v>
      </c>
      <c r="B170" s="105" t="s">
        <v>514</v>
      </c>
      <c r="C170" s="62"/>
      <c r="D170" s="169">
        <f>D171+D172+D173</f>
        <v>5500000</v>
      </c>
      <c r="E170" s="169">
        <f>E171+E172+E173</f>
        <v>3200000</v>
      </c>
      <c r="F170" s="169">
        <f t="shared" si="16"/>
        <v>8700000</v>
      </c>
    </row>
    <row r="171" spans="1:6" ht="51" customHeight="1">
      <c r="A171" s="60" t="s">
        <v>291</v>
      </c>
      <c r="B171" s="105" t="s">
        <v>515</v>
      </c>
      <c r="C171" s="62">
        <v>800</v>
      </c>
      <c r="D171" s="169">
        <v>4131000</v>
      </c>
      <c r="E171" s="158">
        <v>3200000</v>
      </c>
      <c r="F171" s="169">
        <f t="shared" si="16"/>
        <v>7331000</v>
      </c>
    </row>
    <row r="172" spans="1:6" ht="28.5" customHeight="1">
      <c r="A172" s="60" t="s">
        <v>296</v>
      </c>
      <c r="B172" s="105" t="s">
        <v>516</v>
      </c>
      <c r="C172" s="107">
        <v>200</v>
      </c>
      <c r="D172" s="169">
        <v>500000</v>
      </c>
      <c r="E172" s="157"/>
      <c r="F172" s="169">
        <f t="shared" si="16"/>
        <v>500000</v>
      </c>
    </row>
    <row r="173" spans="1:6" ht="39" customHeight="1">
      <c r="A173" s="60" t="s">
        <v>704</v>
      </c>
      <c r="B173" s="105" t="s">
        <v>705</v>
      </c>
      <c r="C173" s="62">
        <v>500</v>
      </c>
      <c r="D173" s="169">
        <v>869000</v>
      </c>
      <c r="E173" s="158"/>
      <c r="F173" s="169">
        <f t="shared" si="16"/>
        <v>869000</v>
      </c>
    </row>
    <row r="174" spans="1:6" ht="26.25" customHeight="1">
      <c r="A174" s="162" t="s">
        <v>292</v>
      </c>
      <c r="B174" s="160" t="s">
        <v>517</v>
      </c>
      <c r="C174" s="161"/>
      <c r="D174" s="172">
        <f t="shared" ref="D174:E174" si="26">D175</f>
        <v>200000</v>
      </c>
      <c r="E174" s="172">
        <f t="shared" si="26"/>
        <v>0</v>
      </c>
      <c r="F174" s="172">
        <f t="shared" si="16"/>
        <v>200000</v>
      </c>
    </row>
    <row r="175" spans="1:6" ht="23.25" customHeight="1">
      <c r="A175" s="60" t="s">
        <v>293</v>
      </c>
      <c r="B175" s="105" t="s">
        <v>518</v>
      </c>
      <c r="C175" s="62"/>
      <c r="D175" s="169">
        <f>D176</f>
        <v>200000</v>
      </c>
      <c r="E175" s="169">
        <f>E176</f>
        <v>0</v>
      </c>
      <c r="F175" s="169">
        <f t="shared" si="16"/>
        <v>200000</v>
      </c>
    </row>
    <row r="176" spans="1:6" ht="41.25" customHeight="1">
      <c r="A176" s="60" t="s">
        <v>706</v>
      </c>
      <c r="B176" s="105" t="s">
        <v>707</v>
      </c>
      <c r="C176" s="62">
        <v>500</v>
      </c>
      <c r="D176" s="169">
        <v>200000</v>
      </c>
      <c r="E176" s="158"/>
      <c r="F176" s="169">
        <f t="shared" si="16"/>
        <v>200000</v>
      </c>
    </row>
    <row r="177" spans="1:6" ht="25.5" customHeight="1">
      <c r="A177" s="162" t="s">
        <v>548</v>
      </c>
      <c r="B177" s="160" t="s">
        <v>519</v>
      </c>
      <c r="C177" s="161"/>
      <c r="D177" s="172">
        <f t="shared" ref="D177:E178" si="27">D178</f>
        <v>100000</v>
      </c>
      <c r="E177" s="172">
        <f t="shared" si="27"/>
        <v>0</v>
      </c>
      <c r="F177" s="172">
        <f t="shared" si="16"/>
        <v>100000</v>
      </c>
    </row>
    <row r="178" spans="1:6" ht="17.25" customHeight="1">
      <c r="A178" s="60" t="s">
        <v>327</v>
      </c>
      <c r="B178" s="105" t="s">
        <v>520</v>
      </c>
      <c r="C178" s="62"/>
      <c r="D178" s="169">
        <f t="shared" si="27"/>
        <v>100000</v>
      </c>
      <c r="E178" s="169">
        <f t="shared" si="27"/>
        <v>0</v>
      </c>
      <c r="F178" s="169">
        <f t="shared" si="16"/>
        <v>100000</v>
      </c>
    </row>
    <row r="179" spans="1:6" ht="38.25" customHeight="1">
      <c r="A179" s="60" t="s">
        <v>333</v>
      </c>
      <c r="B179" s="105" t="s">
        <v>521</v>
      </c>
      <c r="C179" s="62">
        <v>200</v>
      </c>
      <c r="D179" s="169">
        <v>100000</v>
      </c>
      <c r="E179" s="158"/>
      <c r="F179" s="169">
        <f t="shared" si="16"/>
        <v>100000</v>
      </c>
    </row>
    <row r="180" spans="1:6" ht="51" customHeight="1">
      <c r="A180" s="162" t="s">
        <v>725</v>
      </c>
      <c r="B180" s="160" t="s">
        <v>722</v>
      </c>
      <c r="C180" s="161"/>
      <c r="D180" s="172">
        <f t="shared" ref="D180:E180" si="28">D181</f>
        <v>360600</v>
      </c>
      <c r="E180" s="172">
        <f t="shared" si="28"/>
        <v>0</v>
      </c>
      <c r="F180" s="172">
        <f t="shared" ref="F180:F244" si="29">D180+E180</f>
        <v>360600</v>
      </c>
    </row>
    <row r="181" spans="1:6" ht="28.5" customHeight="1">
      <c r="A181" s="25" t="s">
        <v>726</v>
      </c>
      <c r="B181" s="140" t="s">
        <v>723</v>
      </c>
      <c r="C181" s="62"/>
      <c r="D181" s="169">
        <f>D182</f>
        <v>360600</v>
      </c>
      <c r="E181" s="169">
        <f>E182</f>
        <v>0</v>
      </c>
      <c r="F181" s="169">
        <f t="shared" si="29"/>
        <v>360600</v>
      </c>
    </row>
    <row r="182" spans="1:6" ht="48.75" customHeight="1">
      <c r="A182" s="60" t="s">
        <v>727</v>
      </c>
      <c r="B182" s="140" t="s">
        <v>724</v>
      </c>
      <c r="C182" s="62">
        <v>500</v>
      </c>
      <c r="D182" s="169">
        <v>360600</v>
      </c>
      <c r="E182" s="158"/>
      <c r="F182" s="169">
        <f t="shared" si="29"/>
        <v>360600</v>
      </c>
    </row>
    <row r="183" spans="1:6" ht="23.25" customHeight="1">
      <c r="A183" s="25" t="s">
        <v>211</v>
      </c>
      <c r="B183" s="69" t="s">
        <v>180</v>
      </c>
      <c r="C183" s="107"/>
      <c r="D183" s="168">
        <f t="shared" ref="D183:E185" si="30">D184</f>
        <v>400000</v>
      </c>
      <c r="E183" s="168">
        <f t="shared" si="30"/>
        <v>0</v>
      </c>
      <c r="F183" s="168">
        <f t="shared" si="29"/>
        <v>400000</v>
      </c>
    </row>
    <row r="184" spans="1:6" ht="27.75" customHeight="1">
      <c r="A184" s="25" t="s">
        <v>614</v>
      </c>
      <c r="B184" s="61" t="s">
        <v>265</v>
      </c>
      <c r="C184" s="107"/>
      <c r="D184" s="169">
        <f t="shared" si="30"/>
        <v>400000</v>
      </c>
      <c r="E184" s="169">
        <f t="shared" si="30"/>
        <v>0</v>
      </c>
      <c r="F184" s="169">
        <f t="shared" si="29"/>
        <v>400000</v>
      </c>
    </row>
    <row r="185" spans="1:6" ht="17.25" customHeight="1">
      <c r="A185" s="25" t="s">
        <v>182</v>
      </c>
      <c r="B185" s="61" t="s">
        <v>267</v>
      </c>
      <c r="C185" s="107"/>
      <c r="D185" s="169">
        <f t="shared" si="30"/>
        <v>400000</v>
      </c>
      <c r="E185" s="169">
        <f t="shared" si="30"/>
        <v>0</v>
      </c>
      <c r="F185" s="169">
        <f t="shared" si="29"/>
        <v>400000</v>
      </c>
    </row>
    <row r="186" spans="1:6" ht="26.25" customHeight="1">
      <c r="A186" s="25" t="s">
        <v>181</v>
      </c>
      <c r="B186" s="61" t="s">
        <v>523</v>
      </c>
      <c r="C186" s="107">
        <v>800</v>
      </c>
      <c r="D186" s="169">
        <v>400000</v>
      </c>
      <c r="E186" s="157"/>
      <c r="F186" s="169">
        <f t="shared" si="29"/>
        <v>400000</v>
      </c>
    </row>
    <row r="187" spans="1:6" ht="27.75" customHeight="1">
      <c r="A187" s="73" t="s">
        <v>531</v>
      </c>
      <c r="B187" s="69" t="s">
        <v>524</v>
      </c>
      <c r="C187" s="107"/>
      <c r="D187" s="168">
        <f t="shared" ref="D187:E187" si="31">D188+D192</f>
        <v>1330000</v>
      </c>
      <c r="E187" s="168">
        <f t="shared" si="31"/>
        <v>0</v>
      </c>
      <c r="F187" s="168">
        <f t="shared" si="29"/>
        <v>1330000</v>
      </c>
    </row>
    <row r="188" spans="1:6" ht="27" customHeight="1">
      <c r="A188" s="25" t="s">
        <v>532</v>
      </c>
      <c r="B188" s="61" t="s">
        <v>525</v>
      </c>
      <c r="C188" s="107"/>
      <c r="D188" s="169">
        <f t="shared" ref="D188:E188" si="32">D189</f>
        <v>830000</v>
      </c>
      <c r="E188" s="169">
        <f t="shared" si="32"/>
        <v>0</v>
      </c>
      <c r="F188" s="169">
        <f t="shared" si="29"/>
        <v>830000</v>
      </c>
    </row>
    <row r="189" spans="1:6" ht="28.5" customHeight="1">
      <c r="A189" s="25" t="s">
        <v>183</v>
      </c>
      <c r="B189" s="61" t="s">
        <v>526</v>
      </c>
      <c r="C189" s="107"/>
      <c r="D189" s="169">
        <f t="shared" ref="D189:E189" si="33">D190+D191</f>
        <v>830000</v>
      </c>
      <c r="E189" s="169">
        <f t="shared" si="33"/>
        <v>0</v>
      </c>
      <c r="F189" s="169">
        <f t="shared" si="29"/>
        <v>830000</v>
      </c>
    </row>
    <row r="190" spans="1:6" ht="53.25" customHeight="1">
      <c r="A190" s="25" t="s">
        <v>533</v>
      </c>
      <c r="B190" s="61" t="s">
        <v>527</v>
      </c>
      <c r="C190" s="107">
        <v>200</v>
      </c>
      <c r="D190" s="169">
        <v>630000</v>
      </c>
      <c r="E190" s="157"/>
      <c r="F190" s="169">
        <f t="shared" si="29"/>
        <v>630000</v>
      </c>
    </row>
    <row r="191" spans="1:6" ht="51.75" customHeight="1">
      <c r="A191" s="84" t="s">
        <v>535</v>
      </c>
      <c r="B191" s="105" t="s">
        <v>534</v>
      </c>
      <c r="C191" s="107">
        <v>200</v>
      </c>
      <c r="D191" s="169">
        <v>200000</v>
      </c>
      <c r="E191" s="157"/>
      <c r="F191" s="169">
        <f t="shared" si="29"/>
        <v>200000</v>
      </c>
    </row>
    <row r="192" spans="1:6" ht="26.25" customHeight="1">
      <c r="A192" s="60" t="s">
        <v>184</v>
      </c>
      <c r="B192" s="61" t="s">
        <v>528</v>
      </c>
      <c r="C192" s="107"/>
      <c r="D192" s="169">
        <f t="shared" ref="D192:E192" si="34">D193</f>
        <v>500000</v>
      </c>
      <c r="E192" s="169">
        <f t="shared" si="34"/>
        <v>0</v>
      </c>
      <c r="F192" s="169">
        <f t="shared" si="29"/>
        <v>500000</v>
      </c>
    </row>
    <row r="193" spans="1:6" ht="28.5" customHeight="1">
      <c r="A193" s="25" t="s">
        <v>185</v>
      </c>
      <c r="B193" s="61" t="s">
        <v>529</v>
      </c>
      <c r="C193" s="107"/>
      <c r="D193" s="169">
        <f t="shared" ref="D193:E193" si="35">D194+D195</f>
        <v>500000</v>
      </c>
      <c r="E193" s="169">
        <f t="shared" si="35"/>
        <v>0</v>
      </c>
      <c r="F193" s="169">
        <f t="shared" si="29"/>
        <v>500000</v>
      </c>
    </row>
    <row r="194" spans="1:6" ht="39" customHeight="1">
      <c r="A194" s="25" t="s">
        <v>545</v>
      </c>
      <c r="B194" s="61" t="s">
        <v>546</v>
      </c>
      <c r="C194" s="107">
        <v>200</v>
      </c>
      <c r="D194" s="169">
        <v>40000</v>
      </c>
      <c r="E194" s="157"/>
      <c r="F194" s="169">
        <f t="shared" si="29"/>
        <v>40000</v>
      </c>
    </row>
    <row r="195" spans="1:6" ht="38.25" customHeight="1">
      <c r="A195" s="60" t="s">
        <v>240</v>
      </c>
      <c r="B195" s="61" t="s">
        <v>530</v>
      </c>
      <c r="C195" s="107">
        <v>200</v>
      </c>
      <c r="D195" s="169">
        <v>460000</v>
      </c>
      <c r="E195" s="157"/>
      <c r="F195" s="169">
        <f t="shared" si="29"/>
        <v>460000</v>
      </c>
    </row>
    <row r="196" spans="1:6" ht="39.75" customHeight="1">
      <c r="A196" s="85" t="s">
        <v>315</v>
      </c>
      <c r="B196" s="69" t="s">
        <v>536</v>
      </c>
      <c r="C196" s="108"/>
      <c r="D196" s="168">
        <f>D201+D197</f>
        <v>1718000</v>
      </c>
      <c r="E196" s="168">
        <f>E201+E197</f>
        <v>-550000</v>
      </c>
      <c r="F196" s="168">
        <f t="shared" si="29"/>
        <v>1168000</v>
      </c>
    </row>
    <row r="197" spans="1:6" ht="24" customHeight="1">
      <c r="A197" s="60" t="s">
        <v>484</v>
      </c>
      <c r="B197" s="61" t="s">
        <v>537</v>
      </c>
      <c r="C197" s="107"/>
      <c r="D197" s="169">
        <f t="shared" ref="D197:E197" si="36">D198</f>
        <v>1168000</v>
      </c>
      <c r="E197" s="169">
        <f t="shared" si="36"/>
        <v>0</v>
      </c>
      <c r="F197" s="169">
        <f t="shared" si="29"/>
        <v>1168000</v>
      </c>
    </row>
    <row r="198" spans="1:6" ht="26.25" customHeight="1">
      <c r="A198" s="60" t="s">
        <v>485</v>
      </c>
      <c r="B198" s="61" t="s">
        <v>538</v>
      </c>
      <c r="C198" s="107"/>
      <c r="D198" s="169">
        <f>D199+D200</f>
        <v>1168000</v>
      </c>
      <c r="E198" s="169">
        <f>E199+E200</f>
        <v>0</v>
      </c>
      <c r="F198" s="169">
        <f t="shared" si="29"/>
        <v>1168000</v>
      </c>
    </row>
    <row r="199" spans="1:6" ht="38.25" customHeight="1">
      <c r="A199" s="60" t="s">
        <v>547</v>
      </c>
      <c r="B199" s="61" t="s">
        <v>539</v>
      </c>
      <c r="C199" s="107">
        <v>200</v>
      </c>
      <c r="D199" s="169">
        <v>921900</v>
      </c>
      <c r="E199" s="157"/>
      <c r="F199" s="169">
        <f t="shared" si="29"/>
        <v>921900</v>
      </c>
    </row>
    <row r="200" spans="1:6" ht="51" customHeight="1">
      <c r="A200" s="60" t="s">
        <v>709</v>
      </c>
      <c r="B200" s="61" t="s">
        <v>710</v>
      </c>
      <c r="C200" s="107">
        <v>200</v>
      </c>
      <c r="D200" s="169">
        <v>246100</v>
      </c>
      <c r="E200" s="157"/>
      <c r="F200" s="169">
        <f t="shared" si="29"/>
        <v>246100</v>
      </c>
    </row>
    <row r="201" spans="1:6" ht="28.5" customHeight="1">
      <c r="A201" s="60" t="s">
        <v>316</v>
      </c>
      <c r="B201" s="61" t="s">
        <v>615</v>
      </c>
      <c r="C201" s="107"/>
      <c r="D201" s="169">
        <f t="shared" ref="D201:E202" si="37">D202</f>
        <v>550000</v>
      </c>
      <c r="E201" s="169">
        <f t="shared" si="37"/>
        <v>-550000</v>
      </c>
      <c r="F201" s="169">
        <f t="shared" si="29"/>
        <v>0</v>
      </c>
    </row>
    <row r="202" spans="1:6" ht="27" customHeight="1">
      <c r="A202" s="60" t="s">
        <v>317</v>
      </c>
      <c r="B202" s="61" t="s">
        <v>616</v>
      </c>
      <c r="C202" s="107"/>
      <c r="D202" s="169">
        <f t="shared" si="37"/>
        <v>550000</v>
      </c>
      <c r="E202" s="169">
        <f t="shared" si="37"/>
        <v>-550000</v>
      </c>
      <c r="F202" s="169">
        <f t="shared" si="29"/>
        <v>0</v>
      </c>
    </row>
    <row r="203" spans="1:6" ht="24.75" customHeight="1">
      <c r="A203" s="60" t="s">
        <v>336</v>
      </c>
      <c r="B203" s="61" t="s">
        <v>540</v>
      </c>
      <c r="C203" s="107">
        <v>200</v>
      </c>
      <c r="D203" s="169">
        <v>550000</v>
      </c>
      <c r="E203" s="157">
        <v>-550000</v>
      </c>
      <c r="F203" s="169">
        <f t="shared" si="29"/>
        <v>0</v>
      </c>
    </row>
    <row r="204" spans="1:6" ht="39" customHeight="1">
      <c r="A204" s="73" t="s">
        <v>638</v>
      </c>
      <c r="B204" s="74">
        <v>1100000000</v>
      </c>
      <c r="C204" s="108"/>
      <c r="D204" s="168">
        <f t="shared" ref="D204:E205" si="38">D205</f>
        <v>524393</v>
      </c>
      <c r="E204" s="168">
        <f t="shared" si="38"/>
        <v>0</v>
      </c>
      <c r="F204" s="168">
        <f t="shared" si="29"/>
        <v>524393</v>
      </c>
    </row>
    <row r="205" spans="1:6" ht="30.75" customHeight="1">
      <c r="A205" s="25" t="s">
        <v>660</v>
      </c>
      <c r="B205" s="61" t="s">
        <v>541</v>
      </c>
      <c r="C205" s="107"/>
      <c r="D205" s="169">
        <f t="shared" si="38"/>
        <v>524393</v>
      </c>
      <c r="E205" s="169">
        <f t="shared" si="38"/>
        <v>0</v>
      </c>
      <c r="F205" s="169">
        <f t="shared" si="29"/>
        <v>524393</v>
      </c>
    </row>
    <row r="206" spans="1:6" ht="27.75" customHeight="1">
      <c r="A206" s="58" t="s">
        <v>186</v>
      </c>
      <c r="B206" s="61" t="s">
        <v>542</v>
      </c>
      <c r="C206" s="107"/>
      <c r="D206" s="169">
        <f t="shared" ref="D206:E206" si="39">D207+D209+D210+D208</f>
        <v>524393</v>
      </c>
      <c r="E206" s="169">
        <f t="shared" si="39"/>
        <v>0</v>
      </c>
      <c r="F206" s="169">
        <f t="shared" si="29"/>
        <v>524393</v>
      </c>
    </row>
    <row r="207" spans="1:6" ht="40.5" customHeight="1">
      <c r="A207" s="25" t="s">
        <v>659</v>
      </c>
      <c r="B207" s="59">
        <v>1110100310</v>
      </c>
      <c r="C207" s="107">
        <v>200</v>
      </c>
      <c r="D207" s="169">
        <v>80000</v>
      </c>
      <c r="E207" s="157"/>
      <c r="F207" s="169">
        <f t="shared" si="29"/>
        <v>80000</v>
      </c>
    </row>
    <row r="208" spans="1:6" ht="38.25">
      <c r="A208" s="25" t="s">
        <v>661</v>
      </c>
      <c r="B208" s="59">
        <v>1110100310</v>
      </c>
      <c r="C208" s="107">
        <v>600</v>
      </c>
      <c r="D208" s="169">
        <v>70000</v>
      </c>
      <c r="E208" s="157"/>
      <c r="F208" s="169">
        <f t="shared" si="29"/>
        <v>70000</v>
      </c>
    </row>
    <row r="209" spans="1:6" ht="51.75" customHeight="1">
      <c r="A209" s="60" t="s">
        <v>187</v>
      </c>
      <c r="B209" s="24">
        <v>1110180360</v>
      </c>
      <c r="C209" s="107">
        <v>100</v>
      </c>
      <c r="D209" s="169">
        <v>327300</v>
      </c>
      <c r="E209" s="157"/>
      <c r="F209" s="169">
        <f t="shared" si="29"/>
        <v>327300</v>
      </c>
    </row>
    <row r="210" spans="1:6" ht="38.25">
      <c r="A210" s="60" t="s">
        <v>241</v>
      </c>
      <c r="B210" s="24">
        <v>1110180360</v>
      </c>
      <c r="C210" s="107">
        <v>200</v>
      </c>
      <c r="D210" s="169">
        <v>47093</v>
      </c>
      <c r="E210" s="157"/>
      <c r="F210" s="169">
        <f t="shared" si="29"/>
        <v>47093</v>
      </c>
    </row>
    <row r="211" spans="1:6" ht="39.75" customHeight="1">
      <c r="A211" s="85" t="s">
        <v>74</v>
      </c>
      <c r="B211" s="74">
        <v>1200000000</v>
      </c>
      <c r="C211" s="108"/>
      <c r="D211" s="168">
        <f t="shared" ref="D211:E212" si="40">D212</f>
        <v>130000</v>
      </c>
      <c r="E211" s="168">
        <f t="shared" si="40"/>
        <v>0</v>
      </c>
      <c r="F211" s="168">
        <f t="shared" si="29"/>
        <v>130000</v>
      </c>
    </row>
    <row r="212" spans="1:6" ht="27.75" customHeight="1">
      <c r="A212" s="60" t="s">
        <v>188</v>
      </c>
      <c r="B212" s="59">
        <v>1210000000</v>
      </c>
      <c r="C212" s="107"/>
      <c r="D212" s="169">
        <f t="shared" si="40"/>
        <v>130000</v>
      </c>
      <c r="E212" s="169">
        <f t="shared" si="40"/>
        <v>0</v>
      </c>
      <c r="F212" s="169">
        <f t="shared" si="29"/>
        <v>130000</v>
      </c>
    </row>
    <row r="213" spans="1:6" ht="16.5" customHeight="1">
      <c r="A213" s="72" t="s">
        <v>189</v>
      </c>
      <c r="B213" s="59">
        <v>1210100000</v>
      </c>
      <c r="C213" s="107"/>
      <c r="D213" s="169">
        <f>D214+D216+D218+D217+D215+D219</f>
        <v>130000</v>
      </c>
      <c r="E213" s="169">
        <f>E214+E216+E218+E217+E215+E219</f>
        <v>0</v>
      </c>
      <c r="F213" s="169">
        <f t="shared" si="29"/>
        <v>130000</v>
      </c>
    </row>
    <row r="214" spans="1:6" ht="39" customHeight="1">
      <c r="A214" s="60" t="s">
        <v>663</v>
      </c>
      <c r="B214" s="59">
        <v>1210100500</v>
      </c>
      <c r="C214" s="107">
        <v>200</v>
      </c>
      <c r="D214" s="169">
        <v>10000</v>
      </c>
      <c r="E214" s="157"/>
      <c r="F214" s="169">
        <f t="shared" si="29"/>
        <v>10000</v>
      </c>
    </row>
    <row r="215" spans="1:6" ht="49.5" customHeight="1">
      <c r="A215" s="60" t="s">
        <v>664</v>
      </c>
      <c r="B215" s="59">
        <v>1210100500</v>
      </c>
      <c r="C215" s="107">
        <v>600</v>
      </c>
      <c r="D215" s="169">
        <v>10000</v>
      </c>
      <c r="E215" s="157"/>
      <c r="F215" s="169">
        <f t="shared" si="29"/>
        <v>10000</v>
      </c>
    </row>
    <row r="216" spans="1:6" ht="38.25">
      <c r="A216" s="60" t="s">
        <v>242</v>
      </c>
      <c r="B216" s="24">
        <v>1210100510</v>
      </c>
      <c r="C216" s="107">
        <v>200</v>
      </c>
      <c r="D216" s="169">
        <v>80000</v>
      </c>
      <c r="E216" s="157"/>
      <c r="F216" s="169">
        <f t="shared" si="29"/>
        <v>80000</v>
      </c>
    </row>
    <row r="217" spans="1:6" ht="39" customHeight="1">
      <c r="A217" s="60" t="s">
        <v>606</v>
      </c>
      <c r="B217" s="24">
        <v>1210100510</v>
      </c>
      <c r="C217" s="107">
        <v>600</v>
      </c>
      <c r="D217" s="169">
        <v>20000</v>
      </c>
      <c r="E217" s="157"/>
      <c r="F217" s="169">
        <f t="shared" si="29"/>
        <v>20000</v>
      </c>
    </row>
    <row r="218" spans="1:6" ht="41.25" customHeight="1">
      <c r="A218" s="60" t="s">
        <v>486</v>
      </c>
      <c r="B218" s="24">
        <v>1210100520</v>
      </c>
      <c r="C218" s="107">
        <v>200</v>
      </c>
      <c r="D218" s="169">
        <v>0</v>
      </c>
      <c r="E218" s="157"/>
      <c r="F218" s="169">
        <f t="shared" si="29"/>
        <v>0</v>
      </c>
    </row>
    <row r="219" spans="1:6" ht="40.5" customHeight="1">
      <c r="A219" s="130" t="s">
        <v>627</v>
      </c>
      <c r="B219" s="24">
        <v>1210100520</v>
      </c>
      <c r="C219" s="107">
        <v>600</v>
      </c>
      <c r="D219" s="169">
        <v>10000</v>
      </c>
      <c r="E219" s="157"/>
      <c r="F219" s="169">
        <f t="shared" si="29"/>
        <v>10000</v>
      </c>
    </row>
    <row r="220" spans="1:6" ht="25.5">
      <c r="A220" s="85" t="s">
        <v>214</v>
      </c>
      <c r="B220" s="74">
        <v>1400000000</v>
      </c>
      <c r="C220" s="108"/>
      <c r="D220" s="168">
        <f t="shared" ref="D220:E221" si="41">D221</f>
        <v>50000</v>
      </c>
      <c r="E220" s="168">
        <f t="shared" si="41"/>
        <v>0</v>
      </c>
      <c r="F220" s="168">
        <f t="shared" si="29"/>
        <v>50000</v>
      </c>
    </row>
    <row r="221" spans="1:6" ht="41.25" customHeight="1">
      <c r="A221" s="60" t="s">
        <v>215</v>
      </c>
      <c r="B221" s="24">
        <v>1410000000</v>
      </c>
      <c r="C221" s="107"/>
      <c r="D221" s="169">
        <f t="shared" si="41"/>
        <v>50000</v>
      </c>
      <c r="E221" s="169">
        <f t="shared" si="41"/>
        <v>0</v>
      </c>
      <c r="F221" s="169">
        <f t="shared" si="29"/>
        <v>50000</v>
      </c>
    </row>
    <row r="222" spans="1:6">
      <c r="A222" s="60" t="s">
        <v>216</v>
      </c>
      <c r="B222" s="24">
        <v>1410100000</v>
      </c>
      <c r="C222" s="107"/>
      <c r="D222" s="169">
        <f t="shared" ref="D222:E222" si="42">D223+D224</f>
        <v>50000</v>
      </c>
      <c r="E222" s="169">
        <f t="shared" si="42"/>
        <v>0</v>
      </c>
      <c r="F222" s="169">
        <f t="shared" si="29"/>
        <v>50000</v>
      </c>
    </row>
    <row r="223" spans="1:6" ht="39.75" customHeight="1">
      <c r="A223" s="60" t="s">
        <v>243</v>
      </c>
      <c r="B223" s="24">
        <v>1410100700</v>
      </c>
      <c r="C223" s="107">
        <v>200</v>
      </c>
      <c r="D223" s="169">
        <v>20000</v>
      </c>
      <c r="E223" s="157"/>
      <c r="F223" s="169">
        <f t="shared" si="29"/>
        <v>20000</v>
      </c>
    </row>
    <row r="224" spans="1:6" ht="38.25">
      <c r="A224" s="60" t="s">
        <v>244</v>
      </c>
      <c r="B224" s="24">
        <v>1410100710</v>
      </c>
      <c r="C224" s="107">
        <v>200</v>
      </c>
      <c r="D224" s="169">
        <v>30000</v>
      </c>
      <c r="E224" s="157"/>
      <c r="F224" s="169">
        <f t="shared" si="29"/>
        <v>30000</v>
      </c>
    </row>
    <row r="225" spans="1:6" ht="39" customHeight="1">
      <c r="A225" s="85" t="s">
        <v>278</v>
      </c>
      <c r="B225" s="74">
        <v>1600000000</v>
      </c>
      <c r="C225" s="107"/>
      <c r="D225" s="168">
        <f t="shared" ref="D225:E226" si="43">D226</f>
        <v>250000</v>
      </c>
      <c r="E225" s="168">
        <f t="shared" si="43"/>
        <v>0</v>
      </c>
      <c r="F225" s="168">
        <f t="shared" si="29"/>
        <v>250000</v>
      </c>
    </row>
    <row r="226" spans="1:6" ht="25.5" customHeight="1">
      <c r="A226" s="60" t="s">
        <v>279</v>
      </c>
      <c r="B226" s="24">
        <v>1620000000</v>
      </c>
      <c r="C226" s="107"/>
      <c r="D226" s="169">
        <f t="shared" si="43"/>
        <v>250000</v>
      </c>
      <c r="E226" s="169">
        <f t="shared" si="43"/>
        <v>0</v>
      </c>
      <c r="F226" s="169">
        <f t="shared" si="29"/>
        <v>250000</v>
      </c>
    </row>
    <row r="227" spans="1:6" ht="25.5">
      <c r="A227" s="60" t="s">
        <v>280</v>
      </c>
      <c r="B227" s="24">
        <v>1620100000</v>
      </c>
      <c r="C227" s="107"/>
      <c r="D227" s="169">
        <f>D228+D229</f>
        <v>250000</v>
      </c>
      <c r="E227" s="169">
        <f t="shared" ref="E227:F227" si="44">E228+E229</f>
        <v>0</v>
      </c>
      <c r="F227" s="169">
        <f t="shared" si="44"/>
        <v>250000</v>
      </c>
    </row>
    <row r="228" spans="1:6" ht="78.75" customHeight="1">
      <c r="A228" s="23" t="s">
        <v>281</v>
      </c>
      <c r="B228" s="24">
        <v>1620120300</v>
      </c>
      <c r="C228" s="107">
        <v>200</v>
      </c>
      <c r="D228" s="169">
        <v>250000</v>
      </c>
      <c r="E228" s="157">
        <v>-250000</v>
      </c>
      <c r="F228" s="169">
        <f t="shared" si="29"/>
        <v>0</v>
      </c>
    </row>
    <row r="229" spans="1:6" ht="78.75" customHeight="1">
      <c r="A229" s="23" t="s">
        <v>776</v>
      </c>
      <c r="B229" s="24">
        <v>1620108160</v>
      </c>
      <c r="C229" s="198">
        <v>500</v>
      </c>
      <c r="D229" s="169"/>
      <c r="E229" s="157">
        <v>250000</v>
      </c>
      <c r="F229" s="169">
        <f t="shared" si="29"/>
        <v>250000</v>
      </c>
    </row>
    <row r="230" spans="1:6" ht="50.25" customHeight="1">
      <c r="A230" s="85" t="s">
        <v>282</v>
      </c>
      <c r="B230" s="74">
        <v>1700000000</v>
      </c>
      <c r="C230" s="108"/>
      <c r="D230" s="168">
        <f>D231+D234</f>
        <v>5459046.3700000001</v>
      </c>
      <c r="E230" s="168">
        <f>E231+E234</f>
        <v>0</v>
      </c>
      <c r="F230" s="168">
        <f t="shared" si="29"/>
        <v>5459046.3700000001</v>
      </c>
    </row>
    <row r="231" spans="1:6" ht="39" customHeight="1">
      <c r="A231" s="60" t="s">
        <v>283</v>
      </c>
      <c r="B231" s="24">
        <v>1710000000</v>
      </c>
      <c r="C231" s="107"/>
      <c r="D231" s="169">
        <f t="shared" ref="D231:E231" si="45">D232</f>
        <v>2303000</v>
      </c>
      <c r="E231" s="169">
        <f t="shared" si="45"/>
        <v>0</v>
      </c>
      <c r="F231" s="169">
        <f t="shared" si="29"/>
        <v>2303000</v>
      </c>
    </row>
    <row r="232" spans="1:6" ht="25.5">
      <c r="A232" s="25" t="s">
        <v>284</v>
      </c>
      <c r="B232" s="24">
        <v>1710100000</v>
      </c>
      <c r="C232" s="107"/>
      <c r="D232" s="169">
        <f>D233</f>
        <v>2303000</v>
      </c>
      <c r="E232" s="169">
        <f>E233</f>
        <v>0</v>
      </c>
      <c r="F232" s="169">
        <f t="shared" si="29"/>
        <v>2303000</v>
      </c>
    </row>
    <row r="233" spans="1:6" ht="39.75" customHeight="1">
      <c r="A233" s="23" t="s">
        <v>728</v>
      </c>
      <c r="B233" s="24">
        <v>1710108010</v>
      </c>
      <c r="C233" s="107">
        <v>500</v>
      </c>
      <c r="D233" s="169">
        <v>2303000</v>
      </c>
      <c r="E233" s="157"/>
      <c r="F233" s="169">
        <f t="shared" si="29"/>
        <v>2303000</v>
      </c>
    </row>
    <row r="234" spans="1:6" ht="39.75" customHeight="1">
      <c r="A234" s="23" t="s">
        <v>285</v>
      </c>
      <c r="B234" s="24">
        <v>1720000000</v>
      </c>
      <c r="C234" s="107"/>
      <c r="D234" s="169">
        <f t="shared" ref="D234:E234" si="46">D235</f>
        <v>3156046.37</v>
      </c>
      <c r="E234" s="169">
        <f t="shared" si="46"/>
        <v>0</v>
      </c>
      <c r="F234" s="169">
        <f t="shared" si="29"/>
        <v>3156046.37</v>
      </c>
    </row>
    <row r="235" spans="1:6" ht="25.5">
      <c r="A235" s="25" t="s">
        <v>286</v>
      </c>
      <c r="B235" s="24">
        <v>1720100000</v>
      </c>
      <c r="C235" s="107"/>
      <c r="D235" s="169">
        <f>D236</f>
        <v>3156046.37</v>
      </c>
      <c r="E235" s="169">
        <f>E236</f>
        <v>0</v>
      </c>
      <c r="F235" s="169">
        <f t="shared" si="29"/>
        <v>3156046.37</v>
      </c>
    </row>
    <row r="236" spans="1:6" ht="59.25" customHeight="1">
      <c r="A236" s="23" t="s">
        <v>299</v>
      </c>
      <c r="B236" s="59">
        <v>1720120410</v>
      </c>
      <c r="C236" s="107">
        <v>200</v>
      </c>
      <c r="D236" s="169">
        <v>3156046.37</v>
      </c>
      <c r="E236" s="157"/>
      <c r="F236" s="169">
        <f t="shared" si="29"/>
        <v>3156046.37</v>
      </c>
    </row>
    <row r="237" spans="1:6" ht="51">
      <c r="A237" s="73" t="s">
        <v>674</v>
      </c>
      <c r="B237" s="113">
        <v>1800000000</v>
      </c>
      <c r="C237" s="108"/>
      <c r="D237" s="168">
        <f t="shared" ref="D237:E238" si="47">D238</f>
        <v>200000</v>
      </c>
      <c r="E237" s="168">
        <f t="shared" si="47"/>
        <v>0</v>
      </c>
      <c r="F237" s="168">
        <f t="shared" si="29"/>
        <v>200000</v>
      </c>
    </row>
    <row r="238" spans="1:6" ht="25.5">
      <c r="A238" s="115" t="s">
        <v>675</v>
      </c>
      <c r="B238" s="59">
        <v>1810000000</v>
      </c>
      <c r="C238" s="107"/>
      <c r="D238" s="169">
        <f t="shared" si="47"/>
        <v>200000</v>
      </c>
      <c r="E238" s="169">
        <f t="shared" si="47"/>
        <v>0</v>
      </c>
      <c r="F238" s="169">
        <f t="shared" si="29"/>
        <v>200000</v>
      </c>
    </row>
    <row r="239" spans="1:6" ht="25.5">
      <c r="A239" s="58" t="s">
        <v>676</v>
      </c>
      <c r="B239" s="59">
        <v>1810100000</v>
      </c>
      <c r="C239" s="107"/>
      <c r="D239" s="169">
        <f t="shared" ref="D239:E239" si="48">D240+D241+D242+D243+D244</f>
        <v>200000</v>
      </c>
      <c r="E239" s="169">
        <f t="shared" si="48"/>
        <v>0</v>
      </c>
      <c r="F239" s="169">
        <f t="shared" si="29"/>
        <v>200000</v>
      </c>
    </row>
    <row r="240" spans="1:6" ht="25.5">
      <c r="A240" s="71" t="s">
        <v>677</v>
      </c>
      <c r="B240" s="24">
        <v>1810120450</v>
      </c>
      <c r="C240" s="107">
        <v>300</v>
      </c>
      <c r="D240" s="169">
        <v>100000</v>
      </c>
      <c r="E240" s="157"/>
      <c r="F240" s="169">
        <f t="shared" si="29"/>
        <v>100000</v>
      </c>
    </row>
    <row r="241" spans="1:6" ht="25.5">
      <c r="A241" s="71" t="s">
        <v>678</v>
      </c>
      <c r="B241" s="24">
        <v>1810120460</v>
      </c>
      <c r="C241" s="107">
        <v>300</v>
      </c>
      <c r="D241" s="169">
        <v>25000</v>
      </c>
      <c r="E241" s="157"/>
      <c r="F241" s="169">
        <f t="shared" si="29"/>
        <v>25000</v>
      </c>
    </row>
    <row r="242" spans="1:6" ht="41.25" customHeight="1">
      <c r="A242" s="71" t="s">
        <v>679</v>
      </c>
      <c r="B242" s="24">
        <v>1810120470</v>
      </c>
      <c r="C242" s="107">
        <v>300</v>
      </c>
      <c r="D242" s="169">
        <v>25000</v>
      </c>
      <c r="E242" s="157"/>
      <c r="F242" s="169">
        <f t="shared" si="29"/>
        <v>25000</v>
      </c>
    </row>
    <row r="243" spans="1:6" ht="39.75" customHeight="1">
      <c r="A243" s="71" t="s">
        <v>680</v>
      </c>
      <c r="B243" s="24">
        <v>1810120480</v>
      </c>
      <c r="C243" s="107">
        <v>300</v>
      </c>
      <c r="D243" s="169">
        <v>25000</v>
      </c>
      <c r="E243" s="157"/>
      <c r="F243" s="169">
        <f t="shared" si="29"/>
        <v>25000</v>
      </c>
    </row>
    <row r="244" spans="1:6" ht="25.5">
      <c r="A244" s="71" t="s">
        <v>681</v>
      </c>
      <c r="B244" s="24">
        <v>1810120490</v>
      </c>
      <c r="C244" s="107">
        <v>300</v>
      </c>
      <c r="D244" s="169">
        <v>25000</v>
      </c>
      <c r="E244" s="157"/>
      <c r="F244" s="169">
        <f t="shared" si="29"/>
        <v>25000</v>
      </c>
    </row>
    <row r="245" spans="1:6" ht="25.5">
      <c r="A245" s="116" t="s">
        <v>667</v>
      </c>
      <c r="B245" s="74">
        <v>1900000000</v>
      </c>
      <c r="C245" s="108"/>
      <c r="D245" s="168">
        <f t="shared" ref="D245:E247" si="49">D246</f>
        <v>200000</v>
      </c>
      <c r="E245" s="168">
        <f t="shared" si="49"/>
        <v>0</v>
      </c>
      <c r="F245" s="168">
        <f t="shared" ref="F245:F300" si="50">D245+E245</f>
        <v>200000</v>
      </c>
    </row>
    <row r="246" spans="1:6" ht="26.25" customHeight="1">
      <c r="A246" s="71" t="s">
        <v>668</v>
      </c>
      <c r="B246" s="24">
        <v>1910000000</v>
      </c>
      <c r="C246" s="107"/>
      <c r="D246" s="169">
        <f t="shared" si="49"/>
        <v>200000</v>
      </c>
      <c r="E246" s="169">
        <f t="shared" si="49"/>
        <v>0</v>
      </c>
      <c r="F246" s="169">
        <f t="shared" si="50"/>
        <v>200000</v>
      </c>
    </row>
    <row r="247" spans="1:6" ht="27.75" customHeight="1">
      <c r="A247" s="60" t="s">
        <v>669</v>
      </c>
      <c r="B247" s="24">
        <v>1910100000</v>
      </c>
      <c r="C247" s="107"/>
      <c r="D247" s="169">
        <f t="shared" si="49"/>
        <v>200000</v>
      </c>
      <c r="E247" s="169">
        <f t="shared" si="49"/>
        <v>0</v>
      </c>
      <c r="F247" s="169">
        <f t="shared" si="50"/>
        <v>200000</v>
      </c>
    </row>
    <row r="248" spans="1:6" ht="25.5">
      <c r="A248" s="60" t="s">
        <v>716</v>
      </c>
      <c r="B248" s="24">
        <v>1910100550</v>
      </c>
      <c r="C248" s="107">
        <v>200</v>
      </c>
      <c r="D248" s="169">
        <v>200000</v>
      </c>
      <c r="E248" s="157"/>
      <c r="F248" s="169">
        <f t="shared" si="50"/>
        <v>200000</v>
      </c>
    </row>
    <row r="249" spans="1:6" ht="25.5">
      <c r="A249" s="85" t="s">
        <v>772</v>
      </c>
      <c r="B249" s="24">
        <v>2000000000</v>
      </c>
      <c r="C249" s="192"/>
      <c r="D249" s="169">
        <f>D250</f>
        <v>0</v>
      </c>
      <c r="E249" s="169">
        <f t="shared" ref="E249:F251" si="51">E250</f>
        <v>25000</v>
      </c>
      <c r="F249" s="169">
        <f t="shared" si="51"/>
        <v>25000</v>
      </c>
    </row>
    <row r="250" spans="1:6" ht="25.5">
      <c r="A250" s="60" t="s">
        <v>773</v>
      </c>
      <c r="B250" s="24">
        <v>2010000000</v>
      </c>
      <c r="C250" s="192"/>
      <c r="D250" s="169">
        <f>D251</f>
        <v>0</v>
      </c>
      <c r="E250" s="169">
        <f t="shared" si="51"/>
        <v>25000</v>
      </c>
      <c r="F250" s="169">
        <f t="shared" si="51"/>
        <v>25000</v>
      </c>
    </row>
    <row r="251" spans="1:6" ht="25.5">
      <c r="A251" s="60" t="s">
        <v>774</v>
      </c>
      <c r="B251" s="24">
        <v>2010100000</v>
      </c>
      <c r="C251" s="192"/>
      <c r="D251" s="169">
        <f>D252</f>
        <v>0</v>
      </c>
      <c r="E251" s="169">
        <f t="shared" si="51"/>
        <v>25000</v>
      </c>
      <c r="F251" s="169">
        <f t="shared" si="51"/>
        <v>25000</v>
      </c>
    </row>
    <row r="252" spans="1:6" ht="35.25" customHeight="1">
      <c r="A252" s="60" t="s">
        <v>775</v>
      </c>
      <c r="B252" s="24">
        <v>2010100940</v>
      </c>
      <c r="C252" s="192">
        <v>200</v>
      </c>
      <c r="D252" s="169"/>
      <c r="E252" s="157">
        <v>25000</v>
      </c>
      <c r="F252" s="169">
        <f>D252+E252</f>
        <v>25000</v>
      </c>
    </row>
    <row r="253" spans="1:6" ht="25.5">
      <c r="A253" s="73" t="s">
        <v>617</v>
      </c>
      <c r="B253" s="74">
        <v>4000000000</v>
      </c>
      <c r="C253" s="107"/>
      <c r="D253" s="168">
        <f>D254+D257+D274+D293+D298</f>
        <v>42856045.509999998</v>
      </c>
      <c r="E253" s="168">
        <f>E254+E257+E274+E293+E298</f>
        <v>1553400</v>
      </c>
      <c r="F253" s="168">
        <f t="shared" si="50"/>
        <v>44409445.509999998</v>
      </c>
    </row>
    <row r="254" spans="1:6" ht="25.5">
      <c r="A254" s="73" t="s">
        <v>14</v>
      </c>
      <c r="B254" s="74">
        <v>4090000000</v>
      </c>
      <c r="C254" s="107"/>
      <c r="D254" s="168">
        <f t="shared" ref="D254:E254" si="52">D255+D256</f>
        <v>1171000</v>
      </c>
      <c r="E254" s="168">
        <f t="shared" si="52"/>
        <v>0</v>
      </c>
      <c r="F254" s="168">
        <f t="shared" si="50"/>
        <v>1171000</v>
      </c>
    </row>
    <row r="255" spans="1:6" ht="51">
      <c r="A255" s="25" t="s">
        <v>190</v>
      </c>
      <c r="B255" s="24">
        <v>4090000270</v>
      </c>
      <c r="C255" s="107">
        <v>100</v>
      </c>
      <c r="D255" s="169">
        <v>1074600</v>
      </c>
      <c r="E255" s="157"/>
      <c r="F255" s="169">
        <f t="shared" si="50"/>
        <v>1074600</v>
      </c>
    </row>
    <row r="256" spans="1:6" ht="27.75" customHeight="1">
      <c r="A256" s="25" t="s">
        <v>245</v>
      </c>
      <c r="B256" s="24">
        <v>4090000270</v>
      </c>
      <c r="C256" s="107">
        <v>200</v>
      </c>
      <c r="D256" s="169">
        <v>96400</v>
      </c>
      <c r="E256" s="157"/>
      <c r="F256" s="169">
        <f t="shared" si="50"/>
        <v>96400</v>
      </c>
    </row>
    <row r="257" spans="1:6" ht="25.5">
      <c r="A257" s="86" t="s">
        <v>212</v>
      </c>
      <c r="B257" s="74">
        <v>4100000000</v>
      </c>
      <c r="C257" s="107"/>
      <c r="D257" s="168">
        <f>D258</f>
        <v>23035100</v>
      </c>
      <c r="E257" s="168">
        <f>E258</f>
        <v>1003400</v>
      </c>
      <c r="F257" s="168">
        <f t="shared" si="50"/>
        <v>24038500</v>
      </c>
    </row>
    <row r="258" spans="1:6" ht="25.5">
      <c r="A258" s="86" t="s">
        <v>731</v>
      </c>
      <c r="B258" s="74">
        <v>4190000000</v>
      </c>
      <c r="C258" s="141"/>
      <c r="D258" s="168">
        <f>D259+D260+D261+D262+D263+D264+D265+D266+D267+D269+D270+D271+D272+D268</f>
        <v>23035100</v>
      </c>
      <c r="E258" s="168">
        <f t="shared" ref="E258:F258" si="53">E259+E260+E261+E262+E263+E264+E265+E266+E267+E269+E270+E271+E272+E268</f>
        <v>1003400</v>
      </c>
      <c r="F258" s="168">
        <f t="shared" si="53"/>
        <v>24038500</v>
      </c>
    </row>
    <row r="259" spans="1:6" ht="53.25" customHeight="1">
      <c r="A259" s="58" t="s">
        <v>191</v>
      </c>
      <c r="B259" s="24">
        <v>4190000250</v>
      </c>
      <c r="C259" s="107">
        <v>100</v>
      </c>
      <c r="D259" s="169">
        <v>1417800</v>
      </c>
      <c r="E259" s="157"/>
      <c r="F259" s="169">
        <f t="shared" si="50"/>
        <v>1417800</v>
      </c>
    </row>
    <row r="260" spans="1:6" ht="51">
      <c r="A260" s="25" t="s">
        <v>192</v>
      </c>
      <c r="B260" s="24">
        <v>4190000280</v>
      </c>
      <c r="C260" s="107">
        <v>100</v>
      </c>
      <c r="D260" s="169">
        <v>12434700</v>
      </c>
      <c r="E260" s="157">
        <v>10000</v>
      </c>
      <c r="F260" s="169">
        <f t="shared" si="50"/>
        <v>12444700</v>
      </c>
    </row>
    <row r="261" spans="1:6" ht="28.5" customHeight="1">
      <c r="A261" s="25" t="s">
        <v>246</v>
      </c>
      <c r="B261" s="24">
        <v>4190000280</v>
      </c>
      <c r="C261" s="107">
        <v>200</v>
      </c>
      <c r="D261" s="169">
        <v>2263300</v>
      </c>
      <c r="E261" s="157">
        <v>993400</v>
      </c>
      <c r="F261" s="169">
        <f t="shared" si="50"/>
        <v>3256700</v>
      </c>
    </row>
    <row r="262" spans="1:6" ht="25.5">
      <c r="A262" s="25" t="s">
        <v>193</v>
      </c>
      <c r="B262" s="24">
        <v>4190000280</v>
      </c>
      <c r="C262" s="107">
        <v>800</v>
      </c>
      <c r="D262" s="169">
        <v>25400</v>
      </c>
      <c r="E262" s="157"/>
      <c r="F262" s="169">
        <f t="shared" si="50"/>
        <v>25400</v>
      </c>
    </row>
    <row r="263" spans="1:6" ht="63.75">
      <c r="A263" s="25" t="s">
        <v>213</v>
      </c>
      <c r="B263" s="105" t="s">
        <v>200</v>
      </c>
      <c r="C263" s="66" t="s">
        <v>7</v>
      </c>
      <c r="D263" s="169">
        <v>1356100</v>
      </c>
      <c r="E263" s="157"/>
      <c r="F263" s="169">
        <f t="shared" si="50"/>
        <v>1356100</v>
      </c>
    </row>
    <row r="264" spans="1:6" ht="39" customHeight="1">
      <c r="A264" s="25" t="s">
        <v>247</v>
      </c>
      <c r="B264" s="105" t="s">
        <v>200</v>
      </c>
      <c r="C264" s="66" t="s">
        <v>75</v>
      </c>
      <c r="D264" s="169">
        <v>150400</v>
      </c>
      <c r="E264" s="157"/>
      <c r="F264" s="169">
        <f t="shared" si="50"/>
        <v>150400</v>
      </c>
    </row>
    <row r="265" spans="1:6" ht="25.5">
      <c r="A265" s="25" t="s">
        <v>323</v>
      </c>
      <c r="B265" s="105" t="s">
        <v>200</v>
      </c>
      <c r="C265" s="66" t="s">
        <v>322</v>
      </c>
      <c r="D265" s="169">
        <v>5000</v>
      </c>
      <c r="E265" s="157"/>
      <c r="F265" s="169">
        <f t="shared" si="50"/>
        <v>5000</v>
      </c>
    </row>
    <row r="266" spans="1:6" ht="55.5" customHeight="1">
      <c r="A266" s="25" t="s">
        <v>194</v>
      </c>
      <c r="B266" s="24">
        <v>4190000290</v>
      </c>
      <c r="C266" s="107">
        <v>100</v>
      </c>
      <c r="D266" s="169">
        <v>3757300</v>
      </c>
      <c r="E266" s="157">
        <v>-9500</v>
      </c>
      <c r="F266" s="169">
        <f t="shared" si="50"/>
        <v>3747800</v>
      </c>
    </row>
    <row r="267" spans="1:6" ht="39" customHeight="1">
      <c r="A267" s="25" t="s">
        <v>248</v>
      </c>
      <c r="B267" s="24">
        <v>4190000290</v>
      </c>
      <c r="C267" s="107">
        <v>200</v>
      </c>
      <c r="D267" s="169">
        <v>205400</v>
      </c>
      <c r="E267" s="157"/>
      <c r="F267" s="169">
        <f t="shared" si="50"/>
        <v>205400</v>
      </c>
    </row>
    <row r="268" spans="1:6" ht="29.25" customHeight="1">
      <c r="A268" s="25" t="s">
        <v>810</v>
      </c>
      <c r="B268" s="24">
        <v>4190000290</v>
      </c>
      <c r="C268" s="216">
        <v>300</v>
      </c>
      <c r="D268" s="169"/>
      <c r="E268" s="157">
        <v>9500</v>
      </c>
      <c r="F268" s="169">
        <f>D268+E268</f>
        <v>9500</v>
      </c>
    </row>
    <row r="269" spans="1:6" ht="25.5">
      <c r="A269" s="25" t="s">
        <v>195</v>
      </c>
      <c r="B269" s="24">
        <v>4190000290</v>
      </c>
      <c r="C269" s="107">
        <v>800</v>
      </c>
      <c r="D269" s="169">
        <v>2000</v>
      </c>
      <c r="E269" s="157"/>
      <c r="F269" s="169">
        <f t="shared" si="50"/>
        <v>2000</v>
      </c>
    </row>
    <row r="270" spans="1:6" ht="63.75">
      <c r="A270" s="25" t="s">
        <v>325</v>
      </c>
      <c r="B270" s="24">
        <v>4190000270</v>
      </c>
      <c r="C270" s="107">
        <v>100</v>
      </c>
      <c r="D270" s="169">
        <v>1307700</v>
      </c>
      <c r="E270" s="157"/>
      <c r="F270" s="169">
        <f t="shared" si="50"/>
        <v>1307700</v>
      </c>
    </row>
    <row r="271" spans="1:6" ht="43.5" customHeight="1">
      <c r="A271" s="25" t="s">
        <v>326</v>
      </c>
      <c r="B271" s="24">
        <v>4190000270</v>
      </c>
      <c r="C271" s="107">
        <v>200</v>
      </c>
      <c r="D271" s="169">
        <v>110000</v>
      </c>
      <c r="E271" s="157"/>
      <c r="F271" s="169">
        <f t="shared" si="50"/>
        <v>110000</v>
      </c>
    </row>
    <row r="272" spans="1:6" ht="25.5">
      <c r="A272" s="25" t="s">
        <v>608</v>
      </c>
      <c r="B272" s="24">
        <v>4190000270</v>
      </c>
      <c r="C272" s="107">
        <v>800</v>
      </c>
      <c r="D272" s="169"/>
      <c r="E272" s="157"/>
      <c r="F272" s="169">
        <f t="shared" si="50"/>
        <v>0</v>
      </c>
    </row>
    <row r="273" spans="1:6">
      <c r="A273" s="73" t="s">
        <v>732</v>
      </c>
      <c r="B273" s="74">
        <v>4200000000</v>
      </c>
      <c r="C273" s="141"/>
      <c r="D273" s="168">
        <f>D274</f>
        <v>18407360.710000001</v>
      </c>
      <c r="E273" s="168">
        <f>E274</f>
        <v>550000</v>
      </c>
      <c r="F273" s="168">
        <f t="shared" si="50"/>
        <v>18957360.710000001</v>
      </c>
    </row>
    <row r="274" spans="1:6">
      <c r="A274" s="86" t="s">
        <v>15</v>
      </c>
      <c r="B274" s="74">
        <v>4290000000</v>
      </c>
      <c r="C274" s="107"/>
      <c r="D274" s="168">
        <f>D275+D276+D277+D278+D279+D282+D283+D284+D287+D288+D290+D291+D289+D285+D286+D281+D280+D292</f>
        <v>18407360.710000001</v>
      </c>
      <c r="E274" s="168">
        <f t="shared" ref="E274:F274" si="54">E275+E276+E277+E278+E279+E282+E283+E284+E287+E288+E290+E291+E289+E285+E286+E281+E280+E292</f>
        <v>550000</v>
      </c>
      <c r="F274" s="168">
        <f t="shared" si="54"/>
        <v>18957360.710000001</v>
      </c>
    </row>
    <row r="275" spans="1:6" ht="25.5">
      <c r="A275" s="25" t="s">
        <v>196</v>
      </c>
      <c r="B275" s="24">
        <v>4290020090</v>
      </c>
      <c r="C275" s="107">
        <v>800</v>
      </c>
      <c r="D275" s="169">
        <v>6267784</v>
      </c>
      <c r="E275" s="157"/>
      <c r="F275" s="169">
        <f t="shared" si="50"/>
        <v>6267784</v>
      </c>
    </row>
    <row r="276" spans="1:6" ht="38.25">
      <c r="A276" s="25" t="s">
        <v>670</v>
      </c>
      <c r="B276" s="24">
        <v>4290020100</v>
      </c>
      <c r="C276" s="107">
        <v>200</v>
      </c>
      <c r="D276" s="169">
        <v>2300000</v>
      </c>
      <c r="E276" s="157"/>
      <c r="F276" s="169">
        <f t="shared" si="50"/>
        <v>2300000</v>
      </c>
    </row>
    <row r="277" spans="1:6" ht="25.5">
      <c r="A277" s="25" t="s">
        <v>263</v>
      </c>
      <c r="B277" s="24">
        <v>4290020120</v>
      </c>
      <c r="C277" s="107">
        <v>800</v>
      </c>
      <c r="D277" s="169">
        <v>28500</v>
      </c>
      <c r="E277" s="157"/>
      <c r="F277" s="169">
        <f t="shared" si="50"/>
        <v>28500</v>
      </c>
    </row>
    <row r="278" spans="1:6" ht="37.5" customHeight="1">
      <c r="A278" s="25" t="s">
        <v>249</v>
      </c>
      <c r="B278" s="24">
        <v>4290020140</v>
      </c>
      <c r="C278" s="107">
        <v>200</v>
      </c>
      <c r="D278" s="169">
        <v>331500</v>
      </c>
      <c r="E278" s="157"/>
      <c r="F278" s="169">
        <f t="shared" si="50"/>
        <v>331500</v>
      </c>
    </row>
    <row r="279" spans="1:6" ht="38.25">
      <c r="A279" s="25" t="s">
        <v>250</v>
      </c>
      <c r="B279" s="24">
        <v>4290020150</v>
      </c>
      <c r="C279" s="107">
        <v>200</v>
      </c>
      <c r="D279" s="169">
        <v>330000</v>
      </c>
      <c r="E279" s="157"/>
      <c r="F279" s="169">
        <f t="shared" si="50"/>
        <v>330000</v>
      </c>
    </row>
    <row r="280" spans="1:6" ht="51.75" customHeight="1">
      <c r="A280" s="25" t="s">
        <v>708</v>
      </c>
      <c r="B280" s="24">
        <v>4290008100</v>
      </c>
      <c r="C280" s="107">
        <v>500</v>
      </c>
      <c r="D280" s="169">
        <v>966300</v>
      </c>
      <c r="E280" s="157"/>
      <c r="F280" s="169">
        <f t="shared" si="50"/>
        <v>966300</v>
      </c>
    </row>
    <row r="281" spans="1:6" ht="38.25">
      <c r="A281" s="130" t="s">
        <v>590</v>
      </c>
      <c r="B281" s="24">
        <v>4290008150</v>
      </c>
      <c r="C281" s="107">
        <v>500</v>
      </c>
      <c r="D281" s="169">
        <v>704200</v>
      </c>
      <c r="E281" s="157"/>
      <c r="F281" s="169">
        <f t="shared" si="50"/>
        <v>704200</v>
      </c>
    </row>
    <row r="282" spans="1:6" ht="66.75" customHeight="1">
      <c r="A282" s="25" t="s">
        <v>19</v>
      </c>
      <c r="B282" s="24">
        <v>4290000300</v>
      </c>
      <c r="C282" s="107">
        <v>100</v>
      </c>
      <c r="D282" s="169">
        <v>3169400</v>
      </c>
      <c r="E282" s="157"/>
      <c r="F282" s="169">
        <f t="shared" si="50"/>
        <v>3169400</v>
      </c>
    </row>
    <row r="283" spans="1:6" ht="43.5" customHeight="1">
      <c r="A283" s="25" t="s">
        <v>251</v>
      </c>
      <c r="B283" s="24">
        <v>4290000300</v>
      </c>
      <c r="C283" s="107">
        <v>200</v>
      </c>
      <c r="D283" s="169">
        <v>989400</v>
      </c>
      <c r="E283" s="157"/>
      <c r="F283" s="169">
        <f t="shared" si="50"/>
        <v>989400</v>
      </c>
    </row>
    <row r="284" spans="1:6" ht="40.5" customHeight="1">
      <c r="A284" s="25" t="s">
        <v>20</v>
      </c>
      <c r="B284" s="24">
        <v>4290000300</v>
      </c>
      <c r="C284" s="107">
        <v>800</v>
      </c>
      <c r="D284" s="169">
        <v>31500</v>
      </c>
      <c r="E284" s="157"/>
      <c r="F284" s="169">
        <f t="shared" si="50"/>
        <v>31500</v>
      </c>
    </row>
    <row r="285" spans="1:6" ht="51">
      <c r="A285" s="70" t="s">
        <v>714</v>
      </c>
      <c r="B285" s="105" t="s">
        <v>618</v>
      </c>
      <c r="C285" s="107">
        <v>100</v>
      </c>
      <c r="D285" s="169">
        <v>255405</v>
      </c>
      <c r="E285" s="157"/>
      <c r="F285" s="169">
        <f t="shared" si="50"/>
        <v>255405</v>
      </c>
    </row>
    <row r="286" spans="1:6" ht="51">
      <c r="A286" s="70" t="s">
        <v>715</v>
      </c>
      <c r="B286" s="105" t="s">
        <v>619</v>
      </c>
      <c r="C286" s="107">
        <v>100</v>
      </c>
      <c r="D286" s="169">
        <v>120650</v>
      </c>
      <c r="E286" s="157"/>
      <c r="F286" s="169">
        <f t="shared" si="50"/>
        <v>120650</v>
      </c>
    </row>
    <row r="287" spans="1:6" ht="54" customHeight="1">
      <c r="A287" s="58" t="s">
        <v>252</v>
      </c>
      <c r="B287" s="24">
        <v>4290020160</v>
      </c>
      <c r="C287" s="107">
        <v>200</v>
      </c>
      <c r="D287" s="169">
        <v>628600</v>
      </c>
      <c r="E287" s="157"/>
      <c r="F287" s="169">
        <f t="shared" si="50"/>
        <v>628600</v>
      </c>
    </row>
    <row r="288" spans="1:6" ht="40.5" customHeight="1">
      <c r="A288" s="81" t="s">
        <v>277</v>
      </c>
      <c r="B288" s="87">
        <v>4290020180</v>
      </c>
      <c r="C288" s="87">
        <v>200</v>
      </c>
      <c r="D288" s="173">
        <v>400000</v>
      </c>
      <c r="E288" s="173">
        <v>550000</v>
      </c>
      <c r="F288" s="169">
        <f t="shared" si="50"/>
        <v>950000</v>
      </c>
    </row>
    <row r="289" spans="1:6" ht="39" customHeight="1">
      <c r="A289" s="63" t="s">
        <v>488</v>
      </c>
      <c r="B289" s="64">
        <v>4290000360</v>
      </c>
      <c r="C289" s="65">
        <v>200</v>
      </c>
      <c r="D289" s="169">
        <v>549800</v>
      </c>
      <c r="E289" s="174"/>
      <c r="F289" s="169">
        <f t="shared" si="50"/>
        <v>549800</v>
      </c>
    </row>
    <row r="290" spans="1:6" ht="25.5">
      <c r="A290" s="58" t="s">
        <v>197</v>
      </c>
      <c r="B290" s="24">
        <v>4290007010</v>
      </c>
      <c r="C290" s="107">
        <v>300</v>
      </c>
      <c r="D290" s="169">
        <v>1316400</v>
      </c>
      <c r="E290" s="157"/>
      <c r="F290" s="169">
        <f t="shared" si="50"/>
        <v>1316400</v>
      </c>
    </row>
    <row r="291" spans="1:6" ht="38.25">
      <c r="A291" s="58" t="s">
        <v>735</v>
      </c>
      <c r="B291" s="24">
        <v>4290007030</v>
      </c>
      <c r="C291" s="107">
        <v>300</v>
      </c>
      <c r="D291" s="169">
        <v>10000</v>
      </c>
      <c r="E291" s="157"/>
      <c r="F291" s="169">
        <f t="shared" si="50"/>
        <v>10000</v>
      </c>
    </row>
    <row r="292" spans="1:6" ht="51">
      <c r="A292" s="58" t="s">
        <v>741</v>
      </c>
      <c r="B292" s="24">
        <v>4290000450</v>
      </c>
      <c r="C292" s="151">
        <v>800</v>
      </c>
      <c r="D292" s="169">
        <v>7921.71</v>
      </c>
      <c r="E292" s="157"/>
      <c r="F292" s="169">
        <f t="shared" si="50"/>
        <v>7921.71</v>
      </c>
    </row>
    <row r="293" spans="1:6" ht="39" customHeight="1">
      <c r="A293" s="86" t="s">
        <v>16</v>
      </c>
      <c r="B293" s="74">
        <v>4300000000</v>
      </c>
      <c r="C293" s="107"/>
      <c r="D293" s="168">
        <f t="shared" ref="D293:E293" si="55">D294</f>
        <v>240664.8</v>
      </c>
      <c r="E293" s="168">
        <f t="shared" si="55"/>
        <v>0</v>
      </c>
      <c r="F293" s="168">
        <f t="shared" si="50"/>
        <v>240664.8</v>
      </c>
    </row>
    <row r="294" spans="1:6" ht="15" customHeight="1">
      <c r="A294" s="58" t="s">
        <v>733</v>
      </c>
      <c r="B294" s="24">
        <v>4390000000</v>
      </c>
      <c r="C294" s="107"/>
      <c r="D294" s="169">
        <f t="shared" ref="D294:E294" si="56">D295+D296+D297</f>
        <v>240664.8</v>
      </c>
      <c r="E294" s="169">
        <f t="shared" si="56"/>
        <v>0</v>
      </c>
      <c r="F294" s="169">
        <f t="shared" si="50"/>
        <v>240664.8</v>
      </c>
    </row>
    <row r="295" spans="1:6" ht="39" customHeight="1">
      <c r="A295" s="25" t="s">
        <v>253</v>
      </c>
      <c r="B295" s="24">
        <v>4390080350</v>
      </c>
      <c r="C295" s="107">
        <v>200</v>
      </c>
      <c r="D295" s="169">
        <v>6571.8</v>
      </c>
      <c r="E295" s="157"/>
      <c r="F295" s="169">
        <f t="shared" si="50"/>
        <v>6571.8</v>
      </c>
    </row>
    <row r="296" spans="1:6" ht="79.5" customHeight="1">
      <c r="A296" s="25" t="s">
        <v>254</v>
      </c>
      <c r="B296" s="24">
        <v>4390080370</v>
      </c>
      <c r="C296" s="107">
        <v>200</v>
      </c>
      <c r="D296" s="169">
        <v>5956</v>
      </c>
      <c r="E296" s="157"/>
      <c r="F296" s="169">
        <f t="shared" si="50"/>
        <v>5956</v>
      </c>
    </row>
    <row r="297" spans="1:6" ht="78" customHeight="1">
      <c r="A297" s="82" t="s">
        <v>495</v>
      </c>
      <c r="B297" s="88">
        <v>4390082400</v>
      </c>
      <c r="C297" s="107">
        <v>200</v>
      </c>
      <c r="D297" s="169">
        <v>228137</v>
      </c>
      <c r="E297" s="157"/>
      <c r="F297" s="169">
        <f t="shared" si="50"/>
        <v>228137</v>
      </c>
    </row>
    <row r="298" spans="1:6" ht="38.25" customHeight="1">
      <c r="A298" s="89" t="s">
        <v>487</v>
      </c>
      <c r="B298" s="74">
        <v>4400000000</v>
      </c>
      <c r="C298" s="62"/>
      <c r="D298" s="168">
        <f t="shared" ref="D298:E298" si="57">D299</f>
        <v>1920</v>
      </c>
      <c r="E298" s="168">
        <f t="shared" si="57"/>
        <v>0</v>
      </c>
      <c r="F298" s="168">
        <f t="shared" si="50"/>
        <v>1920</v>
      </c>
    </row>
    <row r="299" spans="1:6" ht="27.75" customHeight="1">
      <c r="A299" s="83" t="s">
        <v>734</v>
      </c>
      <c r="B299" s="24">
        <v>4490000000</v>
      </c>
      <c r="C299" s="62"/>
      <c r="D299" s="169">
        <f>D300</f>
        <v>1920</v>
      </c>
      <c r="E299" s="169">
        <f>E300</f>
        <v>0</v>
      </c>
      <c r="F299" s="169">
        <f t="shared" si="50"/>
        <v>1920</v>
      </c>
    </row>
    <row r="300" spans="1:6" ht="51">
      <c r="A300" s="60" t="s">
        <v>498</v>
      </c>
      <c r="B300" s="24">
        <v>4490051200</v>
      </c>
      <c r="C300" s="62">
        <v>200</v>
      </c>
      <c r="D300" s="169">
        <v>1920</v>
      </c>
      <c r="E300" s="158"/>
      <c r="F300" s="169">
        <f t="shared" si="50"/>
        <v>1920</v>
      </c>
    </row>
    <row r="301" spans="1:6">
      <c r="A301" s="73" t="s">
        <v>17</v>
      </c>
      <c r="B301" s="91"/>
      <c r="C301" s="107"/>
      <c r="D301" s="168">
        <f>D19+D103+D135+D147+D183+D187+D204+D211+D220+D225+D230+D196+D253+D139+D245+D237+D249</f>
        <v>218898913.31999999</v>
      </c>
      <c r="E301" s="168">
        <f>E19+E103+E135+E147+E183+E187+E204+E211+E220+E225+E230+E196+E253+E139+E245+E237+E249</f>
        <v>5516967.6200000001</v>
      </c>
      <c r="F301" s="168">
        <f>F19+F103+F135+F147+F183+F187+F204+F211+F220+F225+F230+F196+F253+F139+F245+F237+F249</f>
        <v>224415880.94</v>
      </c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38:A39"/>
    <mergeCell ref="B38:B39"/>
    <mergeCell ref="C38:C39"/>
    <mergeCell ref="F38:F39"/>
    <mergeCell ref="A15:F15"/>
    <mergeCell ref="A16:F16"/>
    <mergeCell ref="A17:A18"/>
    <mergeCell ref="B17:B18"/>
    <mergeCell ref="C17:C18"/>
    <mergeCell ref="F17:F18"/>
    <mergeCell ref="E17:E18"/>
    <mergeCell ref="D17:D18"/>
    <mergeCell ref="D38:D39"/>
    <mergeCell ref="E38:E39"/>
  </mergeCells>
  <pageMargins left="0.9055118110236221" right="0.31496062992125984" top="0.74803149606299213" bottom="0.74803149606299213" header="0.31496062992125984" footer="0.31496062992125984"/>
  <pageSetup paperSize="9" scale="69" orientation="portrait" r:id="rId1"/>
  <rowBreaks count="9" manualBreakCount="9">
    <brk id="37" max="5" man="1"/>
    <brk id="64" max="5" man="1"/>
    <brk id="80" max="5" man="1"/>
    <brk id="107" max="5" man="1"/>
    <brk id="130" max="5" man="1"/>
    <brk id="158" max="5" man="1"/>
    <brk id="191" max="5" man="1"/>
    <brk id="221" max="5" man="1"/>
    <brk id="25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topLeftCell="A22" zoomScaleSheetLayoutView="100" workbookViewId="0">
      <selection activeCell="B10" sqref="B10:E10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27" t="s">
        <v>760</v>
      </c>
      <c r="C1" s="227"/>
      <c r="D1" s="227"/>
      <c r="E1" s="227"/>
    </row>
    <row r="2" spans="1:5" ht="15.75">
      <c r="B2" s="227" t="s">
        <v>0</v>
      </c>
      <c r="C2" s="227"/>
      <c r="D2" s="227"/>
      <c r="E2" s="227"/>
    </row>
    <row r="3" spans="1:5" ht="15.75">
      <c r="B3" s="227" t="s">
        <v>1</v>
      </c>
      <c r="C3" s="227"/>
      <c r="D3" s="227"/>
      <c r="E3" s="227"/>
    </row>
    <row r="4" spans="1:5" ht="15.75">
      <c r="B4" s="227" t="s">
        <v>2</v>
      </c>
      <c r="C4" s="227"/>
      <c r="D4" s="227"/>
      <c r="E4" s="227"/>
    </row>
    <row r="5" spans="1:5" ht="15.75">
      <c r="B5" s="227" t="s">
        <v>814</v>
      </c>
      <c r="C5" s="227"/>
      <c r="D5" s="227"/>
      <c r="E5" s="227"/>
    </row>
    <row r="6" spans="1:5" ht="15.75">
      <c r="B6" s="227" t="s">
        <v>274</v>
      </c>
      <c r="C6" s="227"/>
      <c r="D6" s="227"/>
      <c r="E6" s="227"/>
    </row>
    <row r="7" spans="1:5" ht="15.75">
      <c r="B7" s="227" t="s">
        <v>0</v>
      </c>
      <c r="C7" s="227"/>
      <c r="D7" s="227"/>
      <c r="E7" s="227"/>
    </row>
    <row r="8" spans="1:5" ht="15.75">
      <c r="B8" s="227" t="s">
        <v>1</v>
      </c>
      <c r="C8" s="227"/>
      <c r="D8" s="227"/>
      <c r="E8" s="227"/>
    </row>
    <row r="9" spans="1:5" ht="15.75">
      <c r="B9" s="227" t="s">
        <v>2</v>
      </c>
      <c r="C9" s="227"/>
      <c r="D9" s="227"/>
      <c r="E9" s="227"/>
    </row>
    <row r="10" spans="1:5" ht="18.75">
      <c r="A10" s="2"/>
      <c r="B10" s="227" t="s">
        <v>720</v>
      </c>
      <c r="C10" s="227"/>
      <c r="D10" s="227"/>
      <c r="E10" s="227"/>
    </row>
    <row r="11" spans="1:5" ht="9" customHeight="1">
      <c r="A11" s="2"/>
      <c r="B11" s="40"/>
      <c r="C11" s="148"/>
      <c r="D11" s="148"/>
    </row>
    <row r="12" spans="1:5" ht="15" customHeight="1">
      <c r="A12" s="229" t="s">
        <v>23</v>
      </c>
      <c r="B12" s="229"/>
      <c r="C12" s="229"/>
      <c r="D12" s="229"/>
      <c r="E12" s="229"/>
    </row>
    <row r="13" spans="1:5" ht="18" customHeight="1">
      <c r="A13" s="229" t="s">
        <v>811</v>
      </c>
      <c r="B13" s="229"/>
      <c r="C13" s="229"/>
      <c r="D13" s="229"/>
      <c r="E13" s="229"/>
    </row>
    <row r="14" spans="1:5" ht="18.75" customHeight="1">
      <c r="A14" s="229" t="s">
        <v>812</v>
      </c>
      <c r="B14" s="229"/>
      <c r="C14" s="229"/>
      <c r="D14" s="229"/>
      <c r="E14" s="229"/>
    </row>
    <row r="15" spans="1:5" ht="17.25" customHeight="1">
      <c r="A15" s="279" t="s">
        <v>559</v>
      </c>
      <c r="B15" s="279"/>
      <c r="C15" s="279"/>
      <c r="D15" s="279"/>
      <c r="E15" s="279"/>
    </row>
    <row r="16" spans="1:5" ht="54" customHeight="1">
      <c r="A16" s="12"/>
      <c r="B16" s="8" t="s">
        <v>3</v>
      </c>
      <c r="C16" s="142" t="s">
        <v>588</v>
      </c>
      <c r="D16" s="142" t="s">
        <v>736</v>
      </c>
      <c r="E16" s="142" t="s">
        <v>588</v>
      </c>
    </row>
    <row r="17" spans="1:5">
      <c r="A17" s="11" t="s">
        <v>43</v>
      </c>
      <c r="B17" s="7" t="s">
        <v>24</v>
      </c>
      <c r="C17" s="56">
        <f>C18+C19+C21+C22+C23+C24+C25</f>
        <v>32347568.800000001</v>
      </c>
      <c r="D17" s="56">
        <f>D18+D19+D21+D22+D23+D24+D25</f>
        <v>1103400</v>
      </c>
      <c r="E17" s="56">
        <f>E18+E19+E21+E22+E23+E24+E25</f>
        <v>33450968.800000001</v>
      </c>
    </row>
    <row r="18" spans="1:5" s="3" customFormat="1" ht="27.75" customHeight="1">
      <c r="A18" s="10" t="s">
        <v>80</v>
      </c>
      <c r="B18" s="14" t="s">
        <v>81</v>
      </c>
      <c r="C18" s="175">
        <v>1417800</v>
      </c>
      <c r="D18" s="175"/>
      <c r="E18" s="175">
        <f>C18+D18</f>
        <v>1417800</v>
      </c>
    </row>
    <row r="19" spans="1:5" ht="38.25" customHeight="1">
      <c r="A19" s="278" t="s">
        <v>44</v>
      </c>
      <c r="B19" s="277" t="s">
        <v>304</v>
      </c>
      <c r="C19" s="176">
        <v>1171000</v>
      </c>
      <c r="D19" s="176"/>
      <c r="E19" s="176">
        <f>C19+D19</f>
        <v>1171000</v>
      </c>
    </row>
    <row r="20" spans="1:5" ht="15" hidden="1" customHeight="1">
      <c r="A20" s="278"/>
      <c r="B20" s="277"/>
      <c r="C20" s="175"/>
      <c r="D20" s="175"/>
      <c r="E20" s="176">
        <f t="shared" ref="E20:E25" si="0">C20+D20</f>
        <v>0</v>
      </c>
    </row>
    <row r="21" spans="1:5" ht="39" customHeight="1">
      <c r="A21" s="22" t="s">
        <v>45</v>
      </c>
      <c r="B21" s="19" t="s">
        <v>305</v>
      </c>
      <c r="C21" s="177">
        <v>15097793</v>
      </c>
      <c r="D21" s="177">
        <v>1003400</v>
      </c>
      <c r="E21" s="176">
        <f t="shared" si="0"/>
        <v>16101193</v>
      </c>
    </row>
    <row r="22" spans="1:5">
      <c r="A22" s="10" t="s">
        <v>78</v>
      </c>
      <c r="B22" s="9" t="s">
        <v>79</v>
      </c>
      <c r="C22" s="175">
        <v>1920</v>
      </c>
      <c r="D22" s="175"/>
      <c r="E22" s="176">
        <f t="shared" si="0"/>
        <v>1920</v>
      </c>
    </row>
    <row r="23" spans="1:5" ht="29.25" customHeight="1">
      <c r="A23" s="10" t="s">
        <v>46</v>
      </c>
      <c r="B23" s="14" t="s">
        <v>25</v>
      </c>
      <c r="C23" s="176">
        <v>3964700</v>
      </c>
      <c r="D23" s="176"/>
      <c r="E23" s="176">
        <f t="shared" si="0"/>
        <v>3964700</v>
      </c>
    </row>
    <row r="24" spans="1:5">
      <c r="A24" s="10" t="s">
        <v>47</v>
      </c>
      <c r="B24" s="9" t="s">
        <v>26</v>
      </c>
      <c r="C24" s="175">
        <v>6267784</v>
      </c>
      <c r="D24" s="175"/>
      <c r="E24" s="176">
        <f t="shared" si="0"/>
        <v>6267784</v>
      </c>
    </row>
    <row r="25" spans="1:5">
      <c r="A25" s="10" t="s">
        <v>48</v>
      </c>
      <c r="B25" s="9" t="s">
        <v>27</v>
      </c>
      <c r="C25" s="175">
        <v>4426571.8</v>
      </c>
      <c r="D25" s="175">
        <v>100000</v>
      </c>
      <c r="E25" s="176">
        <f t="shared" si="0"/>
        <v>4526571.8</v>
      </c>
    </row>
    <row r="26" spans="1:5" ht="16.5" customHeight="1">
      <c r="A26" s="274" t="s">
        <v>49</v>
      </c>
      <c r="B26" s="275" t="s">
        <v>28</v>
      </c>
      <c r="C26" s="276">
        <f t="shared" ref="C26:E26" si="1">C28</f>
        <v>6412455</v>
      </c>
      <c r="D26" s="276">
        <f t="shared" ref="D26" si="2">D28</f>
        <v>0</v>
      </c>
      <c r="E26" s="276">
        <f t="shared" si="1"/>
        <v>6412455</v>
      </c>
    </row>
    <row r="27" spans="1:5" ht="15" hidden="1" customHeight="1">
      <c r="A27" s="274"/>
      <c r="B27" s="275"/>
      <c r="C27" s="276"/>
      <c r="D27" s="276"/>
      <c r="E27" s="276"/>
    </row>
    <row r="28" spans="1:5" ht="26.25" customHeight="1">
      <c r="A28" s="10" t="s">
        <v>50</v>
      </c>
      <c r="B28" s="277" t="s">
        <v>29</v>
      </c>
      <c r="C28" s="176">
        <v>6412455</v>
      </c>
      <c r="D28" s="176"/>
      <c r="E28" s="176">
        <f>C28+D28</f>
        <v>6412455</v>
      </c>
    </row>
    <row r="29" spans="1:5" ht="15" hidden="1" customHeight="1">
      <c r="A29" s="10"/>
      <c r="B29" s="277"/>
      <c r="C29" s="175"/>
      <c r="D29" s="175"/>
      <c r="E29" s="175"/>
    </row>
    <row r="30" spans="1:5" ht="14.25" customHeight="1">
      <c r="A30" s="11" t="s">
        <v>51</v>
      </c>
      <c r="B30" s="7" t="s">
        <v>30</v>
      </c>
      <c r="C30" s="56">
        <f t="shared" ref="C30:E30" si="3">C31+C32+C33</f>
        <v>9089739.370000001</v>
      </c>
      <c r="D30" s="56">
        <f t="shared" ref="D30" si="4">D31+D32+D33</f>
        <v>0</v>
      </c>
      <c r="E30" s="56">
        <f t="shared" si="3"/>
        <v>9089739.370000001</v>
      </c>
    </row>
    <row r="31" spans="1:5">
      <c r="A31" s="10" t="s">
        <v>52</v>
      </c>
      <c r="B31" s="9" t="s">
        <v>31</v>
      </c>
      <c r="C31" s="175">
        <v>234093</v>
      </c>
      <c r="D31" s="175"/>
      <c r="E31" s="175">
        <f>C31+D31</f>
        <v>234093</v>
      </c>
    </row>
    <row r="32" spans="1:5">
      <c r="A32" s="10" t="s">
        <v>53</v>
      </c>
      <c r="B32" s="9" t="s">
        <v>32</v>
      </c>
      <c r="C32" s="175">
        <v>5709046.3700000001</v>
      </c>
      <c r="D32" s="175"/>
      <c r="E32" s="175">
        <f t="shared" ref="E32:E33" si="5">C32+D32</f>
        <v>5709046.3700000001</v>
      </c>
    </row>
    <row r="33" spans="1:5">
      <c r="A33" s="10" t="s">
        <v>54</v>
      </c>
      <c r="B33" s="9" t="s">
        <v>33</v>
      </c>
      <c r="C33" s="175">
        <v>3146600</v>
      </c>
      <c r="D33" s="175"/>
      <c r="E33" s="175">
        <f t="shared" si="5"/>
        <v>3146600</v>
      </c>
    </row>
    <row r="34" spans="1:5">
      <c r="A34" s="16" t="s">
        <v>307</v>
      </c>
      <c r="B34" s="13" t="s">
        <v>306</v>
      </c>
      <c r="C34" s="56">
        <f t="shared" ref="C34:E34" si="6">C35+C36+C37</f>
        <v>14481331</v>
      </c>
      <c r="D34" s="56">
        <f t="shared" ref="D34" si="7">D35+D36+D37</f>
        <v>3200000</v>
      </c>
      <c r="E34" s="56">
        <f t="shared" si="6"/>
        <v>17681331</v>
      </c>
    </row>
    <row r="35" spans="1:5">
      <c r="A35" s="17" t="s">
        <v>301</v>
      </c>
      <c r="B35" s="14" t="s">
        <v>308</v>
      </c>
      <c r="C35" s="178">
        <v>1023100</v>
      </c>
      <c r="D35" s="178"/>
      <c r="E35" s="178">
        <f>C35+D35</f>
        <v>1023100</v>
      </c>
    </row>
    <row r="36" spans="1:5">
      <c r="A36" s="17" t="s">
        <v>300</v>
      </c>
      <c r="B36" s="14" t="s">
        <v>309</v>
      </c>
      <c r="C36" s="175">
        <v>12009731</v>
      </c>
      <c r="D36" s="175">
        <v>3200000</v>
      </c>
      <c r="E36" s="178">
        <f t="shared" ref="E36:E37" si="8">C36+D36</f>
        <v>15209731</v>
      </c>
    </row>
    <row r="37" spans="1:5">
      <c r="A37" s="17" t="s">
        <v>302</v>
      </c>
      <c r="B37" s="14" t="s">
        <v>310</v>
      </c>
      <c r="C37" s="175">
        <v>1448500</v>
      </c>
      <c r="D37" s="175"/>
      <c r="E37" s="178">
        <f t="shared" si="8"/>
        <v>1448500</v>
      </c>
    </row>
    <row r="38" spans="1:5">
      <c r="A38" s="11" t="s">
        <v>55</v>
      </c>
      <c r="B38" s="6" t="s">
        <v>73</v>
      </c>
      <c r="C38" s="56">
        <f t="shared" ref="C38:E38" si="9">C39+C40+C42+C43+C41</f>
        <v>134139095.79000001</v>
      </c>
      <c r="D38" s="56">
        <f t="shared" ref="D38" si="10">D39+D40+D42+D43+D41</f>
        <v>1076248.08</v>
      </c>
      <c r="E38" s="56">
        <f t="shared" si="9"/>
        <v>135215343.87</v>
      </c>
    </row>
    <row r="39" spans="1:5">
      <c r="A39" s="10" t="s">
        <v>56</v>
      </c>
      <c r="B39" s="5" t="s">
        <v>34</v>
      </c>
      <c r="C39" s="175">
        <v>17727002</v>
      </c>
      <c r="D39" s="157">
        <v>-470635.1</v>
      </c>
      <c r="E39" s="175">
        <f>C39+D39</f>
        <v>17256366.899999999</v>
      </c>
    </row>
    <row r="40" spans="1:5">
      <c r="A40" s="10" t="s">
        <v>57</v>
      </c>
      <c r="B40" s="5" t="s">
        <v>35</v>
      </c>
      <c r="C40" s="175">
        <v>98210461.189999998</v>
      </c>
      <c r="D40" s="175">
        <v>1546883.18</v>
      </c>
      <c r="E40" s="175">
        <f t="shared" ref="E40:E43" si="11">C40+D40</f>
        <v>99757344.370000005</v>
      </c>
    </row>
    <row r="41" spans="1:5">
      <c r="A41" s="21" t="s">
        <v>319</v>
      </c>
      <c r="B41" s="20" t="s">
        <v>320</v>
      </c>
      <c r="C41" s="175">
        <v>6183701.8899999997</v>
      </c>
      <c r="D41" s="175"/>
      <c r="E41" s="175">
        <f t="shared" si="11"/>
        <v>6183701.8899999997</v>
      </c>
    </row>
    <row r="42" spans="1:5">
      <c r="A42" s="10" t="s">
        <v>58</v>
      </c>
      <c r="B42" s="5" t="s">
        <v>275</v>
      </c>
      <c r="C42" s="175">
        <v>1097590</v>
      </c>
      <c r="D42" s="175">
        <v>-25000</v>
      </c>
      <c r="E42" s="175">
        <f t="shared" si="11"/>
        <v>1072590</v>
      </c>
    </row>
    <row r="43" spans="1:5">
      <c r="A43" s="10" t="s">
        <v>59</v>
      </c>
      <c r="B43" s="5" t="s">
        <v>36</v>
      </c>
      <c r="C43" s="175">
        <v>10920340.710000001</v>
      </c>
      <c r="D43" s="175">
        <v>25000</v>
      </c>
      <c r="E43" s="175">
        <f t="shared" si="11"/>
        <v>10945340.710000001</v>
      </c>
    </row>
    <row r="44" spans="1:5">
      <c r="A44" s="11" t="s">
        <v>60</v>
      </c>
      <c r="B44" s="6" t="s">
        <v>221</v>
      </c>
      <c r="C44" s="56">
        <f t="shared" ref="C44:E44" si="12">C45+C46</f>
        <v>19043348.899999999</v>
      </c>
      <c r="D44" s="56">
        <f t="shared" ref="D44" si="13">D45+D46</f>
        <v>137319.54</v>
      </c>
      <c r="E44" s="56">
        <f t="shared" si="12"/>
        <v>19180668.439999998</v>
      </c>
    </row>
    <row r="45" spans="1:5">
      <c r="A45" s="10" t="s">
        <v>61</v>
      </c>
      <c r="B45" s="5" t="s">
        <v>37</v>
      </c>
      <c r="C45" s="175">
        <v>17531848.899999999</v>
      </c>
      <c r="D45" s="175">
        <v>137319.54</v>
      </c>
      <c r="E45" s="175">
        <f>C45+D45</f>
        <v>17669168.439999998</v>
      </c>
    </row>
    <row r="46" spans="1:5">
      <c r="A46" s="10" t="s">
        <v>219</v>
      </c>
      <c r="B46" s="5" t="s">
        <v>220</v>
      </c>
      <c r="C46" s="175">
        <v>1511500</v>
      </c>
      <c r="D46" s="175"/>
      <c r="E46" s="175">
        <f>C46+D46</f>
        <v>1511500</v>
      </c>
    </row>
    <row r="47" spans="1:5">
      <c r="A47" s="101" t="s">
        <v>711</v>
      </c>
      <c r="B47" s="103" t="s">
        <v>712</v>
      </c>
      <c r="C47" s="179">
        <f>C48</f>
        <v>200000</v>
      </c>
      <c r="D47" s="179">
        <f>D48</f>
        <v>0</v>
      </c>
      <c r="E47" s="179">
        <f>E48</f>
        <v>200000</v>
      </c>
    </row>
    <row r="48" spans="1:5">
      <c r="A48" s="102" t="s">
        <v>682</v>
      </c>
      <c r="B48" s="100" t="s">
        <v>713</v>
      </c>
      <c r="C48" s="175">
        <v>200000</v>
      </c>
      <c r="D48" s="175"/>
      <c r="E48" s="175">
        <f>C48+D48</f>
        <v>200000</v>
      </c>
    </row>
    <row r="49" spans="1:5">
      <c r="A49" s="11" t="s">
        <v>62</v>
      </c>
      <c r="B49" s="6" t="s">
        <v>38</v>
      </c>
      <c r="C49" s="56">
        <f t="shared" ref="C49:E49" si="14">C50+C52+C51</f>
        <v>2887574.46</v>
      </c>
      <c r="D49" s="56">
        <f t="shared" ref="D49" si="15">D50+D52+D51</f>
        <v>0</v>
      </c>
      <c r="E49" s="56">
        <f t="shared" si="14"/>
        <v>2887574.46</v>
      </c>
    </row>
    <row r="50" spans="1:5">
      <c r="A50" s="10" t="s">
        <v>63</v>
      </c>
      <c r="B50" s="5" t="s">
        <v>39</v>
      </c>
      <c r="C50" s="175">
        <v>1316400</v>
      </c>
      <c r="D50" s="175"/>
      <c r="E50" s="175">
        <f>C50+D50</f>
        <v>1316400</v>
      </c>
    </row>
    <row r="51" spans="1:5">
      <c r="A51" s="10" t="s">
        <v>268</v>
      </c>
      <c r="B51" s="5" t="s">
        <v>269</v>
      </c>
      <c r="C51" s="175">
        <v>117400</v>
      </c>
      <c r="D51" s="175"/>
      <c r="E51" s="175">
        <f t="shared" ref="E51:E52" si="16">C51+D51</f>
        <v>117400</v>
      </c>
    </row>
    <row r="52" spans="1:5">
      <c r="A52" s="10" t="s">
        <v>64</v>
      </c>
      <c r="B52" s="5" t="s">
        <v>40</v>
      </c>
      <c r="C52" s="175">
        <v>1453774.46</v>
      </c>
      <c r="D52" s="175"/>
      <c r="E52" s="175">
        <f t="shared" si="16"/>
        <v>1453774.46</v>
      </c>
    </row>
    <row r="53" spans="1:5">
      <c r="A53" s="11" t="s">
        <v>65</v>
      </c>
      <c r="B53" s="6" t="s">
        <v>41</v>
      </c>
      <c r="C53" s="179">
        <f>C54</f>
        <v>297800</v>
      </c>
      <c r="D53" s="179">
        <f>D54</f>
        <v>0</v>
      </c>
      <c r="E53" s="179">
        <f>E54</f>
        <v>297800</v>
      </c>
    </row>
    <row r="54" spans="1:5">
      <c r="A54" s="92" t="s">
        <v>628</v>
      </c>
      <c r="B54" s="95" t="s">
        <v>637</v>
      </c>
      <c r="C54" s="175">
        <v>297800</v>
      </c>
      <c r="D54" s="175"/>
      <c r="E54" s="175">
        <f>C54+D54</f>
        <v>297800</v>
      </c>
    </row>
    <row r="55" spans="1:5" ht="21.75" customHeight="1">
      <c r="A55" s="11"/>
      <c r="B55" s="6" t="s">
        <v>42</v>
      </c>
      <c r="C55" s="56">
        <f>C17+C26+C30+C38+C44+C49+C53+C34+C47</f>
        <v>218898913.32000002</v>
      </c>
      <c r="D55" s="56">
        <f>D17+D26+D30+D38+D44+D49+D53+D34+D47</f>
        <v>5516967.6200000001</v>
      </c>
      <c r="E55" s="56">
        <f>E17+E26+E30+E38+E44+E49+E53+E34+E47</f>
        <v>224415880.94000003</v>
      </c>
    </row>
    <row r="57" spans="1:5">
      <c r="B57" s="15"/>
      <c r="C57" s="149"/>
      <c r="D57" s="149"/>
    </row>
    <row r="58" spans="1:5" ht="51.75" customHeight="1">
      <c r="B58" s="18"/>
      <c r="C58" s="18"/>
      <c r="D58" s="18"/>
    </row>
  </sheetData>
  <mergeCells count="22">
    <mergeCell ref="B6:E6"/>
    <mergeCell ref="B1:E1"/>
    <mergeCell ref="B2:E2"/>
    <mergeCell ref="B3:E3"/>
    <mergeCell ref="B4:E4"/>
    <mergeCell ref="B5:E5"/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05"/>
  <sheetViews>
    <sheetView view="pageBreakPreview" topLeftCell="A196" zoomScale="115" zoomScaleSheetLayoutView="115" workbookViewId="0">
      <selection activeCell="H203" sqref="H203"/>
    </sheetView>
  </sheetViews>
  <sheetFormatPr defaultRowHeight="15"/>
  <cols>
    <col min="1" max="1" width="50.140625" style="117" customWidth="1"/>
    <col min="2" max="2" width="4" style="117" customWidth="1"/>
    <col min="3" max="3" width="4.85546875" style="117" customWidth="1"/>
    <col min="4" max="4" width="11.28515625" style="117" customWidth="1"/>
    <col min="5" max="5" width="6.42578125" style="117" customWidth="1"/>
    <col min="6" max="6" width="13.28515625" style="117" customWidth="1"/>
    <col min="7" max="7" width="12.7109375" style="117" customWidth="1"/>
    <col min="8" max="8" width="13.140625" style="117" customWidth="1"/>
    <col min="9" max="9" width="0.140625" style="117" hidden="1" customWidth="1"/>
    <col min="10" max="16384" width="9.140625" style="117"/>
  </cols>
  <sheetData>
    <row r="1" spans="1:9" ht="15.75">
      <c r="D1" s="272" t="s">
        <v>450</v>
      </c>
      <c r="E1" s="272"/>
      <c r="F1" s="272"/>
      <c r="G1" s="272"/>
      <c r="H1" s="272"/>
      <c r="I1" s="272"/>
    </row>
    <row r="2" spans="1:9" ht="15.75">
      <c r="D2" s="272" t="s">
        <v>0</v>
      </c>
      <c r="E2" s="272"/>
      <c r="F2" s="272"/>
      <c r="G2" s="272"/>
      <c r="H2" s="272"/>
      <c r="I2" s="272"/>
    </row>
    <row r="3" spans="1:9" ht="15.75">
      <c r="D3" s="272" t="s">
        <v>1</v>
      </c>
      <c r="E3" s="272"/>
      <c r="F3" s="272"/>
      <c r="G3" s="272"/>
      <c r="H3" s="272"/>
      <c r="I3" s="272"/>
    </row>
    <row r="4" spans="1:9" ht="15.75">
      <c r="D4" s="272" t="s">
        <v>2</v>
      </c>
      <c r="E4" s="272"/>
      <c r="F4" s="272"/>
      <c r="G4" s="272"/>
      <c r="H4" s="272"/>
      <c r="I4" s="272"/>
    </row>
    <row r="5" spans="1:9" ht="15.75">
      <c r="C5" s="272" t="s">
        <v>814</v>
      </c>
      <c r="D5" s="272"/>
      <c r="E5" s="272"/>
      <c r="F5" s="272"/>
      <c r="G5" s="272"/>
      <c r="H5" s="272"/>
      <c r="I5" s="272"/>
    </row>
    <row r="6" spans="1:9" ht="15.75" customHeight="1">
      <c r="D6" s="272" t="s">
        <v>276</v>
      </c>
      <c r="E6" s="272"/>
      <c r="F6" s="272"/>
      <c r="G6" s="272"/>
      <c r="H6" s="272"/>
      <c r="I6" s="272"/>
    </row>
    <row r="7" spans="1:9" ht="15.75" customHeight="1">
      <c r="D7" s="272" t="s">
        <v>0</v>
      </c>
      <c r="E7" s="272"/>
      <c r="F7" s="272"/>
      <c r="G7" s="272"/>
      <c r="H7" s="272"/>
      <c r="I7" s="272"/>
    </row>
    <row r="8" spans="1:9" ht="15.75" customHeight="1">
      <c r="D8" s="272" t="s">
        <v>1</v>
      </c>
      <c r="E8" s="272"/>
      <c r="F8" s="272"/>
      <c r="G8" s="272"/>
      <c r="H8" s="272"/>
      <c r="I8" s="272"/>
    </row>
    <row r="9" spans="1:9" ht="18.75" customHeight="1">
      <c r="A9" s="118"/>
      <c r="D9" s="272" t="s">
        <v>2</v>
      </c>
      <c r="E9" s="272"/>
      <c r="F9" s="272"/>
      <c r="G9" s="272"/>
      <c r="H9" s="272"/>
      <c r="I9" s="272"/>
    </row>
    <row r="10" spans="1:9" ht="18.75" customHeight="1">
      <c r="A10" s="118"/>
      <c r="C10" s="272" t="s">
        <v>720</v>
      </c>
      <c r="D10" s="272"/>
      <c r="E10" s="272"/>
      <c r="F10" s="272"/>
      <c r="G10" s="272"/>
      <c r="H10" s="272"/>
      <c r="I10" s="272"/>
    </row>
    <row r="11" spans="1:9" ht="18.75">
      <c r="A11" s="118"/>
    </row>
    <row r="12" spans="1:9">
      <c r="A12" s="281" t="s">
        <v>72</v>
      </c>
      <c r="B12" s="282"/>
      <c r="C12" s="282"/>
      <c r="D12" s="282"/>
      <c r="E12" s="282"/>
      <c r="F12" s="282"/>
      <c r="G12" s="282"/>
      <c r="H12" s="282"/>
    </row>
    <row r="13" spans="1:9">
      <c r="A13" s="281" t="s">
        <v>633</v>
      </c>
      <c r="B13" s="282"/>
      <c r="C13" s="282"/>
      <c r="D13" s="282"/>
      <c r="E13" s="282"/>
      <c r="F13" s="282"/>
      <c r="G13" s="282"/>
      <c r="H13" s="282"/>
    </row>
    <row r="14" spans="1:9" ht="15.75">
      <c r="A14" s="119"/>
    </row>
    <row r="15" spans="1:9" ht="23.25" customHeight="1">
      <c r="A15" s="111"/>
      <c r="E15" s="285" t="s">
        <v>559</v>
      </c>
      <c r="F15" s="285"/>
      <c r="G15" s="285"/>
      <c r="H15" s="285"/>
      <c r="I15" s="285"/>
    </row>
    <row r="16" spans="1:9" ht="63.75" customHeight="1">
      <c r="A16" s="283"/>
      <c r="B16" s="283" t="s">
        <v>76</v>
      </c>
      <c r="C16" s="283" t="s">
        <v>66</v>
      </c>
      <c r="D16" s="284" t="s">
        <v>10</v>
      </c>
      <c r="E16" s="284" t="s">
        <v>67</v>
      </c>
      <c r="F16" s="284" t="s">
        <v>634</v>
      </c>
      <c r="G16" s="284" t="s">
        <v>736</v>
      </c>
      <c r="H16" s="284" t="s">
        <v>634</v>
      </c>
      <c r="I16" s="280"/>
    </row>
    <row r="17" spans="1:9" ht="33" customHeight="1">
      <c r="A17" s="283"/>
      <c r="B17" s="283"/>
      <c r="C17" s="283"/>
      <c r="D17" s="284"/>
      <c r="E17" s="284"/>
      <c r="F17" s="284"/>
      <c r="G17" s="284"/>
      <c r="H17" s="284"/>
      <c r="I17" s="280"/>
    </row>
    <row r="18" spans="1:9" ht="33" customHeight="1">
      <c r="A18" s="283"/>
      <c r="B18" s="283"/>
      <c r="C18" s="283"/>
      <c r="D18" s="284"/>
      <c r="E18" s="284"/>
      <c r="F18" s="284"/>
      <c r="G18" s="284"/>
      <c r="H18" s="284"/>
      <c r="I18" s="280"/>
    </row>
    <row r="19" spans="1:9" ht="15.75">
      <c r="A19" s="120" t="s">
        <v>68</v>
      </c>
      <c r="B19" s="69" t="s">
        <v>70</v>
      </c>
      <c r="C19" s="121"/>
      <c r="D19" s="122"/>
      <c r="E19" s="122"/>
      <c r="F19" s="168">
        <f>F20+F21+F22+F23+F24+F25+F27+F28+F31+F32+F33+F34+F35+F36+F37+F38+F39+F40+F41+F42+F43+F45+F47+F48+F49+F50+F51+F52+F56+F63+F64+F26+F29+F30+F44+F55+F65+F57+F58+F59+F60+F61+F62+F46+F53+F54</f>
        <v>43477431.07</v>
      </c>
      <c r="G19" s="168">
        <f t="shared" ref="G19:H19" si="0">G20+G21+G22+G23+G24+G25+G27+G28+G31+G32+G33+G34+G35+G36+G37+G38+G39+G40+G41+G42+G43+G45+G47+G48+G49+G50+G51+G52+G56+G63+G64+G26+G29+G30+G44+G55+G65+G57+G58+G59+G60+G61+G62+G46+G53+G54</f>
        <v>-5241782.83</v>
      </c>
      <c r="H19" s="168">
        <f t="shared" si="0"/>
        <v>38235648.240000002</v>
      </c>
      <c r="I19" s="114" t="e">
        <f>I20+I21+I22+#REF!+I23+I24+I25+#REF!+I27+I28+I31+I32+I33+I34+#REF!+I35+I36+I37+I38+I39+I40+I41+I42+#REF!+I43+#REF!+#REF!+I45+I47+I48+I49+I50+I51+#REF!+I52+I55+#REF!+#REF!+#REF!+I56+#REF!+#REF!+#REF!+I63+#REF!+I64</f>
        <v>#REF!</v>
      </c>
    </row>
    <row r="20" spans="1:9" ht="79.5" customHeight="1">
      <c r="A20" s="58" t="s">
        <v>191</v>
      </c>
      <c r="B20" s="105" t="s">
        <v>70</v>
      </c>
      <c r="C20" s="123" t="s">
        <v>80</v>
      </c>
      <c r="D20" s="24">
        <v>4190000250</v>
      </c>
      <c r="E20" s="24">
        <v>100</v>
      </c>
      <c r="F20" s="169">
        <v>1417800</v>
      </c>
      <c r="G20" s="169"/>
      <c r="H20" s="169">
        <f>F20+G20</f>
        <v>1417800</v>
      </c>
      <c r="I20" s="124"/>
    </row>
    <row r="21" spans="1:9" ht="77.25" customHeight="1">
      <c r="A21" s="25" t="s">
        <v>192</v>
      </c>
      <c r="B21" s="105" t="s">
        <v>70</v>
      </c>
      <c r="C21" s="105" t="s">
        <v>45</v>
      </c>
      <c r="D21" s="24">
        <v>4190000280</v>
      </c>
      <c r="E21" s="107">
        <v>100</v>
      </c>
      <c r="F21" s="169">
        <v>12434700</v>
      </c>
      <c r="G21" s="169">
        <v>10000</v>
      </c>
      <c r="H21" s="169">
        <f t="shared" ref="H21:H68" si="1">F21+G21</f>
        <v>12444700</v>
      </c>
      <c r="I21" s="124"/>
    </row>
    <row r="22" spans="1:9" ht="38.25" customHeight="1">
      <c r="A22" s="25" t="s">
        <v>246</v>
      </c>
      <c r="B22" s="105" t="s">
        <v>70</v>
      </c>
      <c r="C22" s="105" t="s">
        <v>45</v>
      </c>
      <c r="D22" s="24">
        <v>4190000280</v>
      </c>
      <c r="E22" s="107">
        <v>200</v>
      </c>
      <c r="F22" s="169">
        <v>2263300</v>
      </c>
      <c r="G22" s="169">
        <v>993400</v>
      </c>
      <c r="H22" s="169">
        <f t="shared" si="1"/>
        <v>3256700</v>
      </c>
      <c r="I22" s="124"/>
    </row>
    <row r="23" spans="1:9" ht="53.25" customHeight="1">
      <c r="A23" s="25" t="s">
        <v>18</v>
      </c>
      <c r="B23" s="105" t="s">
        <v>70</v>
      </c>
      <c r="C23" s="105" t="s">
        <v>45</v>
      </c>
      <c r="D23" s="24">
        <v>4190000280</v>
      </c>
      <c r="E23" s="107">
        <v>800</v>
      </c>
      <c r="F23" s="169">
        <v>25400</v>
      </c>
      <c r="G23" s="169"/>
      <c r="H23" s="169">
        <f t="shared" si="1"/>
        <v>25400</v>
      </c>
      <c r="I23" s="124"/>
    </row>
    <row r="24" spans="1:9" ht="93.75" customHeight="1">
      <c r="A24" s="60" t="s">
        <v>187</v>
      </c>
      <c r="B24" s="105" t="s">
        <v>70</v>
      </c>
      <c r="C24" s="105" t="s">
        <v>45</v>
      </c>
      <c r="D24" s="24">
        <v>1110180360</v>
      </c>
      <c r="E24" s="107">
        <v>100</v>
      </c>
      <c r="F24" s="169">
        <v>327300</v>
      </c>
      <c r="G24" s="169"/>
      <c r="H24" s="169">
        <f t="shared" si="1"/>
        <v>327300</v>
      </c>
      <c r="I24" s="124"/>
    </row>
    <row r="25" spans="1:9" ht="51.75" customHeight="1">
      <c r="A25" s="60" t="s">
        <v>241</v>
      </c>
      <c r="B25" s="105" t="s">
        <v>70</v>
      </c>
      <c r="C25" s="105" t="s">
        <v>45</v>
      </c>
      <c r="D25" s="24">
        <v>1110180360</v>
      </c>
      <c r="E25" s="107">
        <v>200</v>
      </c>
      <c r="F25" s="169">
        <v>47093</v>
      </c>
      <c r="G25" s="169"/>
      <c r="H25" s="169">
        <f t="shared" si="1"/>
        <v>47093</v>
      </c>
      <c r="I25" s="124"/>
    </row>
    <row r="26" spans="1:9" ht="48.75" customHeight="1">
      <c r="A26" s="90" t="s">
        <v>498</v>
      </c>
      <c r="B26" s="105" t="s">
        <v>70</v>
      </c>
      <c r="C26" s="105" t="s">
        <v>78</v>
      </c>
      <c r="D26" s="24">
        <v>4490051200</v>
      </c>
      <c r="E26" s="62">
        <v>200</v>
      </c>
      <c r="F26" s="169">
        <v>1920</v>
      </c>
      <c r="G26" s="169"/>
      <c r="H26" s="169">
        <f t="shared" si="1"/>
        <v>1920</v>
      </c>
      <c r="I26" s="124"/>
    </row>
    <row r="27" spans="1:9" ht="51.75" customHeight="1">
      <c r="A27" s="60" t="s">
        <v>334</v>
      </c>
      <c r="B27" s="105" t="s">
        <v>70</v>
      </c>
      <c r="C27" s="105" t="s">
        <v>48</v>
      </c>
      <c r="D27" s="105" t="s">
        <v>521</v>
      </c>
      <c r="E27" s="62">
        <v>200</v>
      </c>
      <c r="F27" s="169">
        <v>100000</v>
      </c>
      <c r="G27" s="169"/>
      <c r="H27" s="169">
        <f t="shared" si="1"/>
        <v>100000</v>
      </c>
      <c r="I27" s="125"/>
    </row>
    <row r="28" spans="1:9" ht="66" customHeight="1">
      <c r="A28" s="25" t="s">
        <v>533</v>
      </c>
      <c r="B28" s="105" t="s">
        <v>70</v>
      </c>
      <c r="C28" s="105" t="s">
        <v>48</v>
      </c>
      <c r="D28" s="105" t="s">
        <v>527</v>
      </c>
      <c r="E28" s="107">
        <v>200</v>
      </c>
      <c r="F28" s="169">
        <v>430000</v>
      </c>
      <c r="G28" s="169"/>
      <c r="H28" s="169">
        <f t="shared" si="1"/>
        <v>430000</v>
      </c>
      <c r="I28" s="124"/>
    </row>
    <row r="29" spans="1:9" ht="66" customHeight="1">
      <c r="A29" s="84" t="s">
        <v>535</v>
      </c>
      <c r="B29" s="105" t="s">
        <v>70</v>
      </c>
      <c r="C29" s="105" t="s">
        <v>48</v>
      </c>
      <c r="D29" s="105" t="s">
        <v>534</v>
      </c>
      <c r="E29" s="107">
        <v>200</v>
      </c>
      <c r="F29" s="169">
        <v>200000</v>
      </c>
      <c r="G29" s="169"/>
      <c r="H29" s="169">
        <f t="shared" si="1"/>
        <v>200000</v>
      </c>
      <c r="I29" s="124"/>
    </row>
    <row r="30" spans="1:9" ht="39" customHeight="1">
      <c r="A30" s="25" t="s">
        <v>545</v>
      </c>
      <c r="B30" s="105" t="s">
        <v>70</v>
      </c>
      <c r="C30" s="105" t="s">
        <v>48</v>
      </c>
      <c r="D30" s="61" t="s">
        <v>546</v>
      </c>
      <c r="E30" s="107">
        <v>200</v>
      </c>
      <c r="F30" s="169">
        <v>40000</v>
      </c>
      <c r="G30" s="169"/>
      <c r="H30" s="169">
        <f t="shared" si="1"/>
        <v>40000</v>
      </c>
      <c r="I30" s="97">
        <v>40</v>
      </c>
    </row>
    <row r="31" spans="1:9" ht="51.75" customHeight="1">
      <c r="A31" s="60" t="s">
        <v>240</v>
      </c>
      <c r="B31" s="105" t="s">
        <v>70</v>
      </c>
      <c r="C31" s="105" t="s">
        <v>48</v>
      </c>
      <c r="D31" s="105" t="s">
        <v>530</v>
      </c>
      <c r="E31" s="107">
        <v>200</v>
      </c>
      <c r="F31" s="169">
        <v>460000</v>
      </c>
      <c r="G31" s="169"/>
      <c r="H31" s="169">
        <f t="shared" si="1"/>
        <v>460000</v>
      </c>
      <c r="I31" s="124"/>
    </row>
    <row r="32" spans="1:9" ht="39" customHeight="1">
      <c r="A32" s="60" t="s">
        <v>243</v>
      </c>
      <c r="B32" s="105" t="s">
        <v>70</v>
      </c>
      <c r="C32" s="105" t="s">
        <v>48</v>
      </c>
      <c r="D32" s="24">
        <v>1410100700</v>
      </c>
      <c r="E32" s="107">
        <v>200</v>
      </c>
      <c r="F32" s="169">
        <v>20000</v>
      </c>
      <c r="G32" s="169"/>
      <c r="H32" s="169">
        <f t="shared" si="1"/>
        <v>20000</v>
      </c>
      <c r="I32" s="124"/>
    </row>
    <row r="33" spans="1:9" ht="53.25" customHeight="1">
      <c r="A33" s="60" t="s">
        <v>255</v>
      </c>
      <c r="B33" s="105" t="s">
        <v>70</v>
      </c>
      <c r="C33" s="105" t="s">
        <v>48</v>
      </c>
      <c r="D33" s="24">
        <v>1410100710</v>
      </c>
      <c r="E33" s="107">
        <v>200</v>
      </c>
      <c r="F33" s="169">
        <v>30000</v>
      </c>
      <c r="G33" s="169"/>
      <c r="H33" s="169">
        <f t="shared" si="1"/>
        <v>30000</v>
      </c>
      <c r="I33" s="124"/>
    </row>
    <row r="34" spans="1:9" ht="52.5" customHeight="1">
      <c r="A34" s="25" t="s">
        <v>670</v>
      </c>
      <c r="B34" s="105" t="s">
        <v>70</v>
      </c>
      <c r="C34" s="105" t="s">
        <v>48</v>
      </c>
      <c r="D34" s="24">
        <v>4290020100</v>
      </c>
      <c r="E34" s="107">
        <v>200</v>
      </c>
      <c r="F34" s="169">
        <v>2300000</v>
      </c>
      <c r="G34" s="169"/>
      <c r="H34" s="169">
        <f t="shared" si="1"/>
        <v>2300000</v>
      </c>
      <c r="I34" s="124"/>
    </row>
    <row r="35" spans="1:9" ht="38.25" customHeight="1">
      <c r="A35" s="25" t="s">
        <v>263</v>
      </c>
      <c r="B35" s="105" t="s">
        <v>70</v>
      </c>
      <c r="C35" s="105" t="s">
        <v>48</v>
      </c>
      <c r="D35" s="24">
        <v>4290020120</v>
      </c>
      <c r="E35" s="107">
        <v>800</v>
      </c>
      <c r="F35" s="169">
        <v>28500</v>
      </c>
      <c r="G35" s="169"/>
      <c r="H35" s="169">
        <f t="shared" si="1"/>
        <v>28500</v>
      </c>
      <c r="I35" s="124"/>
    </row>
    <row r="36" spans="1:9" ht="53.25" customHeight="1">
      <c r="A36" s="25" t="s">
        <v>249</v>
      </c>
      <c r="B36" s="105" t="s">
        <v>70</v>
      </c>
      <c r="C36" s="105" t="s">
        <v>48</v>
      </c>
      <c r="D36" s="24">
        <v>4290020140</v>
      </c>
      <c r="E36" s="107">
        <v>200</v>
      </c>
      <c r="F36" s="169">
        <v>125000</v>
      </c>
      <c r="G36" s="169"/>
      <c r="H36" s="169">
        <f t="shared" si="1"/>
        <v>125000</v>
      </c>
      <c r="I36" s="124"/>
    </row>
    <row r="37" spans="1:9" ht="51.75" customHeight="1">
      <c r="A37" s="58" t="s">
        <v>735</v>
      </c>
      <c r="B37" s="105" t="s">
        <v>70</v>
      </c>
      <c r="C37" s="105" t="s">
        <v>48</v>
      </c>
      <c r="D37" s="24">
        <v>4290007030</v>
      </c>
      <c r="E37" s="107">
        <v>300</v>
      </c>
      <c r="F37" s="169">
        <v>10000</v>
      </c>
      <c r="G37" s="169"/>
      <c r="H37" s="169">
        <f t="shared" si="1"/>
        <v>10000</v>
      </c>
      <c r="I37" s="124"/>
    </row>
    <row r="38" spans="1:9" ht="54" customHeight="1">
      <c r="A38" s="25" t="s">
        <v>253</v>
      </c>
      <c r="B38" s="105" t="s">
        <v>70</v>
      </c>
      <c r="C38" s="105" t="s">
        <v>48</v>
      </c>
      <c r="D38" s="24">
        <v>4390080350</v>
      </c>
      <c r="E38" s="107">
        <v>200</v>
      </c>
      <c r="F38" s="169">
        <v>6571.8</v>
      </c>
      <c r="G38" s="169"/>
      <c r="H38" s="169">
        <f t="shared" si="1"/>
        <v>6571.8</v>
      </c>
      <c r="I38" s="124"/>
    </row>
    <row r="39" spans="1:9" ht="52.5" customHeight="1">
      <c r="A39" s="25" t="s">
        <v>250</v>
      </c>
      <c r="B39" s="105" t="s">
        <v>70</v>
      </c>
      <c r="C39" s="105" t="s">
        <v>50</v>
      </c>
      <c r="D39" s="24">
        <v>4290020150</v>
      </c>
      <c r="E39" s="107">
        <v>200</v>
      </c>
      <c r="F39" s="169">
        <v>330000</v>
      </c>
      <c r="G39" s="169"/>
      <c r="H39" s="169">
        <f t="shared" si="1"/>
        <v>330000</v>
      </c>
      <c r="I39" s="124"/>
    </row>
    <row r="40" spans="1:9" ht="104.25" customHeight="1">
      <c r="A40" s="25" t="s">
        <v>497</v>
      </c>
      <c r="B40" s="105" t="s">
        <v>70</v>
      </c>
      <c r="C40" s="105" t="s">
        <v>52</v>
      </c>
      <c r="D40" s="24">
        <v>4390080370</v>
      </c>
      <c r="E40" s="107">
        <v>200</v>
      </c>
      <c r="F40" s="169">
        <v>5956</v>
      </c>
      <c r="G40" s="169"/>
      <c r="H40" s="169">
        <f t="shared" si="1"/>
        <v>5956</v>
      </c>
      <c r="I40" s="124"/>
    </row>
    <row r="41" spans="1:9" ht="106.5" customHeight="1">
      <c r="A41" s="70" t="s">
        <v>496</v>
      </c>
      <c r="B41" s="105" t="s">
        <v>70</v>
      </c>
      <c r="C41" s="105" t="s">
        <v>52</v>
      </c>
      <c r="D41" s="24">
        <v>4390082400</v>
      </c>
      <c r="E41" s="107">
        <v>200</v>
      </c>
      <c r="F41" s="169">
        <v>228137</v>
      </c>
      <c r="G41" s="169"/>
      <c r="H41" s="169">
        <f t="shared" si="1"/>
        <v>228137</v>
      </c>
      <c r="I41" s="124"/>
    </row>
    <row r="42" spans="1:9" ht="105" customHeight="1">
      <c r="A42" s="23" t="s">
        <v>281</v>
      </c>
      <c r="B42" s="105" t="s">
        <v>70</v>
      </c>
      <c r="C42" s="105" t="s">
        <v>53</v>
      </c>
      <c r="D42" s="24">
        <v>1620120300</v>
      </c>
      <c r="E42" s="107">
        <v>200</v>
      </c>
      <c r="F42" s="169">
        <v>250000</v>
      </c>
      <c r="G42" s="169">
        <v>-250000</v>
      </c>
      <c r="H42" s="169">
        <f t="shared" si="1"/>
        <v>0</v>
      </c>
      <c r="I42" s="124"/>
    </row>
    <row r="43" spans="1:9" ht="79.5" customHeight="1">
      <c r="A43" s="23" t="s">
        <v>299</v>
      </c>
      <c r="B43" s="105" t="s">
        <v>70</v>
      </c>
      <c r="C43" s="105" t="s">
        <v>53</v>
      </c>
      <c r="D43" s="24">
        <v>1720120410</v>
      </c>
      <c r="E43" s="107">
        <v>200</v>
      </c>
      <c r="F43" s="169">
        <v>3156046.37</v>
      </c>
      <c r="G43" s="169"/>
      <c r="H43" s="169">
        <f t="shared" si="1"/>
        <v>3156046.37</v>
      </c>
      <c r="I43" s="124"/>
    </row>
    <row r="44" spans="1:9" ht="53.25" customHeight="1">
      <c r="A44" s="60" t="s">
        <v>333</v>
      </c>
      <c r="B44" s="105" t="s">
        <v>70</v>
      </c>
      <c r="C44" s="105" t="s">
        <v>54</v>
      </c>
      <c r="D44" s="105" t="s">
        <v>521</v>
      </c>
      <c r="E44" s="62">
        <v>200</v>
      </c>
      <c r="F44" s="169">
        <v>0</v>
      </c>
      <c r="G44" s="169"/>
      <c r="H44" s="169">
        <f t="shared" si="1"/>
        <v>0</v>
      </c>
      <c r="I44" s="124"/>
    </row>
    <row r="45" spans="1:9" ht="65.25" customHeight="1">
      <c r="A45" s="60" t="s">
        <v>522</v>
      </c>
      <c r="B45" s="105" t="s">
        <v>70</v>
      </c>
      <c r="C45" s="105" t="s">
        <v>54</v>
      </c>
      <c r="D45" s="61" t="s">
        <v>539</v>
      </c>
      <c r="E45" s="107">
        <v>200</v>
      </c>
      <c r="F45" s="169">
        <v>921900</v>
      </c>
      <c r="G45" s="169"/>
      <c r="H45" s="169">
        <f t="shared" si="1"/>
        <v>921900</v>
      </c>
      <c r="I45" s="125">
        <v>3000</v>
      </c>
    </row>
    <row r="46" spans="1:9" ht="65.25" customHeight="1">
      <c r="A46" s="60" t="s">
        <v>709</v>
      </c>
      <c r="B46" s="138" t="s">
        <v>70</v>
      </c>
      <c r="C46" s="138" t="s">
        <v>54</v>
      </c>
      <c r="D46" s="61" t="s">
        <v>710</v>
      </c>
      <c r="E46" s="139">
        <v>200</v>
      </c>
      <c r="F46" s="169">
        <v>246100</v>
      </c>
      <c r="G46" s="169"/>
      <c r="H46" s="169">
        <f t="shared" si="1"/>
        <v>246100</v>
      </c>
      <c r="I46" s="125"/>
    </row>
    <row r="47" spans="1:9" ht="40.5" customHeight="1">
      <c r="A47" s="60" t="s">
        <v>335</v>
      </c>
      <c r="B47" s="105" t="s">
        <v>70</v>
      </c>
      <c r="C47" s="105" t="s">
        <v>54</v>
      </c>
      <c r="D47" s="61" t="s">
        <v>540</v>
      </c>
      <c r="E47" s="107">
        <v>200</v>
      </c>
      <c r="F47" s="169">
        <v>550000</v>
      </c>
      <c r="G47" s="169">
        <v>-550000</v>
      </c>
      <c r="H47" s="169">
        <f t="shared" si="1"/>
        <v>0</v>
      </c>
      <c r="I47" s="126" t="s">
        <v>318</v>
      </c>
    </row>
    <row r="48" spans="1:9" ht="65.25" customHeight="1">
      <c r="A48" s="58" t="s">
        <v>252</v>
      </c>
      <c r="B48" s="105" t="s">
        <v>70</v>
      </c>
      <c r="C48" s="105" t="s">
        <v>54</v>
      </c>
      <c r="D48" s="24">
        <v>4290020160</v>
      </c>
      <c r="E48" s="107">
        <v>200</v>
      </c>
      <c r="F48" s="169">
        <v>628600</v>
      </c>
      <c r="G48" s="169"/>
      <c r="H48" s="169">
        <f t="shared" si="1"/>
        <v>628600</v>
      </c>
      <c r="I48" s="124"/>
    </row>
    <row r="49" spans="1:9" ht="38.25" customHeight="1">
      <c r="A49" s="25" t="s">
        <v>277</v>
      </c>
      <c r="B49" s="105" t="s">
        <v>70</v>
      </c>
      <c r="C49" s="105" t="s">
        <v>54</v>
      </c>
      <c r="D49" s="24">
        <v>4290020180</v>
      </c>
      <c r="E49" s="107">
        <v>200</v>
      </c>
      <c r="F49" s="169">
        <v>400000</v>
      </c>
      <c r="G49" s="169">
        <v>550000</v>
      </c>
      <c r="H49" s="169">
        <f t="shared" si="1"/>
        <v>950000</v>
      </c>
      <c r="I49" s="124"/>
    </row>
    <row r="50" spans="1:9" ht="54.75" customHeight="1">
      <c r="A50" s="60" t="s">
        <v>298</v>
      </c>
      <c r="B50" s="105" t="s">
        <v>70</v>
      </c>
      <c r="C50" s="105" t="s">
        <v>301</v>
      </c>
      <c r="D50" s="105" t="s">
        <v>508</v>
      </c>
      <c r="E50" s="107">
        <v>200</v>
      </c>
      <c r="F50" s="169">
        <v>879900</v>
      </c>
      <c r="G50" s="169"/>
      <c r="H50" s="169">
        <f t="shared" si="1"/>
        <v>879900</v>
      </c>
      <c r="I50" s="124"/>
    </row>
    <row r="51" spans="1:9" ht="40.5" customHeight="1">
      <c r="A51" s="60" t="s">
        <v>297</v>
      </c>
      <c r="B51" s="105" t="s">
        <v>70</v>
      </c>
      <c r="C51" s="105" t="s">
        <v>301</v>
      </c>
      <c r="D51" s="105" t="s">
        <v>509</v>
      </c>
      <c r="E51" s="107">
        <v>200</v>
      </c>
      <c r="F51" s="169">
        <v>97000</v>
      </c>
      <c r="G51" s="169"/>
      <c r="H51" s="169">
        <f t="shared" si="1"/>
        <v>97000</v>
      </c>
      <c r="I51" s="124"/>
    </row>
    <row r="52" spans="1:9" ht="54" customHeight="1">
      <c r="A52" s="60" t="s">
        <v>550</v>
      </c>
      <c r="B52" s="105" t="s">
        <v>70</v>
      </c>
      <c r="C52" s="105" t="s">
        <v>300</v>
      </c>
      <c r="D52" s="105" t="s">
        <v>505</v>
      </c>
      <c r="E52" s="107">
        <v>400</v>
      </c>
      <c r="F52" s="169">
        <v>514548.17</v>
      </c>
      <c r="G52" s="169"/>
      <c r="H52" s="169">
        <f t="shared" si="1"/>
        <v>514548.17</v>
      </c>
      <c r="I52" s="124"/>
    </row>
    <row r="53" spans="1:9" ht="66" customHeight="1">
      <c r="A53" s="60" t="s">
        <v>739</v>
      </c>
      <c r="B53" s="150" t="s">
        <v>70</v>
      </c>
      <c r="C53" s="150" t="s">
        <v>300</v>
      </c>
      <c r="D53" s="150" t="s">
        <v>737</v>
      </c>
      <c r="E53" s="62">
        <v>400</v>
      </c>
      <c r="F53" s="169">
        <v>5935231</v>
      </c>
      <c r="G53" s="158">
        <v>-5935231</v>
      </c>
      <c r="H53" s="169">
        <f t="shared" si="1"/>
        <v>0</v>
      </c>
      <c r="I53" s="155"/>
    </row>
    <row r="54" spans="1:9" ht="55.5" customHeight="1">
      <c r="A54" s="60" t="s">
        <v>740</v>
      </c>
      <c r="B54" s="150" t="s">
        <v>70</v>
      </c>
      <c r="C54" s="150" t="s">
        <v>300</v>
      </c>
      <c r="D54" s="150" t="s">
        <v>738</v>
      </c>
      <c r="E54" s="62">
        <v>400</v>
      </c>
      <c r="F54" s="169">
        <v>59951.83</v>
      </c>
      <c r="G54" s="158">
        <v>-59951.83</v>
      </c>
      <c r="H54" s="169">
        <f t="shared" si="1"/>
        <v>0</v>
      </c>
      <c r="I54" s="155"/>
    </row>
    <row r="55" spans="1:9" ht="42" customHeight="1">
      <c r="A55" s="60" t="s">
        <v>296</v>
      </c>
      <c r="B55" s="105" t="s">
        <v>70</v>
      </c>
      <c r="C55" s="105" t="s">
        <v>300</v>
      </c>
      <c r="D55" s="105" t="s">
        <v>516</v>
      </c>
      <c r="E55" s="107">
        <v>200</v>
      </c>
      <c r="F55" s="169">
        <v>500000</v>
      </c>
      <c r="G55" s="169"/>
      <c r="H55" s="169">
        <f t="shared" si="1"/>
        <v>500000</v>
      </c>
      <c r="I55" s="124"/>
    </row>
    <row r="56" spans="1:9" ht="41.25" customHeight="1">
      <c r="A56" s="60" t="s">
        <v>481</v>
      </c>
      <c r="B56" s="105" t="s">
        <v>70</v>
      </c>
      <c r="C56" s="66" t="s">
        <v>302</v>
      </c>
      <c r="D56" s="105" t="s">
        <v>512</v>
      </c>
      <c r="E56" s="107">
        <v>200</v>
      </c>
      <c r="F56" s="169">
        <v>154100</v>
      </c>
      <c r="G56" s="169"/>
      <c r="H56" s="169">
        <f t="shared" si="1"/>
        <v>154100</v>
      </c>
      <c r="I56" s="124"/>
    </row>
    <row r="57" spans="1:9" ht="53.25" customHeight="1">
      <c r="A57" s="25" t="s">
        <v>630</v>
      </c>
      <c r="B57" s="105" t="s">
        <v>70</v>
      </c>
      <c r="C57" s="66" t="s">
        <v>61</v>
      </c>
      <c r="D57" s="105" t="s">
        <v>589</v>
      </c>
      <c r="E57" s="107">
        <v>200</v>
      </c>
      <c r="F57" s="169">
        <v>6718575.9000000004</v>
      </c>
      <c r="G57" s="169"/>
      <c r="H57" s="169">
        <f t="shared" si="1"/>
        <v>6718575.9000000004</v>
      </c>
      <c r="I57" s="124"/>
    </row>
    <row r="58" spans="1:9" ht="40.5" customHeight="1">
      <c r="A58" s="71" t="s">
        <v>677</v>
      </c>
      <c r="B58" s="105" t="s">
        <v>70</v>
      </c>
      <c r="C58" s="66" t="s">
        <v>682</v>
      </c>
      <c r="D58" s="24">
        <v>1810120450</v>
      </c>
      <c r="E58" s="107">
        <v>300</v>
      </c>
      <c r="F58" s="169">
        <v>100000</v>
      </c>
      <c r="G58" s="169"/>
      <c r="H58" s="169">
        <f t="shared" si="1"/>
        <v>100000</v>
      </c>
      <c r="I58" s="124"/>
    </row>
    <row r="59" spans="1:9" ht="27" customHeight="1">
      <c r="A59" s="71" t="s">
        <v>678</v>
      </c>
      <c r="B59" s="105" t="s">
        <v>70</v>
      </c>
      <c r="C59" s="66" t="s">
        <v>682</v>
      </c>
      <c r="D59" s="24">
        <v>1810120460</v>
      </c>
      <c r="E59" s="107">
        <v>300</v>
      </c>
      <c r="F59" s="169">
        <v>25000</v>
      </c>
      <c r="G59" s="169"/>
      <c r="H59" s="169">
        <f t="shared" si="1"/>
        <v>25000</v>
      </c>
      <c r="I59" s="124"/>
    </row>
    <row r="60" spans="1:9" ht="52.5" customHeight="1">
      <c r="A60" s="71" t="s">
        <v>679</v>
      </c>
      <c r="B60" s="105" t="s">
        <v>70</v>
      </c>
      <c r="C60" s="66" t="s">
        <v>682</v>
      </c>
      <c r="D60" s="24">
        <v>1810120470</v>
      </c>
      <c r="E60" s="107">
        <v>300</v>
      </c>
      <c r="F60" s="169">
        <v>25000</v>
      </c>
      <c r="G60" s="169"/>
      <c r="H60" s="169">
        <f t="shared" si="1"/>
        <v>25000</v>
      </c>
      <c r="I60" s="124"/>
    </row>
    <row r="61" spans="1:9" ht="52.5" customHeight="1">
      <c r="A61" s="71" t="s">
        <v>680</v>
      </c>
      <c r="B61" s="105" t="s">
        <v>70</v>
      </c>
      <c r="C61" s="66" t="s">
        <v>682</v>
      </c>
      <c r="D61" s="24">
        <v>1810120480</v>
      </c>
      <c r="E61" s="107">
        <v>300</v>
      </c>
      <c r="F61" s="169">
        <v>25000</v>
      </c>
      <c r="G61" s="169"/>
      <c r="H61" s="169">
        <f t="shared" si="1"/>
        <v>25000</v>
      </c>
      <c r="I61" s="124"/>
    </row>
    <row r="62" spans="1:9" ht="39.75" customHeight="1">
      <c r="A62" s="71" t="s">
        <v>681</v>
      </c>
      <c r="B62" s="105" t="s">
        <v>70</v>
      </c>
      <c r="C62" s="66" t="s">
        <v>682</v>
      </c>
      <c r="D62" s="24">
        <v>1810120490</v>
      </c>
      <c r="E62" s="107">
        <v>300</v>
      </c>
      <c r="F62" s="169">
        <v>25000</v>
      </c>
      <c r="G62" s="169"/>
      <c r="H62" s="169">
        <f t="shared" si="1"/>
        <v>25000</v>
      </c>
      <c r="I62" s="124"/>
    </row>
    <row r="63" spans="1:9" ht="39" customHeight="1">
      <c r="A63" s="58" t="s">
        <v>197</v>
      </c>
      <c r="B63" s="105" t="s">
        <v>70</v>
      </c>
      <c r="C63" s="105" t="s">
        <v>63</v>
      </c>
      <c r="D63" s="24">
        <v>4290007010</v>
      </c>
      <c r="E63" s="107">
        <v>300</v>
      </c>
      <c r="F63" s="169">
        <v>1316400</v>
      </c>
      <c r="G63" s="169"/>
      <c r="H63" s="169">
        <f t="shared" si="1"/>
        <v>1316400</v>
      </c>
      <c r="I63" s="124"/>
    </row>
    <row r="64" spans="1:9" ht="39" customHeight="1">
      <c r="A64" s="25" t="s">
        <v>270</v>
      </c>
      <c r="B64" s="105" t="s">
        <v>70</v>
      </c>
      <c r="C64" s="105" t="s">
        <v>268</v>
      </c>
      <c r="D64" s="105" t="s">
        <v>502</v>
      </c>
      <c r="E64" s="107">
        <v>300</v>
      </c>
      <c r="F64" s="169">
        <v>107400</v>
      </c>
      <c r="G64" s="169"/>
      <c r="H64" s="169">
        <f t="shared" si="1"/>
        <v>107400</v>
      </c>
      <c r="I64" s="124"/>
    </row>
    <row r="65" spans="1:9" ht="79.5" customHeight="1">
      <c r="A65" s="60" t="s">
        <v>631</v>
      </c>
      <c r="B65" s="105" t="s">
        <v>70</v>
      </c>
      <c r="C65" s="105" t="s">
        <v>268</v>
      </c>
      <c r="D65" s="105" t="s">
        <v>632</v>
      </c>
      <c r="E65" s="62">
        <v>300</v>
      </c>
      <c r="F65" s="169">
        <v>10000</v>
      </c>
      <c r="G65" s="169"/>
      <c r="H65" s="169">
        <f t="shared" si="1"/>
        <v>10000</v>
      </c>
      <c r="I65" s="124"/>
    </row>
    <row r="66" spans="1:9" ht="15.75">
      <c r="A66" s="68" t="s">
        <v>69</v>
      </c>
      <c r="B66" s="69" t="s">
        <v>71</v>
      </c>
      <c r="C66" s="105"/>
      <c r="D66" s="24"/>
      <c r="E66" s="24"/>
      <c r="F66" s="180">
        <f>F67+F68</f>
        <v>1171000</v>
      </c>
      <c r="G66" s="180">
        <f t="shared" ref="G66:H66" si="2">G67+G68</f>
        <v>0</v>
      </c>
      <c r="H66" s="180">
        <f t="shared" si="2"/>
        <v>1171000</v>
      </c>
      <c r="I66" s="124"/>
    </row>
    <row r="67" spans="1:9" ht="66.75" customHeight="1">
      <c r="A67" s="25" t="s">
        <v>190</v>
      </c>
      <c r="B67" s="105" t="s">
        <v>71</v>
      </c>
      <c r="C67" s="105" t="s">
        <v>44</v>
      </c>
      <c r="D67" s="24">
        <v>4090000270</v>
      </c>
      <c r="E67" s="107">
        <v>100</v>
      </c>
      <c r="F67" s="169">
        <v>1074600</v>
      </c>
      <c r="G67" s="169"/>
      <c r="H67" s="169">
        <f t="shared" si="1"/>
        <v>1074600</v>
      </c>
      <c r="I67" s="124"/>
    </row>
    <row r="68" spans="1:9" ht="42" customHeight="1">
      <c r="A68" s="25" t="s">
        <v>245</v>
      </c>
      <c r="B68" s="105" t="s">
        <v>71</v>
      </c>
      <c r="C68" s="105" t="s">
        <v>44</v>
      </c>
      <c r="D68" s="24">
        <v>4090000270</v>
      </c>
      <c r="E68" s="107">
        <v>200</v>
      </c>
      <c r="F68" s="169">
        <v>96400</v>
      </c>
      <c r="G68" s="169"/>
      <c r="H68" s="169">
        <f t="shared" si="1"/>
        <v>96400</v>
      </c>
      <c r="I68" s="124"/>
    </row>
    <row r="69" spans="1:9" ht="25.5" customHeight="1">
      <c r="A69" s="68" t="s">
        <v>4</v>
      </c>
      <c r="B69" s="69" t="s">
        <v>5</v>
      </c>
      <c r="C69" s="105"/>
      <c r="D69" s="24"/>
      <c r="E69" s="24"/>
      <c r="F69" s="168">
        <f>F70+F71+F73+F74+F75+F76+F77+F78+F79+F80+F81+F85+F89+F93+F94+F95+F97+F98+F99+F100+F101+F102+F103+F104+F105+F106+F107+F108+F109+F110+F111+F114+F113+F82+F84+F86+F87+F88+F91+F92+F112+F83+F90+F72</f>
        <v>38155772</v>
      </c>
      <c r="G69" s="168">
        <f t="shared" ref="G69:H69" si="3">G70+G71+G73+G74+G75+G76+G77+G78+G79+G80+G81+G85+G89+G93+G94+G95+G97+G98+G99+G100+G101+G102+G103+G104+G105+G106+G107+G108+G109+G110+G111+G114+G113+G82+G84+G86+G87+G88+G91+G92+G112+G83+G90+G72</f>
        <v>9582502.370000001</v>
      </c>
      <c r="H69" s="168">
        <f t="shared" si="3"/>
        <v>47738274.369999997</v>
      </c>
      <c r="I69" s="114" t="e">
        <f>I70+I71+I73+I74+I75+#REF!+#REF!+I76+I77+#REF!+I78+#REF!+#REF!+I85+#REF!+#REF!+#REF!+I93+I94+I95+I96+I97+I98+I101+I102+I103+I104+I105+I106+I107+I110+#REF!+#REF!+#REF!+#REF!+#REF!+#REF!+I89+#REF!+#REF!+#REF!+#REF!+#REF!</f>
        <v>#REF!</v>
      </c>
    </row>
    <row r="70" spans="1:9" ht="81" customHeight="1">
      <c r="A70" s="25" t="s">
        <v>194</v>
      </c>
      <c r="B70" s="105" t="s">
        <v>5</v>
      </c>
      <c r="C70" s="105" t="s">
        <v>46</v>
      </c>
      <c r="D70" s="24">
        <v>4190000290</v>
      </c>
      <c r="E70" s="107">
        <v>100</v>
      </c>
      <c r="F70" s="169">
        <v>3757300</v>
      </c>
      <c r="G70" s="169">
        <v>-9500</v>
      </c>
      <c r="H70" s="169">
        <f>F70+G70</f>
        <v>3747800</v>
      </c>
      <c r="I70" s="97">
        <v>3167.6</v>
      </c>
    </row>
    <row r="71" spans="1:9" ht="54.75" customHeight="1">
      <c r="A71" s="25" t="s">
        <v>248</v>
      </c>
      <c r="B71" s="105" t="s">
        <v>5</v>
      </c>
      <c r="C71" s="105" t="s">
        <v>46</v>
      </c>
      <c r="D71" s="24">
        <v>4190000290</v>
      </c>
      <c r="E71" s="107">
        <v>200</v>
      </c>
      <c r="F71" s="169">
        <v>205400</v>
      </c>
      <c r="G71" s="169"/>
      <c r="H71" s="169">
        <f t="shared" ref="H71:H138" si="4">F71+G71</f>
        <v>205400</v>
      </c>
      <c r="I71" s="124"/>
    </row>
    <row r="72" spans="1:9" ht="40.5" customHeight="1">
      <c r="A72" s="25" t="s">
        <v>813</v>
      </c>
      <c r="B72" s="215" t="s">
        <v>5</v>
      </c>
      <c r="C72" s="215" t="s">
        <v>46</v>
      </c>
      <c r="D72" s="24">
        <v>4190000290</v>
      </c>
      <c r="E72" s="216">
        <v>300</v>
      </c>
      <c r="F72" s="169"/>
      <c r="G72" s="169">
        <v>9500</v>
      </c>
      <c r="H72" s="169">
        <f>F72+G72</f>
        <v>9500</v>
      </c>
      <c r="I72" s="217"/>
    </row>
    <row r="73" spans="1:9" ht="41.25" customHeight="1">
      <c r="A73" s="25" t="s">
        <v>195</v>
      </c>
      <c r="B73" s="105" t="s">
        <v>5</v>
      </c>
      <c r="C73" s="105" t="s">
        <v>46</v>
      </c>
      <c r="D73" s="24">
        <v>4190000290</v>
      </c>
      <c r="E73" s="107">
        <v>800</v>
      </c>
      <c r="F73" s="169">
        <v>2000</v>
      </c>
      <c r="G73" s="169"/>
      <c r="H73" s="169">
        <f t="shared" si="4"/>
        <v>2000</v>
      </c>
      <c r="I73" s="124"/>
    </row>
    <row r="74" spans="1:9" ht="25.5" customHeight="1">
      <c r="A74" s="25" t="s">
        <v>196</v>
      </c>
      <c r="B74" s="105" t="s">
        <v>5</v>
      </c>
      <c r="C74" s="105" t="s">
        <v>47</v>
      </c>
      <c r="D74" s="24">
        <v>4290020090</v>
      </c>
      <c r="E74" s="107">
        <v>800</v>
      </c>
      <c r="F74" s="169">
        <v>6267784</v>
      </c>
      <c r="G74" s="169"/>
      <c r="H74" s="169">
        <f t="shared" si="4"/>
        <v>6267784</v>
      </c>
      <c r="I74" s="124"/>
    </row>
    <row r="75" spans="1:9" ht="66.75" customHeight="1">
      <c r="A75" s="25" t="s">
        <v>533</v>
      </c>
      <c r="B75" s="105" t="s">
        <v>5</v>
      </c>
      <c r="C75" s="105" t="s">
        <v>48</v>
      </c>
      <c r="D75" s="105" t="s">
        <v>527</v>
      </c>
      <c r="E75" s="107">
        <v>200</v>
      </c>
      <c r="F75" s="169">
        <v>200000</v>
      </c>
      <c r="G75" s="169"/>
      <c r="H75" s="169">
        <f t="shared" si="4"/>
        <v>200000</v>
      </c>
      <c r="I75" s="124"/>
    </row>
    <row r="76" spans="1:9" ht="94.5" customHeight="1">
      <c r="A76" s="25" t="s">
        <v>19</v>
      </c>
      <c r="B76" s="105" t="s">
        <v>5</v>
      </c>
      <c r="C76" s="105" t="s">
        <v>50</v>
      </c>
      <c r="D76" s="24">
        <v>4290000300</v>
      </c>
      <c r="E76" s="107">
        <v>100</v>
      </c>
      <c r="F76" s="169">
        <v>3169400</v>
      </c>
      <c r="G76" s="169"/>
      <c r="H76" s="169">
        <f t="shared" si="4"/>
        <v>3169400</v>
      </c>
      <c r="I76" s="124"/>
    </row>
    <row r="77" spans="1:9" ht="65.25" customHeight="1">
      <c r="A77" s="25" t="s">
        <v>251</v>
      </c>
      <c r="B77" s="105" t="s">
        <v>5</v>
      </c>
      <c r="C77" s="105" t="s">
        <v>50</v>
      </c>
      <c r="D77" s="24">
        <v>4290000300</v>
      </c>
      <c r="E77" s="107">
        <v>200</v>
      </c>
      <c r="F77" s="169">
        <v>989400</v>
      </c>
      <c r="G77" s="169"/>
      <c r="H77" s="169">
        <f t="shared" si="4"/>
        <v>989400</v>
      </c>
      <c r="I77" s="124"/>
    </row>
    <row r="78" spans="1:9" ht="51" customHeight="1">
      <c r="A78" s="25" t="s">
        <v>20</v>
      </c>
      <c r="B78" s="105" t="s">
        <v>5</v>
      </c>
      <c r="C78" s="105" t="s">
        <v>50</v>
      </c>
      <c r="D78" s="24">
        <v>4290000300</v>
      </c>
      <c r="E78" s="107">
        <v>800</v>
      </c>
      <c r="F78" s="169">
        <v>31500</v>
      </c>
      <c r="G78" s="169"/>
      <c r="H78" s="169">
        <f t="shared" si="4"/>
        <v>31500</v>
      </c>
      <c r="I78" s="124"/>
    </row>
    <row r="79" spans="1:9" ht="66" customHeight="1">
      <c r="A79" s="70" t="s">
        <v>714</v>
      </c>
      <c r="B79" s="105" t="s">
        <v>5</v>
      </c>
      <c r="C79" s="105" t="s">
        <v>50</v>
      </c>
      <c r="D79" s="105" t="s">
        <v>618</v>
      </c>
      <c r="E79" s="107">
        <v>100</v>
      </c>
      <c r="F79" s="169">
        <v>255405</v>
      </c>
      <c r="G79" s="169"/>
      <c r="H79" s="169">
        <f t="shared" si="4"/>
        <v>255405</v>
      </c>
      <c r="I79" s="124"/>
    </row>
    <row r="80" spans="1:9" ht="80.25" customHeight="1">
      <c r="A80" s="70" t="s">
        <v>715</v>
      </c>
      <c r="B80" s="105" t="s">
        <v>5</v>
      </c>
      <c r="C80" s="105" t="s">
        <v>50</v>
      </c>
      <c r="D80" s="105" t="s">
        <v>619</v>
      </c>
      <c r="E80" s="107">
        <v>100</v>
      </c>
      <c r="F80" s="169">
        <v>120650</v>
      </c>
      <c r="G80" s="169"/>
      <c r="H80" s="169">
        <f t="shared" si="4"/>
        <v>120650</v>
      </c>
      <c r="I80" s="124"/>
    </row>
    <row r="81" spans="1:9" ht="53.25" customHeight="1">
      <c r="A81" s="63" t="s">
        <v>488</v>
      </c>
      <c r="B81" s="105" t="s">
        <v>5</v>
      </c>
      <c r="C81" s="105" t="s">
        <v>50</v>
      </c>
      <c r="D81" s="64">
        <v>4290000360</v>
      </c>
      <c r="E81" s="65">
        <v>200</v>
      </c>
      <c r="F81" s="169">
        <v>549800</v>
      </c>
      <c r="G81" s="169"/>
      <c r="H81" s="169">
        <f t="shared" si="4"/>
        <v>549800</v>
      </c>
      <c r="I81" s="124"/>
    </row>
    <row r="82" spans="1:9" ht="65.25" customHeight="1">
      <c r="A82" s="25" t="s">
        <v>708</v>
      </c>
      <c r="B82" s="105" t="s">
        <v>5</v>
      </c>
      <c r="C82" s="66" t="s">
        <v>50</v>
      </c>
      <c r="D82" s="24">
        <v>4290008100</v>
      </c>
      <c r="E82" s="107">
        <v>500</v>
      </c>
      <c r="F82" s="169">
        <v>966300</v>
      </c>
      <c r="G82" s="169"/>
      <c r="H82" s="169">
        <f t="shared" si="4"/>
        <v>966300</v>
      </c>
      <c r="I82" s="124"/>
    </row>
    <row r="83" spans="1:9" ht="94.5" customHeight="1">
      <c r="A83" s="23" t="s">
        <v>776</v>
      </c>
      <c r="B83" s="197" t="s">
        <v>5</v>
      </c>
      <c r="C83" s="66" t="s">
        <v>53</v>
      </c>
      <c r="D83" s="24">
        <v>1620108160</v>
      </c>
      <c r="E83" s="198">
        <v>500</v>
      </c>
      <c r="F83" s="169"/>
      <c r="G83" s="157">
        <v>250000</v>
      </c>
      <c r="H83" s="169">
        <f t="shared" si="4"/>
        <v>250000</v>
      </c>
      <c r="I83" s="200"/>
    </row>
    <row r="84" spans="1:9" ht="56.25" customHeight="1">
      <c r="A84" s="23" t="s">
        <v>728</v>
      </c>
      <c r="B84" s="105" t="s">
        <v>5</v>
      </c>
      <c r="C84" s="66" t="s">
        <v>53</v>
      </c>
      <c r="D84" s="24">
        <v>1710108010</v>
      </c>
      <c r="E84" s="107">
        <v>500</v>
      </c>
      <c r="F84" s="169">
        <v>2303000</v>
      </c>
      <c r="G84" s="169"/>
      <c r="H84" s="169">
        <f t="shared" si="4"/>
        <v>2303000</v>
      </c>
      <c r="I84" s="124"/>
    </row>
    <row r="85" spans="1:9" ht="26.25" customHeight="1">
      <c r="A85" s="25" t="s">
        <v>181</v>
      </c>
      <c r="B85" s="105" t="s">
        <v>5</v>
      </c>
      <c r="C85" s="105" t="s">
        <v>54</v>
      </c>
      <c r="D85" s="105" t="s">
        <v>523</v>
      </c>
      <c r="E85" s="107">
        <v>800</v>
      </c>
      <c r="F85" s="169">
        <v>400000</v>
      </c>
      <c r="G85" s="169"/>
      <c r="H85" s="169">
        <f t="shared" si="4"/>
        <v>400000</v>
      </c>
      <c r="I85" s="124"/>
    </row>
    <row r="86" spans="1:9" ht="41.25" customHeight="1">
      <c r="A86" s="71" t="s">
        <v>700</v>
      </c>
      <c r="B86" s="105" t="s">
        <v>5</v>
      </c>
      <c r="C86" s="127" t="s">
        <v>301</v>
      </c>
      <c r="D86" s="105" t="s">
        <v>701</v>
      </c>
      <c r="E86" s="62">
        <v>500</v>
      </c>
      <c r="F86" s="169">
        <v>46200</v>
      </c>
      <c r="G86" s="169"/>
      <c r="H86" s="169">
        <f t="shared" si="4"/>
        <v>46200</v>
      </c>
      <c r="I86" s="124"/>
    </row>
    <row r="87" spans="1:9" ht="52.5" customHeight="1">
      <c r="A87" s="60" t="s">
        <v>809</v>
      </c>
      <c r="B87" s="197" t="s">
        <v>5</v>
      </c>
      <c r="C87" s="127" t="s">
        <v>300</v>
      </c>
      <c r="D87" s="215" t="s">
        <v>738</v>
      </c>
      <c r="E87" s="62">
        <v>500</v>
      </c>
      <c r="F87" s="169"/>
      <c r="G87" s="158">
        <v>5995182.8300000001</v>
      </c>
      <c r="H87" s="169">
        <f t="shared" si="4"/>
        <v>5995182.8300000001</v>
      </c>
      <c r="I87" s="124"/>
    </row>
    <row r="88" spans="1:9" ht="54.75" customHeight="1">
      <c r="A88" s="60" t="s">
        <v>704</v>
      </c>
      <c r="B88" s="105" t="s">
        <v>5</v>
      </c>
      <c r="C88" s="127" t="s">
        <v>300</v>
      </c>
      <c r="D88" s="105" t="s">
        <v>705</v>
      </c>
      <c r="E88" s="62">
        <v>500</v>
      </c>
      <c r="F88" s="169">
        <v>869000</v>
      </c>
      <c r="G88" s="169"/>
      <c r="H88" s="169">
        <f t="shared" si="4"/>
        <v>869000</v>
      </c>
      <c r="I88" s="124"/>
    </row>
    <row r="89" spans="1:9" ht="66.75" customHeight="1">
      <c r="A89" s="60" t="s">
        <v>291</v>
      </c>
      <c r="B89" s="105" t="s">
        <v>5</v>
      </c>
      <c r="C89" s="105" t="s">
        <v>300</v>
      </c>
      <c r="D89" s="105" t="s">
        <v>515</v>
      </c>
      <c r="E89" s="107">
        <v>800</v>
      </c>
      <c r="F89" s="169">
        <v>4131000</v>
      </c>
      <c r="G89" s="169">
        <v>3200000</v>
      </c>
      <c r="H89" s="169">
        <f t="shared" si="4"/>
        <v>7331000</v>
      </c>
      <c r="I89" s="124"/>
    </row>
    <row r="90" spans="1:9" ht="57" customHeight="1">
      <c r="A90" s="60" t="s">
        <v>702</v>
      </c>
      <c r="B90" s="197" t="s">
        <v>5</v>
      </c>
      <c r="C90" s="127" t="s">
        <v>302</v>
      </c>
      <c r="D90" s="197" t="s">
        <v>703</v>
      </c>
      <c r="E90" s="62">
        <v>500</v>
      </c>
      <c r="F90" s="169">
        <v>733800</v>
      </c>
      <c r="G90" s="169"/>
      <c r="H90" s="169">
        <f t="shared" ref="H90" si="5">F90+G90</f>
        <v>733800</v>
      </c>
      <c r="I90" s="200"/>
    </row>
    <row r="91" spans="1:9" ht="80.25" customHeight="1">
      <c r="A91" s="60" t="s">
        <v>727</v>
      </c>
      <c r="B91" s="105" t="s">
        <v>5</v>
      </c>
      <c r="C91" s="127" t="s">
        <v>302</v>
      </c>
      <c r="D91" s="140" t="s">
        <v>724</v>
      </c>
      <c r="E91" s="62">
        <v>500</v>
      </c>
      <c r="F91" s="169">
        <v>360600</v>
      </c>
      <c r="G91" s="169"/>
      <c r="H91" s="169">
        <f t="shared" si="4"/>
        <v>360600</v>
      </c>
      <c r="I91" s="124"/>
    </row>
    <row r="92" spans="1:9" ht="53.25" customHeight="1">
      <c r="A92" s="60" t="s">
        <v>706</v>
      </c>
      <c r="B92" s="105" t="s">
        <v>5</v>
      </c>
      <c r="C92" s="105" t="s">
        <v>302</v>
      </c>
      <c r="D92" s="105" t="s">
        <v>707</v>
      </c>
      <c r="E92" s="62">
        <v>500</v>
      </c>
      <c r="F92" s="169">
        <v>200000</v>
      </c>
      <c r="G92" s="169"/>
      <c r="H92" s="169">
        <f t="shared" si="4"/>
        <v>200000</v>
      </c>
      <c r="I92" s="124"/>
    </row>
    <row r="93" spans="1:9" ht="93" customHeight="1">
      <c r="A93" s="25" t="s">
        <v>172</v>
      </c>
      <c r="B93" s="105" t="s">
        <v>5</v>
      </c>
      <c r="C93" s="105" t="s">
        <v>319</v>
      </c>
      <c r="D93" s="105" t="s">
        <v>174</v>
      </c>
      <c r="E93" s="107">
        <v>100</v>
      </c>
      <c r="F93" s="169">
        <v>1329600</v>
      </c>
      <c r="G93" s="169"/>
      <c r="H93" s="169">
        <f t="shared" si="4"/>
        <v>1329600</v>
      </c>
      <c r="I93" s="124"/>
    </row>
    <row r="94" spans="1:9" ht="54" customHeight="1">
      <c r="A94" s="25" t="s">
        <v>239</v>
      </c>
      <c r="B94" s="105" t="s">
        <v>5</v>
      </c>
      <c r="C94" s="105" t="s">
        <v>319</v>
      </c>
      <c r="D94" s="105" t="s">
        <v>174</v>
      </c>
      <c r="E94" s="107">
        <v>200</v>
      </c>
      <c r="F94" s="169">
        <v>77200</v>
      </c>
      <c r="G94" s="169"/>
      <c r="H94" s="169">
        <f t="shared" si="4"/>
        <v>77200</v>
      </c>
      <c r="I94" s="124"/>
    </row>
    <row r="95" spans="1:9" ht="39.75" customHeight="1">
      <c r="A95" s="25" t="s">
        <v>173</v>
      </c>
      <c r="B95" s="105" t="s">
        <v>5</v>
      </c>
      <c r="C95" s="105" t="s">
        <v>319</v>
      </c>
      <c r="D95" s="105" t="s">
        <v>174</v>
      </c>
      <c r="E95" s="107">
        <v>800</v>
      </c>
      <c r="F95" s="169">
        <v>400</v>
      </c>
      <c r="G95" s="169"/>
      <c r="H95" s="169">
        <f t="shared" si="4"/>
        <v>400</v>
      </c>
      <c r="I95" s="124"/>
    </row>
    <row r="96" spans="1:9" ht="15.75" hidden="1" customHeight="1">
      <c r="A96" s="25"/>
      <c r="B96" s="105"/>
      <c r="C96" s="105"/>
      <c r="D96" s="67"/>
      <c r="E96" s="107"/>
      <c r="F96" s="169"/>
      <c r="G96" s="169"/>
      <c r="H96" s="169">
        <f t="shared" si="4"/>
        <v>0</v>
      </c>
      <c r="I96" s="124"/>
    </row>
    <row r="97" spans="1:9" ht="120" customHeight="1">
      <c r="A97" s="60" t="s">
        <v>324</v>
      </c>
      <c r="B97" s="105" t="s">
        <v>5</v>
      </c>
      <c r="C97" s="105" t="s">
        <v>319</v>
      </c>
      <c r="D97" s="126" t="s">
        <v>321</v>
      </c>
      <c r="E97" s="107">
        <v>100</v>
      </c>
      <c r="F97" s="169">
        <v>236671</v>
      </c>
      <c r="G97" s="169"/>
      <c r="H97" s="169">
        <f t="shared" si="4"/>
        <v>236671</v>
      </c>
      <c r="I97" s="124"/>
    </row>
    <row r="98" spans="1:9" ht="116.25" customHeight="1">
      <c r="A98" s="60" t="s">
        <v>549</v>
      </c>
      <c r="B98" s="105" t="s">
        <v>5</v>
      </c>
      <c r="C98" s="105" t="s">
        <v>319</v>
      </c>
      <c r="D98" s="126" t="s">
        <v>313</v>
      </c>
      <c r="E98" s="107">
        <v>100</v>
      </c>
      <c r="F98" s="169">
        <v>67000</v>
      </c>
      <c r="G98" s="169"/>
      <c r="H98" s="169">
        <f t="shared" si="4"/>
        <v>67000</v>
      </c>
      <c r="I98" s="124"/>
    </row>
    <row r="99" spans="1:9" ht="68.25" customHeight="1">
      <c r="A99" s="70" t="s">
        <v>714</v>
      </c>
      <c r="B99" s="105" t="s">
        <v>5</v>
      </c>
      <c r="C99" s="105" t="s">
        <v>319</v>
      </c>
      <c r="D99" s="105" t="s">
        <v>591</v>
      </c>
      <c r="E99" s="107">
        <v>100</v>
      </c>
      <c r="F99" s="169">
        <v>49497</v>
      </c>
      <c r="G99" s="169"/>
      <c r="H99" s="169">
        <f t="shared" si="4"/>
        <v>49497</v>
      </c>
      <c r="I99" s="124"/>
    </row>
    <row r="100" spans="1:9" ht="78.75" customHeight="1">
      <c r="A100" s="70" t="s">
        <v>715</v>
      </c>
      <c r="B100" s="105" t="s">
        <v>5</v>
      </c>
      <c r="C100" s="105" t="s">
        <v>319</v>
      </c>
      <c r="D100" s="105" t="s">
        <v>592</v>
      </c>
      <c r="E100" s="107">
        <v>100</v>
      </c>
      <c r="F100" s="169">
        <v>23592</v>
      </c>
      <c r="G100" s="169"/>
      <c r="H100" s="169">
        <f t="shared" si="4"/>
        <v>23592</v>
      </c>
      <c r="I100" s="124"/>
    </row>
    <row r="101" spans="1:9" ht="78.75" customHeight="1">
      <c r="A101" s="25" t="s">
        <v>155</v>
      </c>
      <c r="B101" s="105" t="s">
        <v>5</v>
      </c>
      <c r="C101" s="105" t="s">
        <v>61</v>
      </c>
      <c r="D101" s="105" t="s">
        <v>159</v>
      </c>
      <c r="E101" s="107">
        <v>100</v>
      </c>
      <c r="F101" s="169">
        <v>2324745.2200000002</v>
      </c>
      <c r="G101" s="157"/>
      <c r="H101" s="169">
        <f t="shared" si="4"/>
        <v>2324745.2200000002</v>
      </c>
      <c r="I101" s="124"/>
    </row>
    <row r="102" spans="1:9" ht="54" customHeight="1">
      <c r="A102" s="25" t="s">
        <v>236</v>
      </c>
      <c r="B102" s="105" t="s">
        <v>5</v>
      </c>
      <c r="C102" s="105" t="s">
        <v>61</v>
      </c>
      <c r="D102" s="105" t="s">
        <v>159</v>
      </c>
      <c r="E102" s="107">
        <v>200</v>
      </c>
      <c r="F102" s="169">
        <v>2711718</v>
      </c>
      <c r="G102" s="157"/>
      <c r="H102" s="169">
        <f t="shared" si="4"/>
        <v>2711718</v>
      </c>
      <c r="I102" s="124"/>
    </row>
    <row r="103" spans="1:9" ht="42" customHeight="1">
      <c r="A103" s="25" t="s">
        <v>156</v>
      </c>
      <c r="B103" s="105" t="s">
        <v>5</v>
      </c>
      <c r="C103" s="105" t="s">
        <v>61</v>
      </c>
      <c r="D103" s="105" t="s">
        <v>159</v>
      </c>
      <c r="E103" s="107">
        <v>800</v>
      </c>
      <c r="F103" s="169">
        <v>24800</v>
      </c>
      <c r="G103" s="169"/>
      <c r="H103" s="169">
        <f t="shared" si="4"/>
        <v>24800</v>
      </c>
      <c r="I103" s="124"/>
    </row>
    <row r="104" spans="1:9" ht="39" customHeight="1">
      <c r="A104" s="25" t="s">
        <v>237</v>
      </c>
      <c r="B104" s="105" t="s">
        <v>5</v>
      </c>
      <c r="C104" s="105" t="s">
        <v>61</v>
      </c>
      <c r="D104" s="105" t="s">
        <v>160</v>
      </c>
      <c r="E104" s="107">
        <v>200</v>
      </c>
      <c r="F104" s="169">
        <v>15000</v>
      </c>
      <c r="G104" s="169">
        <v>137319.54</v>
      </c>
      <c r="H104" s="169">
        <f t="shared" si="4"/>
        <v>152319.54</v>
      </c>
      <c r="I104" s="124"/>
    </row>
    <row r="105" spans="1:9" ht="42.75" customHeight="1">
      <c r="A105" s="25" t="s">
        <v>256</v>
      </c>
      <c r="B105" s="105" t="s">
        <v>5</v>
      </c>
      <c r="C105" s="105" t="s">
        <v>61</v>
      </c>
      <c r="D105" s="105" t="s">
        <v>163</v>
      </c>
      <c r="E105" s="107">
        <v>200</v>
      </c>
      <c r="F105" s="169">
        <v>392000</v>
      </c>
      <c r="G105" s="169"/>
      <c r="H105" s="169">
        <f t="shared" si="4"/>
        <v>392000</v>
      </c>
      <c r="I105" s="124"/>
    </row>
    <row r="106" spans="1:9" ht="106.5" customHeight="1">
      <c r="A106" s="60" t="s">
        <v>166</v>
      </c>
      <c r="B106" s="105" t="s">
        <v>5</v>
      </c>
      <c r="C106" s="105" t="s">
        <v>61</v>
      </c>
      <c r="D106" s="61" t="s">
        <v>167</v>
      </c>
      <c r="E106" s="107">
        <v>100</v>
      </c>
      <c r="F106" s="169">
        <v>2141170</v>
      </c>
      <c r="G106" s="169"/>
      <c r="H106" s="169">
        <f t="shared" si="4"/>
        <v>2141170</v>
      </c>
      <c r="I106" s="67">
        <v>442.7</v>
      </c>
    </row>
    <row r="107" spans="1:9" ht="105.75" customHeight="1">
      <c r="A107" s="25" t="s">
        <v>494</v>
      </c>
      <c r="B107" s="105" t="s">
        <v>5</v>
      </c>
      <c r="C107" s="105" t="s">
        <v>61</v>
      </c>
      <c r="D107" s="105" t="s">
        <v>168</v>
      </c>
      <c r="E107" s="107">
        <v>100</v>
      </c>
      <c r="F107" s="169">
        <v>237907.78</v>
      </c>
      <c r="G107" s="169"/>
      <c r="H107" s="169">
        <f t="shared" si="4"/>
        <v>237907.78</v>
      </c>
      <c r="I107" s="124"/>
    </row>
    <row r="108" spans="1:9" ht="66.75" customHeight="1">
      <c r="A108" s="70" t="s">
        <v>714</v>
      </c>
      <c r="B108" s="105" t="s">
        <v>5</v>
      </c>
      <c r="C108" s="105" t="s">
        <v>61</v>
      </c>
      <c r="D108" s="105" t="s">
        <v>593</v>
      </c>
      <c r="E108" s="107">
        <v>100</v>
      </c>
      <c r="F108" s="169">
        <v>215924</v>
      </c>
      <c r="G108" s="169"/>
      <c r="H108" s="169">
        <f t="shared" si="4"/>
        <v>215924</v>
      </c>
      <c r="I108" s="124"/>
    </row>
    <row r="109" spans="1:9" ht="80.25" customHeight="1">
      <c r="A109" s="70" t="s">
        <v>715</v>
      </c>
      <c r="B109" s="105" t="s">
        <v>5</v>
      </c>
      <c r="C109" s="105" t="s">
        <v>61</v>
      </c>
      <c r="D109" s="105" t="s">
        <v>594</v>
      </c>
      <c r="E109" s="107">
        <v>100</v>
      </c>
      <c r="F109" s="169">
        <v>51390</v>
      </c>
      <c r="G109" s="169"/>
      <c r="H109" s="169">
        <f t="shared" si="4"/>
        <v>51390</v>
      </c>
      <c r="I109" s="124"/>
    </row>
    <row r="110" spans="1:9" ht="91.5" customHeight="1">
      <c r="A110" s="25" t="s">
        <v>482</v>
      </c>
      <c r="B110" s="105" t="s">
        <v>5</v>
      </c>
      <c r="C110" s="105" t="s">
        <v>61</v>
      </c>
      <c r="D110" s="61" t="s">
        <v>543</v>
      </c>
      <c r="E110" s="107">
        <v>100</v>
      </c>
      <c r="F110" s="169">
        <v>1450700</v>
      </c>
      <c r="G110" s="169"/>
      <c r="H110" s="169">
        <f t="shared" si="4"/>
        <v>1450700</v>
      </c>
      <c r="I110" s="124"/>
    </row>
    <row r="111" spans="1:9" ht="66.75" customHeight="1">
      <c r="A111" s="25" t="s">
        <v>544</v>
      </c>
      <c r="B111" s="105" t="s">
        <v>5</v>
      </c>
      <c r="C111" s="105" t="s">
        <v>61</v>
      </c>
      <c r="D111" s="61" t="s">
        <v>543</v>
      </c>
      <c r="E111" s="107">
        <v>200</v>
      </c>
      <c r="F111" s="169">
        <v>398900</v>
      </c>
      <c r="G111" s="169"/>
      <c r="H111" s="169">
        <f t="shared" si="4"/>
        <v>398900</v>
      </c>
      <c r="I111" s="124"/>
    </row>
    <row r="112" spans="1:9" ht="64.5" customHeight="1">
      <c r="A112" s="25" t="s">
        <v>729</v>
      </c>
      <c r="B112" s="105" t="s">
        <v>5</v>
      </c>
      <c r="C112" s="105" t="s">
        <v>61</v>
      </c>
      <c r="D112" s="61" t="s">
        <v>699</v>
      </c>
      <c r="E112" s="107">
        <v>500</v>
      </c>
      <c r="F112" s="169">
        <v>139840</v>
      </c>
      <c r="G112" s="169"/>
      <c r="H112" s="169">
        <f t="shared" si="4"/>
        <v>139840</v>
      </c>
      <c r="I112" s="124"/>
    </row>
    <row r="113" spans="1:9" ht="53.25" customHeight="1">
      <c r="A113" s="25" t="s">
        <v>693</v>
      </c>
      <c r="B113" s="61" t="s">
        <v>5</v>
      </c>
      <c r="C113" s="66" t="s">
        <v>61</v>
      </c>
      <c r="D113" s="61" t="s">
        <v>694</v>
      </c>
      <c r="E113" s="107">
        <v>200</v>
      </c>
      <c r="F113" s="169">
        <v>4978</v>
      </c>
      <c r="G113" s="169"/>
      <c r="H113" s="169">
        <f t="shared" si="4"/>
        <v>4978</v>
      </c>
      <c r="I113" s="124"/>
    </row>
    <row r="114" spans="1:9" ht="54" customHeight="1">
      <c r="A114" s="72" t="s">
        <v>590</v>
      </c>
      <c r="B114" s="105" t="s">
        <v>5</v>
      </c>
      <c r="C114" s="105" t="s">
        <v>61</v>
      </c>
      <c r="D114" s="24">
        <v>4290008150</v>
      </c>
      <c r="E114" s="107">
        <v>500</v>
      </c>
      <c r="F114" s="169">
        <v>704200</v>
      </c>
      <c r="G114" s="169"/>
      <c r="H114" s="169">
        <f t="shared" si="4"/>
        <v>704200</v>
      </c>
      <c r="I114" s="124"/>
    </row>
    <row r="115" spans="1:9" ht="26.25" customHeight="1">
      <c r="A115" s="68" t="s">
        <v>77</v>
      </c>
      <c r="B115" s="69" t="s">
        <v>6</v>
      </c>
      <c r="C115" s="105"/>
      <c r="D115" s="105"/>
      <c r="E115" s="24"/>
      <c r="F115" s="168">
        <f>F117+F118+F119+F120+F121+F122+F123+F124+F125+F130+F131+F137+F138+F139+F140+F141+F142+F143+F144+F145+F146+F156+F157+F158+F167+F169+F170+F171+F172+F173+F176+F177+F178+F187+F147+F148+F149+I107+F184+F185+F179+F150+F151+F128+F129+F154+F155+F174+F175+F126+F127+F159+F160+F161+F162+F163+F164+F165+F166+F181+F182+F152+F153+F135+F136+F188+F132+F133+F116+F168+F180+F186+F134+F183</f>
        <v>132343253.24999999</v>
      </c>
      <c r="G115" s="168">
        <f t="shared" ref="G115:H115" si="6">G117+G118+G119+G120+G121+G122+G123+G124+G125+G130+G131+G137+G138+G139+G140+G141+G142+G143+G144+G145+G146+G156+G157+G158+G167+G169+G170+G171+G172+G173+G176+G177+G178+G187+G147+G148+G149+J107+G184+G185+G179+G150+G151+G128+G129+G154+G155+G174+G175+G126+G127+G159+G160+G161+G162+G163+G164+G165+G166+G181+G182+G152+G153+G135+G136+G188+G132+G133+G116+G168+G180+G186+G134+G183</f>
        <v>1101248.08</v>
      </c>
      <c r="H115" s="168">
        <f t="shared" si="6"/>
        <v>133444501.33</v>
      </c>
      <c r="I115" s="114" t="e">
        <f>I117+I118+I119+I120+I121+I122+I123+I124+I125+I130+I131+#REF!+#REF!+I137+#REF!+I138+I139+I140+I141+I142+I143+I144+I145+I146+#REF!+#REF!+I156+I157+I158+#REF!+#REF!+#REF!+#REF!+#REF!+#REF!+I167+#REF!+I169+I170+I171+I172+I173+I176+I177+I178+#REF!+#REF!+I187+#REF!+I147+I148+I149+#REF!+#REF!+#REF!+L107+#REF!+#REF!+#REF!+#REF!+I184+I185+I179+#REF!+#REF!+I150+I151+#REF!+#REF!</f>
        <v>#REF!</v>
      </c>
    </row>
    <row r="116" spans="1:9" ht="54" customHeight="1">
      <c r="A116" s="83" t="s">
        <v>621</v>
      </c>
      <c r="B116" s="138" t="s">
        <v>6</v>
      </c>
      <c r="C116" s="138" t="s">
        <v>56</v>
      </c>
      <c r="D116" s="138" t="s">
        <v>620</v>
      </c>
      <c r="E116" s="139">
        <v>200</v>
      </c>
      <c r="F116" s="169">
        <v>90000</v>
      </c>
      <c r="G116" s="169"/>
      <c r="H116" s="169">
        <f t="shared" si="4"/>
        <v>90000</v>
      </c>
      <c r="I116" s="131"/>
    </row>
    <row r="117" spans="1:9" ht="53.25" customHeight="1">
      <c r="A117" s="25" t="s">
        <v>223</v>
      </c>
      <c r="B117" s="105" t="s">
        <v>6</v>
      </c>
      <c r="C117" s="105" t="s">
        <v>56</v>
      </c>
      <c r="D117" s="105" t="s">
        <v>96</v>
      </c>
      <c r="E117" s="107">
        <v>200</v>
      </c>
      <c r="F117" s="169">
        <v>1300000</v>
      </c>
      <c r="G117" s="169"/>
      <c r="H117" s="169">
        <f t="shared" si="4"/>
        <v>1300000</v>
      </c>
      <c r="I117" s="124"/>
    </row>
    <row r="118" spans="1:9" ht="133.5" customHeight="1">
      <c r="A118" s="58" t="s">
        <v>489</v>
      </c>
      <c r="B118" s="105" t="s">
        <v>6</v>
      </c>
      <c r="C118" s="105" t="s">
        <v>56</v>
      </c>
      <c r="D118" s="105" t="s">
        <v>105</v>
      </c>
      <c r="E118" s="107">
        <v>200</v>
      </c>
      <c r="F118" s="169">
        <v>24438</v>
      </c>
      <c r="G118" s="169"/>
      <c r="H118" s="169">
        <f t="shared" si="4"/>
        <v>24438</v>
      </c>
      <c r="I118" s="124"/>
    </row>
    <row r="119" spans="1:9" ht="78.75" customHeight="1">
      <c r="A119" s="25" t="s">
        <v>87</v>
      </c>
      <c r="B119" s="105" t="s">
        <v>6</v>
      </c>
      <c r="C119" s="105" t="s">
        <v>56</v>
      </c>
      <c r="D119" s="105" t="s">
        <v>111</v>
      </c>
      <c r="E119" s="107">
        <v>100</v>
      </c>
      <c r="F119" s="169">
        <v>1835705</v>
      </c>
      <c r="G119" s="169">
        <v>-215000</v>
      </c>
      <c r="H119" s="169">
        <f t="shared" si="4"/>
        <v>1620705</v>
      </c>
      <c r="I119" s="124"/>
    </row>
    <row r="120" spans="1:9" ht="52.5" customHeight="1">
      <c r="A120" s="25" t="s">
        <v>227</v>
      </c>
      <c r="B120" s="105" t="s">
        <v>6</v>
      </c>
      <c r="C120" s="105" t="s">
        <v>56</v>
      </c>
      <c r="D120" s="105" t="s">
        <v>111</v>
      </c>
      <c r="E120" s="107">
        <v>200</v>
      </c>
      <c r="F120" s="169">
        <v>3460100</v>
      </c>
      <c r="G120" s="169">
        <v>-260000</v>
      </c>
      <c r="H120" s="169">
        <f t="shared" si="4"/>
        <v>3200100</v>
      </c>
      <c r="I120" s="124"/>
    </row>
    <row r="121" spans="1:9" ht="42" customHeight="1">
      <c r="A121" s="25" t="s">
        <v>88</v>
      </c>
      <c r="B121" s="105" t="s">
        <v>6</v>
      </c>
      <c r="C121" s="105" t="s">
        <v>56</v>
      </c>
      <c r="D121" s="105" t="s">
        <v>111</v>
      </c>
      <c r="E121" s="107">
        <v>800</v>
      </c>
      <c r="F121" s="169">
        <v>27600</v>
      </c>
      <c r="G121" s="169"/>
      <c r="H121" s="169">
        <f t="shared" si="4"/>
        <v>27600</v>
      </c>
      <c r="I121" s="124"/>
    </row>
    <row r="122" spans="1:9" ht="42.75" customHeight="1">
      <c r="A122" s="25" t="s">
        <v>228</v>
      </c>
      <c r="B122" s="105" t="s">
        <v>6</v>
      </c>
      <c r="C122" s="105" t="s">
        <v>56</v>
      </c>
      <c r="D122" s="105" t="s">
        <v>198</v>
      </c>
      <c r="E122" s="107">
        <v>200</v>
      </c>
      <c r="F122" s="169">
        <v>1511000</v>
      </c>
      <c r="G122" s="169">
        <v>4364.8999999999996</v>
      </c>
      <c r="H122" s="169">
        <f t="shared" si="4"/>
        <v>1515364.9</v>
      </c>
      <c r="I122" s="124"/>
    </row>
    <row r="123" spans="1:9" ht="25.5">
      <c r="A123" s="25" t="s">
        <v>229</v>
      </c>
      <c r="B123" s="105" t="s">
        <v>6</v>
      </c>
      <c r="C123" s="105" t="s">
        <v>56</v>
      </c>
      <c r="D123" s="105" t="s">
        <v>207</v>
      </c>
      <c r="E123" s="107">
        <v>200</v>
      </c>
      <c r="F123" s="169">
        <v>981400</v>
      </c>
      <c r="G123" s="169"/>
      <c r="H123" s="169">
        <f t="shared" si="4"/>
        <v>981400</v>
      </c>
      <c r="I123" s="124"/>
    </row>
    <row r="124" spans="1:9" ht="182.25" customHeight="1">
      <c r="A124" s="25" t="s">
        <v>493</v>
      </c>
      <c r="B124" s="105" t="s">
        <v>6</v>
      </c>
      <c r="C124" s="105" t="s">
        <v>56</v>
      </c>
      <c r="D124" s="105" t="s">
        <v>121</v>
      </c>
      <c r="E124" s="107">
        <v>100</v>
      </c>
      <c r="F124" s="169">
        <v>7722268</v>
      </c>
      <c r="G124" s="169"/>
      <c r="H124" s="169">
        <f t="shared" si="4"/>
        <v>7722268</v>
      </c>
      <c r="I124" s="124"/>
    </row>
    <row r="125" spans="1:9" ht="144.75" customHeight="1">
      <c r="A125" s="25" t="s">
        <v>492</v>
      </c>
      <c r="B125" s="105" t="s">
        <v>6</v>
      </c>
      <c r="C125" s="105" t="s">
        <v>56</v>
      </c>
      <c r="D125" s="105" t="s">
        <v>121</v>
      </c>
      <c r="E125" s="107">
        <v>200</v>
      </c>
      <c r="F125" s="169">
        <v>51324</v>
      </c>
      <c r="G125" s="169"/>
      <c r="H125" s="169">
        <f t="shared" si="4"/>
        <v>51324</v>
      </c>
      <c r="I125" s="124"/>
    </row>
    <row r="126" spans="1:9" ht="66.75" customHeight="1">
      <c r="A126" s="70" t="s">
        <v>714</v>
      </c>
      <c r="B126" s="105" t="s">
        <v>6</v>
      </c>
      <c r="C126" s="105" t="s">
        <v>56</v>
      </c>
      <c r="D126" s="105" t="s">
        <v>595</v>
      </c>
      <c r="E126" s="107">
        <v>100</v>
      </c>
      <c r="F126" s="169">
        <v>647609</v>
      </c>
      <c r="G126" s="169"/>
      <c r="H126" s="169">
        <f t="shared" si="4"/>
        <v>647609</v>
      </c>
      <c r="I126" s="124"/>
    </row>
    <row r="127" spans="1:9" ht="79.5" customHeight="1">
      <c r="A127" s="70" t="s">
        <v>715</v>
      </c>
      <c r="B127" s="105" t="s">
        <v>6</v>
      </c>
      <c r="C127" s="105" t="s">
        <v>56</v>
      </c>
      <c r="D127" s="105" t="s">
        <v>596</v>
      </c>
      <c r="E127" s="107">
        <v>100</v>
      </c>
      <c r="F127" s="169">
        <v>75558</v>
      </c>
      <c r="G127" s="169"/>
      <c r="H127" s="169">
        <f t="shared" si="4"/>
        <v>75558</v>
      </c>
      <c r="I127" s="124"/>
    </row>
    <row r="128" spans="1:9" ht="55.5" customHeight="1">
      <c r="A128" s="83" t="s">
        <v>621</v>
      </c>
      <c r="B128" s="105" t="s">
        <v>6</v>
      </c>
      <c r="C128" s="105" t="s">
        <v>57</v>
      </c>
      <c r="D128" s="105" t="s">
        <v>620</v>
      </c>
      <c r="E128" s="59">
        <v>200</v>
      </c>
      <c r="F128" s="169">
        <v>90000</v>
      </c>
      <c r="G128" s="169"/>
      <c r="H128" s="169">
        <f t="shared" si="4"/>
        <v>90000</v>
      </c>
      <c r="I128" s="124"/>
    </row>
    <row r="129" spans="1:9" ht="53.25" customHeight="1">
      <c r="A129" s="83" t="s">
        <v>622</v>
      </c>
      <c r="B129" s="105" t="s">
        <v>6</v>
      </c>
      <c r="C129" s="105" t="s">
        <v>57</v>
      </c>
      <c r="D129" s="105" t="s">
        <v>620</v>
      </c>
      <c r="E129" s="59">
        <v>600</v>
      </c>
      <c r="F129" s="169">
        <v>460000</v>
      </c>
      <c r="G129" s="169"/>
      <c r="H129" s="169">
        <f t="shared" si="4"/>
        <v>460000</v>
      </c>
      <c r="I129" s="124"/>
    </row>
    <row r="130" spans="1:9" ht="43.5" customHeight="1">
      <c r="A130" s="25" t="s">
        <v>222</v>
      </c>
      <c r="B130" s="105" t="s">
        <v>6</v>
      </c>
      <c r="C130" s="105" t="s">
        <v>57</v>
      </c>
      <c r="D130" s="105" t="s">
        <v>95</v>
      </c>
      <c r="E130" s="107">
        <v>200</v>
      </c>
      <c r="F130" s="169">
        <v>2400000</v>
      </c>
      <c r="G130" s="169">
        <v>100000</v>
      </c>
      <c r="H130" s="169">
        <f t="shared" si="4"/>
        <v>2500000</v>
      </c>
      <c r="I130" s="124"/>
    </row>
    <row r="131" spans="1:9" ht="53.25" customHeight="1">
      <c r="A131" s="25" t="s">
        <v>85</v>
      </c>
      <c r="B131" s="105" t="s">
        <v>6</v>
      </c>
      <c r="C131" s="105" t="s">
        <v>57</v>
      </c>
      <c r="D131" s="105" t="s">
        <v>95</v>
      </c>
      <c r="E131" s="107">
        <v>600</v>
      </c>
      <c r="F131" s="169">
        <v>3625100</v>
      </c>
      <c r="G131" s="169">
        <v>56040</v>
      </c>
      <c r="H131" s="169">
        <f t="shared" si="4"/>
        <v>3681140</v>
      </c>
      <c r="I131" s="124"/>
    </row>
    <row r="132" spans="1:9" ht="69" customHeight="1">
      <c r="A132" s="25" t="s">
        <v>698</v>
      </c>
      <c r="B132" s="105" t="s">
        <v>6</v>
      </c>
      <c r="C132" s="105" t="s">
        <v>57</v>
      </c>
      <c r="D132" s="105" t="s">
        <v>697</v>
      </c>
      <c r="E132" s="62">
        <v>200</v>
      </c>
      <c r="F132" s="169">
        <v>228370.15</v>
      </c>
      <c r="G132" s="169"/>
      <c r="H132" s="169">
        <f t="shared" si="4"/>
        <v>228370.15</v>
      </c>
      <c r="I132" s="124"/>
    </row>
    <row r="133" spans="1:9" ht="64.5" customHeight="1">
      <c r="A133" s="25" t="s">
        <v>696</v>
      </c>
      <c r="B133" s="105" t="s">
        <v>6</v>
      </c>
      <c r="C133" s="105" t="s">
        <v>57</v>
      </c>
      <c r="D133" s="105" t="s">
        <v>695</v>
      </c>
      <c r="E133" s="62">
        <v>200</v>
      </c>
      <c r="F133" s="169">
        <v>2162984.75</v>
      </c>
      <c r="G133" s="169"/>
      <c r="H133" s="169">
        <f t="shared" si="4"/>
        <v>2162984.75</v>
      </c>
      <c r="I133" s="124"/>
    </row>
    <row r="134" spans="1:9" ht="64.5" customHeight="1">
      <c r="A134" s="25" t="s">
        <v>768</v>
      </c>
      <c r="B134" s="191" t="s">
        <v>6</v>
      </c>
      <c r="C134" s="191" t="s">
        <v>57</v>
      </c>
      <c r="D134" s="215" t="s">
        <v>769</v>
      </c>
      <c r="E134" s="62">
        <v>600</v>
      </c>
      <c r="F134" s="97">
        <v>0</v>
      </c>
      <c r="G134" s="158">
        <v>1630000</v>
      </c>
      <c r="H134" s="169">
        <f t="shared" si="4"/>
        <v>1630000</v>
      </c>
      <c r="I134" s="194"/>
    </row>
    <row r="135" spans="1:9" ht="66.75" customHeight="1">
      <c r="A135" s="25" t="s">
        <v>671</v>
      </c>
      <c r="B135" s="105" t="s">
        <v>6</v>
      </c>
      <c r="C135" s="105" t="s">
        <v>57</v>
      </c>
      <c r="D135" s="105" t="s">
        <v>673</v>
      </c>
      <c r="E135" s="62">
        <v>200</v>
      </c>
      <c r="F135" s="169">
        <v>396500</v>
      </c>
      <c r="G135" s="169"/>
      <c r="H135" s="169">
        <f t="shared" si="4"/>
        <v>396500</v>
      </c>
      <c r="I135" s="124"/>
    </row>
    <row r="136" spans="1:9" ht="65.25" customHeight="1">
      <c r="A136" s="25" t="s">
        <v>672</v>
      </c>
      <c r="B136" s="105" t="s">
        <v>6</v>
      </c>
      <c r="C136" s="105" t="s">
        <v>57</v>
      </c>
      <c r="D136" s="105" t="s">
        <v>673</v>
      </c>
      <c r="E136" s="62">
        <v>600</v>
      </c>
      <c r="F136" s="169">
        <v>1046600</v>
      </c>
      <c r="G136" s="169"/>
      <c r="H136" s="169">
        <f t="shared" si="4"/>
        <v>1046600</v>
      </c>
      <c r="I136" s="124"/>
    </row>
    <row r="137" spans="1:9" ht="91.5" customHeight="1">
      <c r="A137" s="58" t="s">
        <v>225</v>
      </c>
      <c r="B137" s="105" t="s">
        <v>6</v>
      </c>
      <c r="C137" s="105" t="s">
        <v>57</v>
      </c>
      <c r="D137" s="105" t="s">
        <v>104</v>
      </c>
      <c r="E137" s="107">
        <v>200</v>
      </c>
      <c r="F137" s="169">
        <v>69428</v>
      </c>
      <c r="G137" s="169"/>
      <c r="H137" s="169">
        <f t="shared" si="4"/>
        <v>69428</v>
      </c>
      <c r="I137" s="124"/>
    </row>
    <row r="138" spans="1:9" ht="91.5" customHeight="1">
      <c r="A138" s="25" t="s">
        <v>89</v>
      </c>
      <c r="B138" s="105" t="s">
        <v>6</v>
      </c>
      <c r="C138" s="105" t="s">
        <v>57</v>
      </c>
      <c r="D138" s="105" t="s">
        <v>114</v>
      </c>
      <c r="E138" s="107">
        <v>100</v>
      </c>
      <c r="F138" s="169">
        <v>873600</v>
      </c>
      <c r="G138" s="169">
        <v>215000</v>
      </c>
      <c r="H138" s="169">
        <f t="shared" si="4"/>
        <v>1088600</v>
      </c>
      <c r="I138" s="124"/>
    </row>
    <row r="139" spans="1:9" ht="53.25" customHeight="1">
      <c r="A139" s="71" t="s">
        <v>230</v>
      </c>
      <c r="B139" s="105" t="s">
        <v>6</v>
      </c>
      <c r="C139" s="105" t="s">
        <v>57</v>
      </c>
      <c r="D139" s="105" t="s">
        <v>114</v>
      </c>
      <c r="E139" s="107">
        <v>200</v>
      </c>
      <c r="F139" s="169">
        <v>9855978.2899999991</v>
      </c>
      <c r="G139" s="169">
        <v>-470000</v>
      </c>
      <c r="H139" s="169">
        <f t="shared" ref="H139:H202" si="7">F139+G139</f>
        <v>9385978.2899999991</v>
      </c>
      <c r="I139" s="124"/>
    </row>
    <row r="140" spans="1:9" ht="66" customHeight="1">
      <c r="A140" s="71" t="s">
        <v>90</v>
      </c>
      <c r="B140" s="105" t="s">
        <v>6</v>
      </c>
      <c r="C140" s="105" t="s">
        <v>57</v>
      </c>
      <c r="D140" s="105" t="s">
        <v>114</v>
      </c>
      <c r="E140" s="107">
        <v>600</v>
      </c>
      <c r="F140" s="169">
        <v>19057610</v>
      </c>
      <c r="G140" s="169"/>
      <c r="H140" s="169">
        <f t="shared" si="7"/>
        <v>19057610</v>
      </c>
      <c r="I140" s="124"/>
    </row>
    <row r="141" spans="1:9" ht="54.75" customHeight="1">
      <c r="A141" s="71" t="s">
        <v>91</v>
      </c>
      <c r="B141" s="105" t="s">
        <v>6</v>
      </c>
      <c r="C141" s="105" t="s">
        <v>57</v>
      </c>
      <c r="D141" s="105" t="s">
        <v>114</v>
      </c>
      <c r="E141" s="107">
        <v>800</v>
      </c>
      <c r="F141" s="169">
        <v>121300</v>
      </c>
      <c r="G141" s="169"/>
      <c r="H141" s="169">
        <f t="shared" si="7"/>
        <v>121300</v>
      </c>
      <c r="I141" s="124"/>
    </row>
    <row r="142" spans="1:9" ht="40.5" customHeight="1">
      <c r="A142" s="25" t="s">
        <v>228</v>
      </c>
      <c r="B142" s="105" t="s">
        <v>6</v>
      </c>
      <c r="C142" s="105" t="s">
        <v>57</v>
      </c>
      <c r="D142" s="105" t="s">
        <v>116</v>
      </c>
      <c r="E142" s="107">
        <v>200</v>
      </c>
      <c r="F142" s="169">
        <v>886200</v>
      </c>
      <c r="G142" s="169">
        <v>15843.18</v>
      </c>
      <c r="H142" s="169">
        <f t="shared" si="7"/>
        <v>902043.18</v>
      </c>
      <c r="I142" s="124"/>
    </row>
    <row r="143" spans="1:9" ht="27" customHeight="1">
      <c r="A143" s="25" t="s">
        <v>229</v>
      </c>
      <c r="B143" s="105" t="s">
        <v>6</v>
      </c>
      <c r="C143" s="105" t="s">
        <v>57</v>
      </c>
      <c r="D143" s="105" t="s">
        <v>208</v>
      </c>
      <c r="E143" s="107">
        <v>200</v>
      </c>
      <c r="F143" s="169">
        <v>508400</v>
      </c>
      <c r="G143" s="169"/>
      <c r="H143" s="169">
        <f t="shared" si="7"/>
        <v>508400</v>
      </c>
      <c r="I143" s="124"/>
    </row>
    <row r="144" spans="1:9" ht="174.75" customHeight="1">
      <c r="A144" s="25" t="s">
        <v>258</v>
      </c>
      <c r="B144" s="105" t="s">
        <v>6</v>
      </c>
      <c r="C144" s="105" t="s">
        <v>57</v>
      </c>
      <c r="D144" s="105" t="s">
        <v>126</v>
      </c>
      <c r="E144" s="107">
        <v>100</v>
      </c>
      <c r="F144" s="169">
        <v>15119399</v>
      </c>
      <c r="G144" s="169"/>
      <c r="H144" s="169">
        <f t="shared" si="7"/>
        <v>15119399</v>
      </c>
      <c r="I144" s="124"/>
    </row>
    <row r="145" spans="1:9" ht="143.25" customHeight="1">
      <c r="A145" s="25" t="s">
        <v>232</v>
      </c>
      <c r="B145" s="105" t="s">
        <v>6</v>
      </c>
      <c r="C145" s="105" t="s">
        <v>57</v>
      </c>
      <c r="D145" s="105" t="s">
        <v>126</v>
      </c>
      <c r="E145" s="107">
        <v>200</v>
      </c>
      <c r="F145" s="169">
        <v>213313</v>
      </c>
      <c r="G145" s="169"/>
      <c r="H145" s="169">
        <f t="shared" si="7"/>
        <v>213313</v>
      </c>
      <c r="I145" s="124"/>
    </row>
    <row r="146" spans="1:9" ht="144" customHeight="1">
      <c r="A146" s="71" t="s">
        <v>259</v>
      </c>
      <c r="B146" s="105" t="s">
        <v>6</v>
      </c>
      <c r="C146" s="105" t="s">
        <v>57</v>
      </c>
      <c r="D146" s="105" t="s">
        <v>126</v>
      </c>
      <c r="E146" s="107">
        <v>600</v>
      </c>
      <c r="F146" s="169">
        <v>41095678</v>
      </c>
      <c r="G146" s="169"/>
      <c r="H146" s="169">
        <f t="shared" si="7"/>
        <v>41095678</v>
      </c>
      <c r="I146" s="128"/>
    </row>
    <row r="147" spans="1:9" ht="79.5" customHeight="1">
      <c r="A147" s="25" t="s">
        <v>130</v>
      </c>
      <c r="B147" s="105" t="s">
        <v>6</v>
      </c>
      <c r="C147" s="105" t="s">
        <v>319</v>
      </c>
      <c r="D147" s="105" t="s">
        <v>131</v>
      </c>
      <c r="E147" s="107">
        <v>100</v>
      </c>
      <c r="F147" s="169">
        <v>3013830</v>
      </c>
      <c r="G147" s="169"/>
      <c r="H147" s="169">
        <f t="shared" si="7"/>
        <v>3013830</v>
      </c>
      <c r="I147" s="128"/>
    </row>
    <row r="148" spans="1:9" ht="55.5" customHeight="1">
      <c r="A148" s="25" t="s">
        <v>233</v>
      </c>
      <c r="B148" s="105" t="s">
        <v>6</v>
      </c>
      <c r="C148" s="105" t="s">
        <v>319</v>
      </c>
      <c r="D148" s="105" t="s">
        <v>131</v>
      </c>
      <c r="E148" s="107">
        <v>200</v>
      </c>
      <c r="F148" s="169">
        <v>595900</v>
      </c>
      <c r="G148" s="169"/>
      <c r="H148" s="169">
        <f t="shared" si="7"/>
        <v>595900</v>
      </c>
      <c r="I148" s="124"/>
    </row>
    <row r="149" spans="1:9" ht="39" customHeight="1">
      <c r="A149" s="25" t="s">
        <v>132</v>
      </c>
      <c r="B149" s="105" t="s">
        <v>6</v>
      </c>
      <c r="C149" s="105" t="s">
        <v>319</v>
      </c>
      <c r="D149" s="105" t="s">
        <v>131</v>
      </c>
      <c r="E149" s="107">
        <v>800</v>
      </c>
      <c r="F149" s="169">
        <v>71200</v>
      </c>
      <c r="G149" s="169"/>
      <c r="H149" s="169">
        <f t="shared" si="7"/>
        <v>71200</v>
      </c>
      <c r="I149" s="124"/>
    </row>
    <row r="150" spans="1:9" ht="103.5" customHeight="1">
      <c r="A150" s="25" t="s">
        <v>599</v>
      </c>
      <c r="B150" s="105" t="s">
        <v>6</v>
      </c>
      <c r="C150" s="105" t="s">
        <v>319</v>
      </c>
      <c r="D150" s="105" t="s">
        <v>600</v>
      </c>
      <c r="E150" s="107">
        <v>100</v>
      </c>
      <c r="F150" s="169">
        <v>2795</v>
      </c>
      <c r="G150" s="169"/>
      <c r="H150" s="169">
        <f t="shared" si="7"/>
        <v>2795</v>
      </c>
      <c r="I150" s="129"/>
    </row>
    <row r="151" spans="1:9" ht="118.5" customHeight="1">
      <c r="A151" s="25" t="s">
        <v>601</v>
      </c>
      <c r="B151" s="105" t="s">
        <v>6</v>
      </c>
      <c r="C151" s="105" t="s">
        <v>319</v>
      </c>
      <c r="D151" s="105" t="s">
        <v>602</v>
      </c>
      <c r="E151" s="107">
        <v>100</v>
      </c>
      <c r="F151" s="169">
        <v>229963.89</v>
      </c>
      <c r="G151" s="169"/>
      <c r="H151" s="169">
        <f t="shared" si="7"/>
        <v>229963.89</v>
      </c>
      <c r="I151" s="129"/>
    </row>
    <row r="152" spans="1:9" ht="122.25" customHeight="1">
      <c r="A152" s="70" t="s">
        <v>642</v>
      </c>
      <c r="B152" s="105" t="s">
        <v>6</v>
      </c>
      <c r="C152" s="105" t="s">
        <v>319</v>
      </c>
      <c r="D152" s="105" t="s">
        <v>639</v>
      </c>
      <c r="E152" s="107">
        <v>100</v>
      </c>
      <c r="F152" s="169">
        <v>2670</v>
      </c>
      <c r="G152" s="169"/>
      <c r="H152" s="169">
        <f t="shared" si="7"/>
        <v>2670</v>
      </c>
      <c r="I152" s="129"/>
    </row>
    <row r="153" spans="1:9" ht="118.5" customHeight="1">
      <c r="A153" s="25" t="s">
        <v>641</v>
      </c>
      <c r="B153" s="105" t="s">
        <v>6</v>
      </c>
      <c r="C153" s="105" t="s">
        <v>319</v>
      </c>
      <c r="D153" s="105" t="s">
        <v>640</v>
      </c>
      <c r="E153" s="107">
        <v>100</v>
      </c>
      <c r="F153" s="169">
        <v>50717</v>
      </c>
      <c r="G153" s="169"/>
      <c r="H153" s="169">
        <f t="shared" si="7"/>
        <v>50717</v>
      </c>
      <c r="I153" s="129"/>
    </row>
    <row r="154" spans="1:9" ht="66.75" customHeight="1">
      <c r="A154" s="70" t="s">
        <v>714</v>
      </c>
      <c r="B154" s="105" t="s">
        <v>6</v>
      </c>
      <c r="C154" s="105" t="s">
        <v>319</v>
      </c>
      <c r="D154" s="105" t="s">
        <v>603</v>
      </c>
      <c r="E154" s="107">
        <v>100</v>
      </c>
      <c r="F154" s="169">
        <v>325881</v>
      </c>
      <c r="G154" s="169"/>
      <c r="H154" s="169">
        <f t="shared" si="7"/>
        <v>325881</v>
      </c>
      <c r="I154" s="129"/>
    </row>
    <row r="155" spans="1:9" ht="78" customHeight="1">
      <c r="A155" s="70" t="s">
        <v>715</v>
      </c>
      <c r="B155" s="105" t="s">
        <v>6</v>
      </c>
      <c r="C155" s="105" t="s">
        <v>319</v>
      </c>
      <c r="D155" s="105" t="s">
        <v>604</v>
      </c>
      <c r="E155" s="107">
        <v>100</v>
      </c>
      <c r="F155" s="169">
        <v>106785</v>
      </c>
      <c r="G155" s="169"/>
      <c r="H155" s="169">
        <f t="shared" si="7"/>
        <v>106785</v>
      </c>
      <c r="I155" s="129"/>
    </row>
    <row r="156" spans="1:9" ht="65.25" customHeight="1">
      <c r="A156" s="25" t="s">
        <v>234</v>
      </c>
      <c r="B156" s="105" t="s">
        <v>6</v>
      </c>
      <c r="C156" s="105" t="s">
        <v>58</v>
      </c>
      <c r="D156" s="105" t="s">
        <v>137</v>
      </c>
      <c r="E156" s="107">
        <v>200</v>
      </c>
      <c r="F156" s="169">
        <v>23100</v>
      </c>
      <c r="G156" s="169"/>
      <c r="H156" s="169">
        <f t="shared" si="7"/>
        <v>23100</v>
      </c>
      <c r="I156" s="124"/>
    </row>
    <row r="157" spans="1:9" ht="53.25" customHeight="1">
      <c r="A157" s="72" t="s">
        <v>260</v>
      </c>
      <c r="B157" s="105" t="s">
        <v>6</v>
      </c>
      <c r="C157" s="105" t="s">
        <v>58</v>
      </c>
      <c r="D157" s="105" t="s">
        <v>262</v>
      </c>
      <c r="E157" s="107">
        <v>200</v>
      </c>
      <c r="F157" s="169">
        <v>194040</v>
      </c>
      <c r="G157" s="169"/>
      <c r="H157" s="169">
        <f t="shared" si="7"/>
        <v>194040</v>
      </c>
      <c r="I157" s="124"/>
    </row>
    <row r="158" spans="1:9" ht="68.25" customHeight="1">
      <c r="A158" s="72" t="s">
        <v>261</v>
      </c>
      <c r="B158" s="105" t="s">
        <v>6</v>
      </c>
      <c r="C158" s="105" t="s">
        <v>58</v>
      </c>
      <c r="D158" s="105" t="s">
        <v>262</v>
      </c>
      <c r="E158" s="107">
        <v>600</v>
      </c>
      <c r="F158" s="169">
        <v>450450</v>
      </c>
      <c r="G158" s="169"/>
      <c r="H158" s="169">
        <f t="shared" si="7"/>
        <v>450450</v>
      </c>
      <c r="I158" s="124"/>
    </row>
    <row r="159" spans="1:9" ht="53.25" customHeight="1">
      <c r="A159" s="25" t="s">
        <v>235</v>
      </c>
      <c r="B159" s="105" t="s">
        <v>6</v>
      </c>
      <c r="C159" s="105" t="s">
        <v>58</v>
      </c>
      <c r="D159" s="105" t="s">
        <v>142</v>
      </c>
      <c r="E159" s="107">
        <v>200</v>
      </c>
      <c r="F159" s="169">
        <v>10000</v>
      </c>
      <c r="G159" s="169"/>
      <c r="H159" s="169">
        <f t="shared" si="7"/>
        <v>10000</v>
      </c>
      <c r="I159" s="124"/>
    </row>
    <row r="160" spans="1:9" ht="67.5" customHeight="1">
      <c r="A160" s="25" t="s">
        <v>605</v>
      </c>
      <c r="B160" s="105" t="s">
        <v>6</v>
      </c>
      <c r="C160" s="105" t="s">
        <v>58</v>
      </c>
      <c r="D160" s="105" t="s">
        <v>142</v>
      </c>
      <c r="E160" s="107">
        <v>600</v>
      </c>
      <c r="F160" s="169">
        <v>40000</v>
      </c>
      <c r="G160" s="169"/>
      <c r="H160" s="169">
        <f t="shared" si="7"/>
        <v>40000</v>
      </c>
      <c r="I160" s="124"/>
    </row>
    <row r="161" spans="1:9" ht="65.25" customHeight="1">
      <c r="A161" s="60" t="s">
        <v>665</v>
      </c>
      <c r="B161" s="105" t="s">
        <v>6</v>
      </c>
      <c r="C161" s="105" t="s">
        <v>58</v>
      </c>
      <c r="D161" s="59">
        <v>1210100500</v>
      </c>
      <c r="E161" s="107">
        <v>200</v>
      </c>
      <c r="F161" s="169">
        <v>10000</v>
      </c>
      <c r="G161" s="169"/>
      <c r="H161" s="169">
        <f t="shared" si="7"/>
        <v>10000</v>
      </c>
      <c r="I161" s="124"/>
    </row>
    <row r="162" spans="1:9" ht="66.75" customHeight="1">
      <c r="A162" s="60" t="s">
        <v>666</v>
      </c>
      <c r="B162" s="105" t="s">
        <v>6</v>
      </c>
      <c r="C162" s="105" t="s">
        <v>58</v>
      </c>
      <c r="D162" s="59">
        <v>1210100500</v>
      </c>
      <c r="E162" s="107">
        <v>600</v>
      </c>
      <c r="F162" s="169">
        <v>10000</v>
      </c>
      <c r="G162" s="169"/>
      <c r="H162" s="169">
        <f t="shared" si="7"/>
        <v>10000</v>
      </c>
      <c r="I162" s="124"/>
    </row>
    <row r="163" spans="1:9" ht="37.5" customHeight="1">
      <c r="A163" s="60" t="s">
        <v>242</v>
      </c>
      <c r="B163" s="105" t="s">
        <v>6</v>
      </c>
      <c r="C163" s="105" t="s">
        <v>58</v>
      </c>
      <c r="D163" s="24">
        <v>1210100510</v>
      </c>
      <c r="E163" s="107">
        <v>200</v>
      </c>
      <c r="F163" s="169"/>
      <c r="G163" s="169"/>
      <c r="H163" s="169">
        <f t="shared" si="7"/>
        <v>0</v>
      </c>
      <c r="I163" s="124"/>
    </row>
    <row r="164" spans="1:9" ht="54.75" customHeight="1">
      <c r="A164" s="60" t="s">
        <v>606</v>
      </c>
      <c r="B164" s="105" t="s">
        <v>6</v>
      </c>
      <c r="C164" s="105" t="s">
        <v>58</v>
      </c>
      <c r="D164" s="24">
        <v>1210100510</v>
      </c>
      <c r="E164" s="107">
        <v>600</v>
      </c>
      <c r="F164" s="169">
        <v>20000</v>
      </c>
      <c r="G164" s="169"/>
      <c r="H164" s="169">
        <f t="shared" si="7"/>
        <v>20000</v>
      </c>
      <c r="I164" s="124"/>
    </row>
    <row r="165" spans="1:9" ht="41.25" customHeight="1">
      <c r="A165" s="60" t="s">
        <v>486</v>
      </c>
      <c r="B165" s="105" t="s">
        <v>6</v>
      </c>
      <c r="C165" s="105" t="s">
        <v>58</v>
      </c>
      <c r="D165" s="24">
        <v>1210100520</v>
      </c>
      <c r="E165" s="107">
        <v>200</v>
      </c>
      <c r="F165" s="169"/>
      <c r="G165" s="169"/>
      <c r="H165" s="169">
        <f t="shared" si="7"/>
        <v>0</v>
      </c>
      <c r="I165" s="124"/>
    </row>
    <row r="166" spans="1:9" ht="40.5" customHeight="1">
      <c r="A166" s="130" t="s">
        <v>627</v>
      </c>
      <c r="B166" s="105" t="s">
        <v>6</v>
      </c>
      <c r="C166" s="105" t="s">
        <v>58</v>
      </c>
      <c r="D166" s="24">
        <v>1210100520</v>
      </c>
      <c r="E166" s="107">
        <v>600</v>
      </c>
      <c r="F166" s="169">
        <v>10000</v>
      </c>
      <c r="G166" s="169"/>
      <c r="H166" s="169">
        <f t="shared" si="7"/>
        <v>10000</v>
      </c>
      <c r="I166" s="124"/>
    </row>
    <row r="167" spans="1:9" ht="42" customHeight="1">
      <c r="A167" s="25" t="s">
        <v>257</v>
      </c>
      <c r="B167" s="105" t="s">
        <v>6</v>
      </c>
      <c r="C167" s="105" t="s">
        <v>59</v>
      </c>
      <c r="D167" s="105" t="s">
        <v>99</v>
      </c>
      <c r="E167" s="107">
        <v>200</v>
      </c>
      <c r="F167" s="169">
        <v>45100</v>
      </c>
      <c r="G167" s="169"/>
      <c r="H167" s="169">
        <f t="shared" si="7"/>
        <v>45100</v>
      </c>
      <c r="I167" s="124"/>
    </row>
    <row r="168" spans="1:9" ht="29.25" customHeight="1">
      <c r="A168" s="25" t="s">
        <v>719</v>
      </c>
      <c r="B168" s="135" t="s">
        <v>6</v>
      </c>
      <c r="C168" s="135" t="s">
        <v>59</v>
      </c>
      <c r="D168" s="135" t="s">
        <v>99</v>
      </c>
      <c r="E168" s="136">
        <v>300</v>
      </c>
      <c r="F168" s="169">
        <v>50000</v>
      </c>
      <c r="G168" s="169"/>
      <c r="H168" s="169">
        <f t="shared" si="7"/>
        <v>50000</v>
      </c>
      <c r="I168" s="137"/>
    </row>
    <row r="169" spans="1:9" ht="57.75" customHeight="1">
      <c r="A169" s="25" t="s">
        <v>226</v>
      </c>
      <c r="B169" s="105" t="s">
        <v>6</v>
      </c>
      <c r="C169" s="105" t="s">
        <v>59</v>
      </c>
      <c r="D169" s="105" t="s">
        <v>206</v>
      </c>
      <c r="E169" s="107">
        <v>200</v>
      </c>
      <c r="F169" s="169">
        <v>346400</v>
      </c>
      <c r="G169" s="169"/>
      <c r="H169" s="169">
        <f t="shared" si="7"/>
        <v>346400</v>
      </c>
      <c r="I169" s="124"/>
    </row>
    <row r="170" spans="1:9" ht="68.25" customHeight="1">
      <c r="A170" s="25" t="s">
        <v>203</v>
      </c>
      <c r="B170" s="105" t="s">
        <v>6</v>
      </c>
      <c r="C170" s="105" t="s">
        <v>59</v>
      </c>
      <c r="D170" s="105" t="s">
        <v>206</v>
      </c>
      <c r="E170" s="107">
        <v>600</v>
      </c>
      <c r="F170" s="169">
        <v>40000</v>
      </c>
      <c r="G170" s="169"/>
      <c r="H170" s="169">
        <f t="shared" si="7"/>
        <v>40000</v>
      </c>
      <c r="I170" s="124"/>
    </row>
    <row r="171" spans="1:9" ht="66" customHeight="1">
      <c r="A171" s="25" t="s">
        <v>92</v>
      </c>
      <c r="B171" s="105" t="s">
        <v>6</v>
      </c>
      <c r="C171" s="105" t="s">
        <v>59</v>
      </c>
      <c r="D171" s="105" t="s">
        <v>115</v>
      </c>
      <c r="E171" s="107">
        <v>100</v>
      </c>
      <c r="F171" s="169">
        <v>6564700</v>
      </c>
      <c r="G171" s="169"/>
      <c r="H171" s="169">
        <f t="shared" si="7"/>
        <v>6564700</v>
      </c>
      <c r="I171" s="124"/>
    </row>
    <row r="172" spans="1:9" ht="42" customHeight="1">
      <c r="A172" s="71" t="s">
        <v>231</v>
      </c>
      <c r="B172" s="105" t="s">
        <v>6</v>
      </c>
      <c r="C172" s="105" t="s">
        <v>59</v>
      </c>
      <c r="D172" s="105" t="s">
        <v>115</v>
      </c>
      <c r="E172" s="107">
        <v>200</v>
      </c>
      <c r="F172" s="169">
        <v>1385800</v>
      </c>
      <c r="G172" s="169">
        <v>-10663</v>
      </c>
      <c r="H172" s="169">
        <f t="shared" si="7"/>
        <v>1375137</v>
      </c>
      <c r="I172" s="124"/>
    </row>
    <row r="173" spans="1:9" ht="26.25" customHeight="1">
      <c r="A173" s="71" t="s">
        <v>93</v>
      </c>
      <c r="B173" s="105" t="s">
        <v>6</v>
      </c>
      <c r="C173" s="105" t="s">
        <v>59</v>
      </c>
      <c r="D173" s="105" t="s">
        <v>115</v>
      </c>
      <c r="E173" s="107">
        <v>800</v>
      </c>
      <c r="F173" s="169">
        <v>1900</v>
      </c>
      <c r="G173" s="169"/>
      <c r="H173" s="169">
        <f t="shared" si="7"/>
        <v>1900</v>
      </c>
      <c r="I173" s="124"/>
    </row>
    <row r="174" spans="1:9" ht="65.25" customHeight="1">
      <c r="A174" s="70" t="s">
        <v>714</v>
      </c>
      <c r="B174" s="105" t="s">
        <v>6</v>
      </c>
      <c r="C174" s="105" t="s">
        <v>59</v>
      </c>
      <c r="D174" s="105" t="s">
        <v>597</v>
      </c>
      <c r="E174" s="107">
        <v>100</v>
      </c>
      <c r="F174" s="169">
        <v>98994</v>
      </c>
      <c r="G174" s="169"/>
      <c r="H174" s="169">
        <f t="shared" si="7"/>
        <v>98994</v>
      </c>
      <c r="I174" s="124"/>
    </row>
    <row r="175" spans="1:9" ht="78" customHeight="1">
      <c r="A175" s="70" t="s">
        <v>715</v>
      </c>
      <c r="B175" s="105" t="s">
        <v>6</v>
      </c>
      <c r="C175" s="105" t="s">
        <v>59</v>
      </c>
      <c r="D175" s="105" t="s">
        <v>598</v>
      </c>
      <c r="E175" s="107">
        <v>100</v>
      </c>
      <c r="F175" s="169">
        <v>296025</v>
      </c>
      <c r="G175" s="169"/>
      <c r="H175" s="169">
        <f t="shared" si="7"/>
        <v>296025</v>
      </c>
      <c r="I175" s="124"/>
    </row>
    <row r="176" spans="1:9" ht="66.75" customHeight="1">
      <c r="A176" s="25" t="s">
        <v>145</v>
      </c>
      <c r="B176" s="105" t="s">
        <v>6</v>
      </c>
      <c r="C176" s="105" t="s">
        <v>59</v>
      </c>
      <c r="D176" s="105" t="s">
        <v>149</v>
      </c>
      <c r="E176" s="107">
        <v>300</v>
      </c>
      <c r="F176" s="169">
        <v>24000</v>
      </c>
      <c r="G176" s="169"/>
      <c r="H176" s="169">
        <f t="shared" si="7"/>
        <v>24000</v>
      </c>
      <c r="I176" s="124"/>
    </row>
    <row r="177" spans="1:9" ht="42" customHeight="1">
      <c r="A177" s="25" t="s">
        <v>146</v>
      </c>
      <c r="B177" s="105" t="s">
        <v>6</v>
      </c>
      <c r="C177" s="105" t="s">
        <v>59</v>
      </c>
      <c r="D177" s="105" t="s">
        <v>150</v>
      </c>
      <c r="E177" s="107">
        <v>300</v>
      </c>
      <c r="F177" s="169">
        <v>126000</v>
      </c>
      <c r="G177" s="169"/>
      <c r="H177" s="169">
        <f t="shared" si="7"/>
        <v>126000</v>
      </c>
      <c r="I177" s="124"/>
    </row>
    <row r="178" spans="1:9" ht="42" customHeight="1">
      <c r="A178" s="25" t="s">
        <v>147</v>
      </c>
      <c r="B178" s="105" t="s">
        <v>6</v>
      </c>
      <c r="C178" s="105" t="s">
        <v>59</v>
      </c>
      <c r="D178" s="105" t="s">
        <v>151</v>
      </c>
      <c r="E178" s="107">
        <v>300</v>
      </c>
      <c r="F178" s="169">
        <v>120000</v>
      </c>
      <c r="G178" s="169"/>
      <c r="H178" s="169">
        <f t="shared" si="7"/>
        <v>120000</v>
      </c>
      <c r="I178" s="124"/>
    </row>
    <row r="179" spans="1:9" ht="51.75" customHeight="1">
      <c r="A179" s="25" t="s">
        <v>607</v>
      </c>
      <c r="B179" s="105" t="s">
        <v>6</v>
      </c>
      <c r="C179" s="105" t="s">
        <v>59</v>
      </c>
      <c r="D179" s="105" t="s">
        <v>331</v>
      </c>
      <c r="E179" s="107">
        <v>200</v>
      </c>
      <c r="F179" s="169">
        <v>135800</v>
      </c>
      <c r="G179" s="169">
        <v>10663</v>
      </c>
      <c r="H179" s="169">
        <f t="shared" si="7"/>
        <v>146463</v>
      </c>
      <c r="I179" s="125">
        <v>26</v>
      </c>
    </row>
    <row r="180" spans="1:9" ht="78" customHeight="1">
      <c r="A180" s="25" t="s">
        <v>730</v>
      </c>
      <c r="B180" s="138" t="s">
        <v>6</v>
      </c>
      <c r="C180" s="138" t="s">
        <v>59</v>
      </c>
      <c r="D180" s="138" t="s">
        <v>332</v>
      </c>
      <c r="E180" s="139">
        <v>300</v>
      </c>
      <c r="F180" s="169">
        <v>20000</v>
      </c>
      <c r="G180" s="169"/>
      <c r="H180" s="169">
        <f t="shared" si="7"/>
        <v>20000</v>
      </c>
      <c r="I180" s="125"/>
    </row>
    <row r="181" spans="1:9" ht="53.25" customHeight="1">
      <c r="A181" s="25" t="s">
        <v>662</v>
      </c>
      <c r="B181" s="105" t="s">
        <v>6</v>
      </c>
      <c r="C181" s="105" t="s">
        <v>59</v>
      </c>
      <c r="D181" s="59">
        <v>1110100310</v>
      </c>
      <c r="E181" s="107">
        <v>200</v>
      </c>
      <c r="F181" s="169">
        <v>30000</v>
      </c>
      <c r="G181" s="169"/>
      <c r="H181" s="169">
        <f t="shared" si="7"/>
        <v>30000</v>
      </c>
      <c r="I181" s="125"/>
    </row>
    <row r="182" spans="1:9" ht="52.5" customHeight="1">
      <c r="A182" s="25" t="s">
        <v>661</v>
      </c>
      <c r="B182" s="105" t="s">
        <v>6</v>
      </c>
      <c r="C182" s="105" t="s">
        <v>59</v>
      </c>
      <c r="D182" s="59">
        <v>1110100310</v>
      </c>
      <c r="E182" s="107">
        <v>600</v>
      </c>
      <c r="F182" s="169">
        <v>70000</v>
      </c>
      <c r="G182" s="169"/>
      <c r="H182" s="169">
        <f t="shared" si="7"/>
        <v>70000</v>
      </c>
      <c r="I182" s="125"/>
    </row>
    <row r="183" spans="1:9" ht="57" customHeight="1">
      <c r="A183" s="60" t="s">
        <v>775</v>
      </c>
      <c r="B183" s="191" t="s">
        <v>6</v>
      </c>
      <c r="C183" s="191" t="s">
        <v>59</v>
      </c>
      <c r="D183" s="24">
        <v>2010100940</v>
      </c>
      <c r="E183" s="192">
        <v>200</v>
      </c>
      <c r="F183" s="169"/>
      <c r="G183" s="157">
        <v>25000</v>
      </c>
      <c r="H183" s="169">
        <f>F183+G183</f>
        <v>25000</v>
      </c>
      <c r="I183" s="125"/>
    </row>
    <row r="184" spans="1:9" ht="81" customHeight="1">
      <c r="A184" s="25" t="s">
        <v>325</v>
      </c>
      <c r="B184" s="105" t="s">
        <v>6</v>
      </c>
      <c r="C184" s="105" t="s">
        <v>59</v>
      </c>
      <c r="D184" s="24">
        <v>4190000270</v>
      </c>
      <c r="E184" s="107">
        <v>100</v>
      </c>
      <c r="F184" s="169">
        <v>1307700</v>
      </c>
      <c r="G184" s="169"/>
      <c r="H184" s="169">
        <f t="shared" si="7"/>
        <v>1307700</v>
      </c>
      <c r="I184" s="67">
        <v>861.8</v>
      </c>
    </row>
    <row r="185" spans="1:9" ht="56.25" customHeight="1">
      <c r="A185" s="25" t="s">
        <v>326</v>
      </c>
      <c r="B185" s="105" t="s">
        <v>6</v>
      </c>
      <c r="C185" s="105" t="s">
        <v>59</v>
      </c>
      <c r="D185" s="24">
        <v>4190000270</v>
      </c>
      <c r="E185" s="107">
        <v>200</v>
      </c>
      <c r="F185" s="169">
        <v>110000</v>
      </c>
      <c r="G185" s="169"/>
      <c r="H185" s="169">
        <f t="shared" si="7"/>
        <v>110000</v>
      </c>
      <c r="I185" s="67">
        <v>110</v>
      </c>
    </row>
    <row r="186" spans="1:9" ht="66" customHeight="1">
      <c r="A186" s="58" t="s">
        <v>741</v>
      </c>
      <c r="B186" s="150" t="s">
        <v>6</v>
      </c>
      <c r="C186" s="150" t="s">
        <v>59</v>
      </c>
      <c r="D186" s="24">
        <v>4290000450</v>
      </c>
      <c r="E186" s="151">
        <v>800</v>
      </c>
      <c r="F186" s="169">
        <v>7921.71</v>
      </c>
      <c r="G186" s="157"/>
      <c r="H186" s="169">
        <f t="shared" si="7"/>
        <v>7921.71</v>
      </c>
      <c r="I186" s="129"/>
    </row>
    <row r="187" spans="1:9" ht="80.25" customHeight="1">
      <c r="A187" s="60" t="s">
        <v>490</v>
      </c>
      <c r="B187" s="105" t="s">
        <v>6</v>
      </c>
      <c r="C187" s="24">
        <v>1004</v>
      </c>
      <c r="D187" s="105" t="s">
        <v>106</v>
      </c>
      <c r="E187" s="107">
        <v>300</v>
      </c>
      <c r="F187" s="169">
        <v>380317.46</v>
      </c>
      <c r="G187" s="169"/>
      <c r="H187" s="169">
        <f t="shared" si="7"/>
        <v>380317.46</v>
      </c>
      <c r="I187" s="124"/>
    </row>
    <row r="188" spans="1:9" ht="39.75" customHeight="1">
      <c r="A188" s="25" t="s">
        <v>658</v>
      </c>
      <c r="B188" s="105" t="s">
        <v>6</v>
      </c>
      <c r="C188" s="105" t="s">
        <v>628</v>
      </c>
      <c r="D188" s="105" t="s">
        <v>179</v>
      </c>
      <c r="E188" s="107">
        <v>200</v>
      </c>
      <c r="F188" s="169">
        <v>77800</v>
      </c>
      <c r="G188" s="169"/>
      <c r="H188" s="169">
        <f t="shared" si="7"/>
        <v>77800</v>
      </c>
      <c r="I188" s="124"/>
    </row>
    <row r="189" spans="1:9" ht="39" customHeight="1">
      <c r="A189" s="73" t="s">
        <v>218</v>
      </c>
      <c r="B189" s="69" t="s">
        <v>217</v>
      </c>
      <c r="C189" s="74"/>
      <c r="D189" s="69"/>
      <c r="E189" s="108"/>
      <c r="F189" s="168">
        <f>F193+F199+F200+F202+F201+F190+F192+F195+F196+F197+F198+F194+F191</f>
        <v>3751457</v>
      </c>
      <c r="G189" s="168">
        <f t="shared" ref="G189:H189" si="8">G193+G199+G200+G202+G201+G190+G192+G195+G196+G197+G198+G194+G191</f>
        <v>75000</v>
      </c>
      <c r="H189" s="168">
        <f t="shared" si="8"/>
        <v>3826457</v>
      </c>
      <c r="I189" s="114" t="e">
        <f>#REF!+#REF!+I193+#REF!+I199+I200+#REF!+#REF!+#REF!+#REF!+I202+I201+#REF!</f>
        <v>#REF!</v>
      </c>
    </row>
    <row r="190" spans="1:9" ht="56.25" customHeight="1">
      <c r="A190" s="25" t="s">
        <v>644</v>
      </c>
      <c r="B190" s="105" t="s">
        <v>217</v>
      </c>
      <c r="C190" s="105" t="s">
        <v>48</v>
      </c>
      <c r="D190" s="105" t="s">
        <v>645</v>
      </c>
      <c r="E190" s="107">
        <v>200</v>
      </c>
      <c r="F190" s="169">
        <v>70000</v>
      </c>
      <c r="G190" s="169"/>
      <c r="H190" s="169">
        <f t="shared" si="7"/>
        <v>70000</v>
      </c>
      <c r="I190" s="131"/>
    </row>
    <row r="191" spans="1:9" ht="42" customHeight="1">
      <c r="A191" s="193" t="s">
        <v>770</v>
      </c>
      <c r="B191" s="191" t="s">
        <v>217</v>
      </c>
      <c r="C191" s="191" t="s">
        <v>48</v>
      </c>
      <c r="D191" s="190" t="s">
        <v>771</v>
      </c>
      <c r="E191" s="195">
        <v>200</v>
      </c>
      <c r="F191" s="97">
        <v>0</v>
      </c>
      <c r="G191" s="97">
        <v>100000</v>
      </c>
      <c r="H191" s="169">
        <f>F191+G191</f>
        <v>100000</v>
      </c>
      <c r="I191" s="131"/>
    </row>
    <row r="192" spans="1:9" ht="41.25" customHeight="1">
      <c r="A192" s="60" t="s">
        <v>657</v>
      </c>
      <c r="B192" s="105" t="s">
        <v>217</v>
      </c>
      <c r="C192" s="105" t="s">
        <v>64</v>
      </c>
      <c r="D192" s="91" t="s">
        <v>718</v>
      </c>
      <c r="E192" s="62">
        <v>400</v>
      </c>
      <c r="F192" s="169">
        <v>1073457</v>
      </c>
      <c r="G192" s="169"/>
      <c r="H192" s="169">
        <f t="shared" si="7"/>
        <v>1073457</v>
      </c>
      <c r="I192" s="131"/>
    </row>
    <row r="193" spans="1:12" ht="51.75" customHeight="1">
      <c r="A193" s="25" t="s">
        <v>249</v>
      </c>
      <c r="B193" s="105" t="s">
        <v>217</v>
      </c>
      <c r="C193" s="105" t="s">
        <v>48</v>
      </c>
      <c r="D193" s="105" t="s">
        <v>303</v>
      </c>
      <c r="E193" s="107">
        <v>200</v>
      </c>
      <c r="F193" s="169">
        <v>206500</v>
      </c>
      <c r="G193" s="169"/>
      <c r="H193" s="169">
        <f t="shared" si="7"/>
        <v>206500</v>
      </c>
      <c r="I193" s="124"/>
    </row>
    <row r="194" spans="1:12" ht="40.5" customHeight="1">
      <c r="A194" s="60" t="s">
        <v>716</v>
      </c>
      <c r="B194" s="105" t="s">
        <v>217</v>
      </c>
      <c r="C194" s="105" t="s">
        <v>48</v>
      </c>
      <c r="D194" s="24">
        <v>1910100550</v>
      </c>
      <c r="E194" s="107">
        <v>200</v>
      </c>
      <c r="F194" s="169">
        <v>200000</v>
      </c>
      <c r="G194" s="169"/>
      <c r="H194" s="169">
        <f t="shared" si="7"/>
        <v>200000</v>
      </c>
      <c r="I194" s="124"/>
      <c r="L194" s="117" t="s">
        <v>816</v>
      </c>
    </row>
    <row r="195" spans="1:12" ht="52.5" customHeight="1">
      <c r="A195" s="60" t="s">
        <v>643</v>
      </c>
      <c r="B195" s="105" t="s">
        <v>217</v>
      </c>
      <c r="C195" s="105" t="s">
        <v>58</v>
      </c>
      <c r="D195" s="105" t="s">
        <v>142</v>
      </c>
      <c r="E195" s="107">
        <v>200</v>
      </c>
      <c r="F195" s="169">
        <v>250000</v>
      </c>
      <c r="G195" s="169">
        <v>-25000</v>
      </c>
      <c r="H195" s="169">
        <f t="shared" si="7"/>
        <v>225000</v>
      </c>
      <c r="I195" s="124"/>
    </row>
    <row r="196" spans="1:12" ht="39" customHeight="1">
      <c r="A196" s="60" t="s">
        <v>242</v>
      </c>
      <c r="B196" s="105" t="s">
        <v>217</v>
      </c>
      <c r="C196" s="66" t="s">
        <v>58</v>
      </c>
      <c r="D196" s="24">
        <v>1210100510</v>
      </c>
      <c r="E196" s="107">
        <v>200</v>
      </c>
      <c r="F196" s="169">
        <v>80000</v>
      </c>
      <c r="G196" s="169"/>
      <c r="H196" s="169">
        <f t="shared" si="7"/>
        <v>80000</v>
      </c>
      <c r="I196" s="124"/>
    </row>
    <row r="197" spans="1:12" ht="51.75" customHeight="1">
      <c r="A197" s="25" t="s">
        <v>226</v>
      </c>
      <c r="B197" s="105" t="s">
        <v>217</v>
      </c>
      <c r="C197" s="105" t="s">
        <v>59</v>
      </c>
      <c r="D197" s="105" t="s">
        <v>206</v>
      </c>
      <c r="E197" s="107">
        <v>200</v>
      </c>
      <c r="F197" s="169">
        <v>90000</v>
      </c>
      <c r="G197" s="169"/>
      <c r="H197" s="169">
        <f t="shared" si="7"/>
        <v>90000</v>
      </c>
      <c r="I197" s="124"/>
    </row>
    <row r="198" spans="1:12" ht="54.75" customHeight="1">
      <c r="A198" s="25" t="s">
        <v>662</v>
      </c>
      <c r="B198" s="105" t="s">
        <v>217</v>
      </c>
      <c r="C198" s="105" t="s">
        <v>59</v>
      </c>
      <c r="D198" s="24">
        <v>1110100310</v>
      </c>
      <c r="E198" s="107">
        <v>200</v>
      </c>
      <c r="F198" s="169">
        <v>50000</v>
      </c>
      <c r="G198" s="169"/>
      <c r="H198" s="169">
        <f t="shared" si="7"/>
        <v>50000</v>
      </c>
      <c r="I198" s="124"/>
    </row>
    <row r="199" spans="1:12" ht="80.25" customHeight="1">
      <c r="A199" s="25" t="s">
        <v>213</v>
      </c>
      <c r="B199" s="105" t="s">
        <v>217</v>
      </c>
      <c r="C199" s="105" t="s">
        <v>219</v>
      </c>
      <c r="D199" s="105" t="s">
        <v>200</v>
      </c>
      <c r="E199" s="66" t="s">
        <v>7</v>
      </c>
      <c r="F199" s="169">
        <v>1356100</v>
      </c>
      <c r="G199" s="169"/>
      <c r="H199" s="169">
        <f t="shared" si="7"/>
        <v>1356100</v>
      </c>
      <c r="I199" s="124"/>
    </row>
    <row r="200" spans="1:12" ht="40.5" customHeight="1">
      <c r="A200" s="25" t="s">
        <v>247</v>
      </c>
      <c r="B200" s="105" t="s">
        <v>217</v>
      </c>
      <c r="C200" s="105" t="s">
        <v>219</v>
      </c>
      <c r="D200" s="105" t="s">
        <v>200</v>
      </c>
      <c r="E200" s="66" t="s">
        <v>75</v>
      </c>
      <c r="F200" s="169">
        <v>150400</v>
      </c>
      <c r="G200" s="169"/>
      <c r="H200" s="169">
        <f t="shared" si="7"/>
        <v>150400</v>
      </c>
      <c r="I200" s="124"/>
    </row>
    <row r="201" spans="1:12" ht="25.5" customHeight="1">
      <c r="A201" s="25" t="s">
        <v>323</v>
      </c>
      <c r="B201" s="105" t="s">
        <v>217</v>
      </c>
      <c r="C201" s="105" t="s">
        <v>219</v>
      </c>
      <c r="D201" s="105" t="s">
        <v>200</v>
      </c>
      <c r="E201" s="66" t="s">
        <v>322</v>
      </c>
      <c r="F201" s="169">
        <v>5000</v>
      </c>
      <c r="G201" s="169"/>
      <c r="H201" s="169">
        <f t="shared" si="7"/>
        <v>5000</v>
      </c>
      <c r="I201" s="124"/>
    </row>
    <row r="202" spans="1:12" ht="39" customHeight="1">
      <c r="A202" s="25" t="s">
        <v>658</v>
      </c>
      <c r="B202" s="105" t="s">
        <v>217</v>
      </c>
      <c r="C202" s="105" t="s">
        <v>628</v>
      </c>
      <c r="D202" s="105" t="s">
        <v>179</v>
      </c>
      <c r="E202" s="107">
        <v>200</v>
      </c>
      <c r="F202" s="169">
        <v>220000</v>
      </c>
      <c r="G202" s="169"/>
      <c r="H202" s="169">
        <f t="shared" si="7"/>
        <v>220000</v>
      </c>
      <c r="I202" s="124"/>
    </row>
    <row r="203" spans="1:12" ht="23.25" customHeight="1">
      <c r="A203" s="132" t="s">
        <v>17</v>
      </c>
      <c r="B203" s="122"/>
      <c r="C203" s="122"/>
      <c r="D203" s="122"/>
      <c r="E203" s="122"/>
      <c r="F203" s="168">
        <f>F19+F69+F66+F115+F189</f>
        <v>218898913.31999999</v>
      </c>
      <c r="G203" s="168">
        <f>G19+G69+G66+G115+G189</f>
        <v>5516967.620000001</v>
      </c>
      <c r="H203" s="168">
        <f>H19+H69+H66+H115+H189</f>
        <v>224415880.94</v>
      </c>
      <c r="I203" s="114" t="e">
        <f>I19+I69+I66+I115+I189</f>
        <v>#REF!</v>
      </c>
    </row>
    <row r="204" spans="1:12" ht="15.75">
      <c r="A204" s="111"/>
    </row>
    <row r="205" spans="1:12" ht="15.75">
      <c r="A205" s="111"/>
    </row>
  </sheetData>
  <mergeCells count="22">
    <mergeCell ref="A12:H12"/>
    <mergeCell ref="D6:I6"/>
    <mergeCell ref="D7:I7"/>
    <mergeCell ref="D8:I8"/>
    <mergeCell ref="D9:I9"/>
    <mergeCell ref="C10:I10"/>
    <mergeCell ref="D1:I1"/>
    <mergeCell ref="D2:I2"/>
    <mergeCell ref="D3:I3"/>
    <mergeCell ref="D4:I4"/>
    <mergeCell ref="C5:I5"/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</mergeCells>
  <pageMargins left="0.9055118110236221" right="0.31496062992125984" top="0.35433070866141736" bottom="0.35433070866141736" header="0" footer="0"/>
  <pageSetup paperSize="9" scale="74" orientation="portrait" r:id="rId1"/>
  <rowBreaks count="9" manualBreakCount="9">
    <brk id="69" max="7" man="1"/>
    <brk id="88" max="7" man="1"/>
    <brk id="103" max="7" man="1"/>
    <brk id="118" max="7" man="1"/>
    <brk id="133" max="7" man="1"/>
    <brk id="145" max="7" man="1"/>
    <brk id="157" max="7" man="1"/>
    <brk id="176" max="7" man="1"/>
    <brk id="19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9" workbookViewId="0">
      <selection activeCell="C22" sqref="C22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1" customWidth="1"/>
    <col min="8" max="8" width="12" customWidth="1"/>
    <col min="9" max="9" width="11.85546875" customWidth="1"/>
    <col min="10" max="10" width="9.5703125" bestFit="1" customWidth="1"/>
  </cols>
  <sheetData>
    <row r="1" spans="1:9" ht="15.75">
      <c r="F1" s="227" t="s">
        <v>801</v>
      </c>
      <c r="G1" s="227"/>
      <c r="H1" s="227"/>
      <c r="I1" s="227"/>
    </row>
    <row r="2" spans="1:9" ht="15.75">
      <c r="F2" s="228" t="s">
        <v>778</v>
      </c>
      <c r="G2" s="228"/>
      <c r="H2" s="228"/>
      <c r="I2" s="228"/>
    </row>
    <row r="3" spans="1:9" ht="15.75">
      <c r="F3" s="228" t="s">
        <v>2</v>
      </c>
      <c r="G3" s="228"/>
      <c r="H3" s="228"/>
      <c r="I3" s="228"/>
    </row>
    <row r="4" spans="1:9" ht="15.75">
      <c r="F4" s="227" t="s">
        <v>815</v>
      </c>
      <c r="G4" s="227"/>
      <c r="H4" s="227"/>
      <c r="I4" s="227"/>
    </row>
    <row r="5" spans="1:9" ht="15.75" customHeight="1">
      <c r="F5" s="227" t="s">
        <v>777</v>
      </c>
      <c r="G5" s="227"/>
      <c r="H5" s="227"/>
      <c r="I5" s="227"/>
    </row>
    <row r="6" spans="1:9" ht="15" customHeight="1">
      <c r="F6" s="228" t="s">
        <v>778</v>
      </c>
      <c r="G6" s="228"/>
      <c r="H6" s="228"/>
      <c r="I6" s="228"/>
    </row>
    <row r="7" spans="1:9" ht="15" customHeight="1">
      <c r="F7" s="228" t="s">
        <v>2</v>
      </c>
      <c r="G7" s="228"/>
      <c r="H7" s="228"/>
      <c r="I7" s="228"/>
    </row>
    <row r="8" spans="1:9" ht="15" customHeight="1">
      <c r="F8" s="227" t="s">
        <v>779</v>
      </c>
      <c r="G8" s="227"/>
      <c r="H8" s="227"/>
      <c r="I8" s="227"/>
    </row>
    <row r="9" spans="1:9" ht="15" customHeight="1">
      <c r="F9" s="196"/>
      <c r="G9" s="196"/>
      <c r="H9" s="196"/>
    </row>
    <row r="10" spans="1:9" ht="15" customHeight="1">
      <c r="A10" s="229" t="s">
        <v>780</v>
      </c>
      <c r="B10" s="229"/>
      <c r="C10" s="229"/>
      <c r="D10" s="229"/>
      <c r="E10" s="229"/>
      <c r="F10" s="229"/>
      <c r="G10" s="229"/>
      <c r="H10" s="229"/>
    </row>
    <row r="11" spans="1:9" ht="15" customHeight="1">
      <c r="A11" s="229" t="s">
        <v>781</v>
      </c>
      <c r="B11" s="229"/>
      <c r="C11" s="229"/>
      <c r="D11" s="229"/>
      <c r="E11" s="229"/>
      <c r="F11" s="229"/>
      <c r="G11" s="229"/>
      <c r="H11" s="229"/>
    </row>
    <row r="12" spans="1:9" ht="15" customHeight="1">
      <c r="A12" s="229" t="s">
        <v>782</v>
      </c>
      <c r="B12" s="229"/>
      <c r="C12" s="229"/>
      <c r="D12" s="229"/>
      <c r="E12" s="229"/>
      <c r="F12" s="229"/>
      <c r="G12" s="229"/>
      <c r="H12" s="229"/>
    </row>
    <row r="14" spans="1:9" ht="15.75">
      <c r="H14" s="202" t="s">
        <v>559</v>
      </c>
    </row>
    <row r="15" spans="1:9">
      <c r="A15" s="286" t="s">
        <v>783</v>
      </c>
      <c r="B15" s="288" t="s">
        <v>454</v>
      </c>
      <c r="C15" s="288"/>
      <c r="D15" s="288"/>
      <c r="E15" s="288"/>
      <c r="F15" s="288"/>
      <c r="G15" s="288"/>
      <c r="H15" s="288"/>
      <c r="I15" s="288"/>
    </row>
    <row r="16" spans="1:9" ht="409.6" customHeight="1">
      <c r="A16" s="287"/>
      <c r="B16" s="19" t="s">
        <v>784</v>
      </c>
      <c r="C16" s="19" t="s">
        <v>785</v>
      </c>
      <c r="D16" s="19" t="s">
        <v>786</v>
      </c>
      <c r="E16" s="19" t="s">
        <v>787</v>
      </c>
      <c r="F16" s="19" t="s">
        <v>788</v>
      </c>
      <c r="G16" s="19" t="s">
        <v>789</v>
      </c>
      <c r="H16" s="203" t="s">
        <v>790</v>
      </c>
      <c r="I16" s="204" t="s">
        <v>791</v>
      </c>
    </row>
    <row r="17" spans="1:10" ht="43.5" customHeight="1">
      <c r="A17" s="205" t="s">
        <v>792</v>
      </c>
      <c r="B17" s="206">
        <v>78100</v>
      </c>
      <c r="C17" s="12">
        <v>317160</v>
      </c>
      <c r="D17" s="12">
        <v>210740</v>
      </c>
      <c r="E17" s="12">
        <v>42100</v>
      </c>
      <c r="F17" s="12">
        <v>111400</v>
      </c>
      <c r="G17" s="12">
        <v>229100</v>
      </c>
      <c r="H17" s="12"/>
      <c r="I17" s="207"/>
    </row>
    <row r="18" spans="1:10" ht="44.25" customHeight="1">
      <c r="A18" s="208" t="s">
        <v>793</v>
      </c>
      <c r="B18" s="206">
        <v>44800</v>
      </c>
      <c r="C18" s="12">
        <v>104096</v>
      </c>
      <c r="D18" s="12">
        <v>258410</v>
      </c>
      <c r="E18" s="12">
        <v>42100</v>
      </c>
      <c r="F18" s="12">
        <v>142600</v>
      </c>
      <c r="G18" s="12">
        <v>242700</v>
      </c>
      <c r="H18" s="12"/>
      <c r="I18" s="206">
        <v>82240</v>
      </c>
    </row>
    <row r="19" spans="1:10" ht="45" customHeight="1">
      <c r="A19" s="208" t="s">
        <v>794</v>
      </c>
      <c r="B19" s="206">
        <v>86600</v>
      </c>
      <c r="C19" s="12">
        <v>297429</v>
      </c>
      <c r="D19" s="12">
        <v>385662</v>
      </c>
      <c r="E19" s="12">
        <v>73700</v>
      </c>
      <c r="F19" s="199" t="s">
        <v>795</v>
      </c>
      <c r="G19" s="12">
        <v>243300</v>
      </c>
      <c r="H19" s="12"/>
      <c r="I19" s="206">
        <v>57600</v>
      </c>
    </row>
    <row r="20" spans="1:10" ht="43.5" customHeight="1">
      <c r="A20" s="208" t="s">
        <v>796</v>
      </c>
      <c r="B20" s="206">
        <v>54700</v>
      </c>
      <c r="C20" s="12">
        <v>0</v>
      </c>
      <c r="D20" s="12">
        <v>79370</v>
      </c>
      <c r="E20" s="12">
        <v>0</v>
      </c>
      <c r="F20" s="199" t="s">
        <v>797</v>
      </c>
      <c r="G20" s="209">
        <v>50000</v>
      </c>
      <c r="H20" s="209"/>
      <c r="I20" s="207"/>
    </row>
    <row r="21" spans="1:10" ht="44.25" customHeight="1">
      <c r="A21" s="208" t="s">
        <v>798</v>
      </c>
      <c r="B21" s="206">
        <v>96400</v>
      </c>
      <c r="C21" s="12">
        <v>209510</v>
      </c>
      <c r="D21" s="12">
        <v>437768</v>
      </c>
      <c r="E21" s="12">
        <v>42100</v>
      </c>
      <c r="F21" s="12">
        <v>7031082.8300000001</v>
      </c>
      <c r="G21" s="12">
        <v>201200</v>
      </c>
      <c r="H21" s="12">
        <v>46200</v>
      </c>
      <c r="I21" s="207"/>
    </row>
    <row r="22" spans="1:10" ht="45" customHeight="1">
      <c r="A22" s="208" t="s">
        <v>799</v>
      </c>
      <c r="B22" s="206">
        <v>0</v>
      </c>
      <c r="C22" s="12">
        <v>252855</v>
      </c>
      <c r="D22" s="12">
        <v>0</v>
      </c>
      <c r="E22" s="12">
        <v>0</v>
      </c>
      <c r="F22" s="12">
        <v>0</v>
      </c>
      <c r="G22" s="12">
        <v>0</v>
      </c>
      <c r="H22" s="12"/>
      <c r="I22" s="207"/>
    </row>
    <row r="23" spans="1:10">
      <c r="A23" s="210" t="s">
        <v>800</v>
      </c>
      <c r="B23" s="211">
        <f>B17+B18+B19+B20+B21+B22</f>
        <v>360600</v>
      </c>
      <c r="C23" s="211">
        <f>C17+C18+C19+C21+C20+C22</f>
        <v>1181050</v>
      </c>
      <c r="D23" s="211">
        <f t="shared" ref="D23:I23" si="0">D17+D18+D19+D21+D20+D22</f>
        <v>1371950</v>
      </c>
      <c r="E23" s="211">
        <f t="shared" si="0"/>
        <v>200000</v>
      </c>
      <c r="F23" s="213">
        <f t="shared" si="0"/>
        <v>7597982.8300000001</v>
      </c>
      <c r="G23" s="211">
        <f>G17+G18+G19+G20+G21</f>
        <v>966300</v>
      </c>
      <c r="H23" s="211">
        <f t="shared" si="0"/>
        <v>46200</v>
      </c>
      <c r="I23" s="211">
        <f t="shared" si="0"/>
        <v>139840</v>
      </c>
      <c r="J23" s="212"/>
    </row>
  </sheetData>
  <mergeCells count="13">
    <mergeCell ref="A12:H12"/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2019-03-25T07:12:55Z</cp:lastPrinted>
  <dcterms:created xsi:type="dcterms:W3CDTF">2014-09-25T13:17:34Z</dcterms:created>
  <dcterms:modified xsi:type="dcterms:W3CDTF">2019-03-28T07:36:58Z</dcterms:modified>
</cp:coreProperties>
</file>