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/>
  </bookViews>
  <sheets>
    <sheet name="Приложение 1" sheetId="32" r:id="rId1"/>
    <sheet name="Приложение 2" sheetId="36" r:id="rId2"/>
    <sheet name="Приложение 3" sheetId="34" r:id="rId3"/>
    <sheet name="Приложение 4" sheetId="9" r:id="rId4"/>
    <sheet name="Приложение 5" sheetId="37" r:id="rId5"/>
    <sheet name="Приложение 6" sheetId="28" r:id="rId6"/>
    <sheet name="Приложение 7" sheetId="38" r:id="rId7"/>
    <sheet name="Приложение 8" sheetId="29" r:id="rId8"/>
    <sheet name="Приложение 9" sheetId="39" r:id="rId9"/>
    <sheet name="Приложение 10" sheetId="40" r:id="rId10"/>
  </sheets>
  <definedNames>
    <definedName name="_xlnm.Print_Area" localSheetId="3">'Приложение 4'!$A$1:$F$282</definedName>
    <definedName name="_xlnm.Print_Area" localSheetId="7">'Приложение 8'!$A$1:$H$192</definedName>
  </definedNames>
  <calcPr calcId="124519"/>
</workbook>
</file>

<file path=xl/calcChain.xml><?xml version="1.0" encoding="utf-8"?>
<calcChain xmlns="http://schemas.openxmlformats.org/spreadsheetml/2006/main">
  <c r="G71" i="29"/>
  <c r="F71"/>
  <c r="H87"/>
  <c r="F163" i="9"/>
  <c r="E161"/>
  <c r="D161"/>
  <c r="D19" i="34"/>
  <c r="E19"/>
  <c r="C39"/>
  <c r="C38" s="1"/>
  <c r="C36"/>
  <c r="C35" s="1"/>
  <c r="C34" s="1"/>
  <c r="E33"/>
  <c r="D33"/>
  <c r="C33" l="1"/>
  <c r="G19" i="29" l="1"/>
  <c r="F19"/>
  <c r="H66"/>
  <c r="E140" i="9"/>
  <c r="F140"/>
  <c r="D140"/>
  <c r="F141"/>
  <c r="E89" i="32"/>
  <c r="E88" s="1"/>
  <c r="E87" s="1"/>
  <c r="D87"/>
  <c r="C87"/>
  <c r="D88"/>
  <c r="C88"/>
  <c r="F68" i="29" l="1"/>
  <c r="H107"/>
  <c r="E115" i="9"/>
  <c r="F115"/>
  <c r="D115"/>
  <c r="F118"/>
  <c r="I25" i="40"/>
  <c r="H25" l="1"/>
  <c r="G25"/>
  <c r="F25"/>
  <c r="E25"/>
  <c r="D25"/>
  <c r="C25"/>
  <c r="B25"/>
  <c r="E107" i="32" l="1"/>
  <c r="E106" s="1"/>
  <c r="E108"/>
  <c r="D106"/>
  <c r="D107"/>
  <c r="E95" l="1"/>
  <c r="F222" i="9"/>
  <c r="E219"/>
  <c r="G65" i="39"/>
  <c r="H65"/>
  <c r="F65"/>
  <c r="G177" i="29" l="1"/>
  <c r="F177"/>
  <c r="H179"/>
  <c r="G110"/>
  <c r="F110"/>
  <c r="H146"/>
  <c r="H145"/>
  <c r="H127"/>
  <c r="H128"/>
  <c r="H129"/>
  <c r="H125"/>
  <c r="H124"/>
  <c r="H123"/>
  <c r="H122"/>
  <c r="H180"/>
  <c r="H181"/>
  <c r="H182"/>
  <c r="H177" s="1"/>
  <c r="H183"/>
  <c r="H184"/>
  <c r="H185"/>
  <c r="H186"/>
  <c r="H187"/>
  <c r="H188"/>
  <c r="H189"/>
  <c r="H190"/>
  <c r="H191"/>
  <c r="H178"/>
  <c r="H112"/>
  <c r="H113"/>
  <c r="H114"/>
  <c r="H115"/>
  <c r="H116"/>
  <c r="H117"/>
  <c r="H118"/>
  <c r="H119"/>
  <c r="H120"/>
  <c r="H121"/>
  <c r="H126"/>
  <c r="H130"/>
  <c r="H131"/>
  <c r="H132"/>
  <c r="H133"/>
  <c r="H134"/>
  <c r="H135"/>
  <c r="H136"/>
  <c r="H137"/>
  <c r="H138"/>
  <c r="H139"/>
  <c r="H140"/>
  <c r="H141"/>
  <c r="H142"/>
  <c r="H143"/>
  <c r="H144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11"/>
  <c r="H73"/>
  <c r="H74"/>
  <c r="H75"/>
  <c r="H76"/>
  <c r="H77"/>
  <c r="H78"/>
  <c r="H79"/>
  <c r="H80"/>
  <c r="H81"/>
  <c r="H82"/>
  <c r="H83"/>
  <c r="H84"/>
  <c r="H85"/>
  <c r="H86"/>
  <c r="H71" s="1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8"/>
  <c r="H109"/>
  <c r="H72"/>
  <c r="H70"/>
  <c r="H69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19" s="1"/>
  <c r="H56"/>
  <c r="H57"/>
  <c r="H58"/>
  <c r="H59"/>
  <c r="H60"/>
  <c r="H61"/>
  <c r="H62"/>
  <c r="H63"/>
  <c r="H64"/>
  <c r="H65"/>
  <c r="H67"/>
  <c r="H20"/>
  <c r="G68"/>
  <c r="F192"/>
  <c r="D52" i="28"/>
  <c r="E50"/>
  <c r="E51"/>
  <c r="E53"/>
  <c r="E52" s="1"/>
  <c r="E49"/>
  <c r="E47"/>
  <c r="E45"/>
  <c r="E44"/>
  <c r="E39"/>
  <c r="E40"/>
  <c r="E41"/>
  <c r="E42"/>
  <c r="E38"/>
  <c r="E35"/>
  <c r="E36"/>
  <c r="E34"/>
  <c r="E31"/>
  <c r="E32"/>
  <c r="E30"/>
  <c r="E27"/>
  <c r="E18"/>
  <c r="E19"/>
  <c r="E20"/>
  <c r="E21"/>
  <c r="E22"/>
  <c r="E23"/>
  <c r="E24"/>
  <c r="E17"/>
  <c r="C52"/>
  <c r="D48"/>
  <c r="C48"/>
  <c r="D46"/>
  <c r="C46"/>
  <c r="D43"/>
  <c r="C43"/>
  <c r="D37"/>
  <c r="C37"/>
  <c r="D33"/>
  <c r="C33"/>
  <c r="D29"/>
  <c r="C29"/>
  <c r="D25"/>
  <c r="C25"/>
  <c r="D16"/>
  <c r="D54" s="1"/>
  <c r="C16"/>
  <c r="C54" s="1"/>
  <c r="E91" i="37"/>
  <c r="D91"/>
  <c r="E92"/>
  <c r="D92"/>
  <c r="E97"/>
  <c r="D97"/>
  <c r="E135" i="9"/>
  <c r="F135"/>
  <c r="F136"/>
  <c r="D135"/>
  <c r="F137"/>
  <c r="E21"/>
  <c r="D21"/>
  <c r="F31"/>
  <c r="F32"/>
  <c r="E74"/>
  <c r="D74"/>
  <c r="F78"/>
  <c r="F79"/>
  <c r="F27"/>
  <c r="F28"/>
  <c r="F25"/>
  <c r="F26"/>
  <c r="H110" i="29" l="1"/>
  <c r="G192"/>
  <c r="F259" i="9"/>
  <c r="F260"/>
  <c r="F261"/>
  <c r="F262"/>
  <c r="F263"/>
  <c r="F264"/>
  <c r="F265"/>
  <c r="F266"/>
  <c r="F267"/>
  <c r="F268"/>
  <c r="F269"/>
  <c r="F270"/>
  <c r="F271"/>
  <c r="F272"/>
  <c r="F273"/>
  <c r="F258"/>
  <c r="F245"/>
  <c r="F246"/>
  <c r="F247"/>
  <c r="F248"/>
  <c r="F249"/>
  <c r="F250"/>
  <c r="F251"/>
  <c r="F252"/>
  <c r="F253"/>
  <c r="F254"/>
  <c r="F255"/>
  <c r="F256"/>
  <c r="F244"/>
  <c r="F242"/>
  <c r="F241"/>
  <c r="F188"/>
  <c r="F187"/>
  <c r="F184"/>
  <c r="F183"/>
  <c r="F179"/>
  <c r="F175"/>
  <c r="F172"/>
  <c r="F169"/>
  <c r="F168"/>
  <c r="F164"/>
  <c r="F165"/>
  <c r="F162"/>
  <c r="F159"/>
  <c r="F158"/>
  <c r="F154"/>
  <c r="F155"/>
  <c r="F153"/>
  <c r="F150"/>
  <c r="F149"/>
  <c r="F146"/>
  <c r="F145"/>
  <c r="F142"/>
  <c r="F132"/>
  <c r="F125"/>
  <c r="F126"/>
  <c r="F127"/>
  <c r="F128"/>
  <c r="F124"/>
  <c r="F121"/>
  <c r="F120"/>
  <c r="F117"/>
  <c r="F116"/>
  <c r="F114"/>
  <c r="F113"/>
  <c r="F111"/>
  <c r="F106"/>
  <c r="F107"/>
  <c r="F108"/>
  <c r="F109"/>
  <c r="F105"/>
  <c r="F101"/>
  <c r="F100"/>
  <c r="F97"/>
  <c r="F96"/>
  <c r="F95"/>
  <c r="F92"/>
  <c r="F91"/>
  <c r="F85"/>
  <c r="F86"/>
  <c r="F87"/>
  <c r="F88"/>
  <c r="F84"/>
  <c r="F76"/>
  <c r="F77"/>
  <c r="F80"/>
  <c r="F81"/>
  <c r="F74" s="1"/>
  <c r="F75"/>
  <c r="F71"/>
  <c r="F72"/>
  <c r="F70"/>
  <c r="F68"/>
  <c r="F67"/>
  <c r="F57"/>
  <c r="F58"/>
  <c r="F59"/>
  <c r="F60"/>
  <c r="F61"/>
  <c r="F62"/>
  <c r="F63"/>
  <c r="F64"/>
  <c r="F56"/>
  <c r="F51"/>
  <c r="F52"/>
  <c r="F53"/>
  <c r="F54"/>
  <c r="F50"/>
  <c r="F47"/>
  <c r="F46"/>
  <c r="F43"/>
  <c r="F41"/>
  <c r="F40"/>
  <c r="F39"/>
  <c r="F38"/>
  <c r="F35"/>
  <c r="F34"/>
  <c r="F23"/>
  <c r="F24"/>
  <c r="F29"/>
  <c r="F30"/>
  <c r="F22"/>
  <c r="F21" s="1"/>
  <c r="E280"/>
  <c r="D280"/>
  <c r="E279"/>
  <c r="D279"/>
  <c r="E275"/>
  <c r="D275"/>
  <c r="E274"/>
  <c r="D274"/>
  <c r="E257"/>
  <c r="D257"/>
  <c r="E243"/>
  <c r="D243"/>
  <c r="E240"/>
  <c r="D240"/>
  <c r="E239"/>
  <c r="D239"/>
  <c r="E237"/>
  <c r="D237"/>
  <c r="E236"/>
  <c r="D236"/>
  <c r="E235"/>
  <c r="D235"/>
  <c r="E229"/>
  <c r="D229"/>
  <c r="E228"/>
  <c r="D228"/>
  <c r="E227"/>
  <c r="D227"/>
  <c r="E225"/>
  <c r="D225"/>
  <c r="E224"/>
  <c r="D224"/>
  <c r="E221"/>
  <c r="D221"/>
  <c r="E220"/>
  <c r="D220"/>
  <c r="D219"/>
  <c r="E217"/>
  <c r="D217"/>
  <c r="E216"/>
  <c r="D216"/>
  <c r="E215"/>
  <c r="D215"/>
  <c r="E212"/>
  <c r="D212"/>
  <c r="E211"/>
  <c r="D211"/>
  <c r="E210"/>
  <c r="D210"/>
  <c r="E205"/>
  <c r="D205"/>
  <c r="E204"/>
  <c r="D204"/>
  <c r="E203"/>
  <c r="D203"/>
  <c r="E198"/>
  <c r="D198"/>
  <c r="E197"/>
  <c r="D197"/>
  <c r="E196"/>
  <c r="D196"/>
  <c r="E194"/>
  <c r="D194"/>
  <c r="E193"/>
  <c r="D193"/>
  <c r="E191"/>
  <c r="D191"/>
  <c r="E190"/>
  <c r="D190"/>
  <c r="E189"/>
  <c r="D189"/>
  <c r="E186"/>
  <c r="D186"/>
  <c r="E185"/>
  <c r="D185"/>
  <c r="E182"/>
  <c r="D182"/>
  <c r="E181"/>
  <c r="D181"/>
  <c r="E180"/>
  <c r="D180"/>
  <c r="E178"/>
  <c r="D178"/>
  <c r="E177"/>
  <c r="D177"/>
  <c r="E176"/>
  <c r="D176"/>
  <c r="E174"/>
  <c r="D174"/>
  <c r="E173"/>
  <c r="D173"/>
  <c r="E171"/>
  <c r="D171"/>
  <c r="E170"/>
  <c r="D170"/>
  <c r="E167"/>
  <c r="D167"/>
  <c r="E166"/>
  <c r="D166"/>
  <c r="E160"/>
  <c r="D160"/>
  <c r="E157"/>
  <c r="D157"/>
  <c r="E156"/>
  <c r="D156"/>
  <c r="E152"/>
  <c r="D152"/>
  <c r="E151"/>
  <c r="D151"/>
  <c r="E148"/>
  <c r="D148"/>
  <c r="E147"/>
  <c r="D147"/>
  <c r="E144"/>
  <c r="D144"/>
  <c r="E143"/>
  <c r="D143"/>
  <c r="E139"/>
  <c r="D139"/>
  <c r="E138"/>
  <c r="D138"/>
  <c r="E134"/>
  <c r="E133" s="1"/>
  <c r="D134"/>
  <c r="D133"/>
  <c r="E131"/>
  <c r="D131"/>
  <c r="E130"/>
  <c r="D130"/>
  <c r="E129"/>
  <c r="D129"/>
  <c r="E123"/>
  <c r="D123"/>
  <c r="E122"/>
  <c r="D122"/>
  <c r="E119"/>
  <c r="D119"/>
  <c r="E103"/>
  <c r="E102" s="1"/>
  <c r="E112"/>
  <c r="D112"/>
  <c r="E110"/>
  <c r="D110"/>
  <c r="E104"/>
  <c r="D104"/>
  <c r="D103"/>
  <c r="D102" s="1"/>
  <c r="E99"/>
  <c r="D99"/>
  <c r="E98"/>
  <c r="D98"/>
  <c r="E94"/>
  <c r="D94"/>
  <c r="E93"/>
  <c r="D93"/>
  <c r="E90"/>
  <c r="D90"/>
  <c r="E89"/>
  <c r="D89"/>
  <c r="E83"/>
  <c r="E82" s="1"/>
  <c r="D83"/>
  <c r="D82"/>
  <c r="E73"/>
  <c r="D73"/>
  <c r="E69"/>
  <c r="D69"/>
  <c r="E66"/>
  <c r="D66"/>
  <c r="D65"/>
  <c r="E55"/>
  <c r="D55"/>
  <c r="E49"/>
  <c r="D49"/>
  <c r="D48" s="1"/>
  <c r="E45"/>
  <c r="E44" s="1"/>
  <c r="D45"/>
  <c r="D44"/>
  <c r="E37"/>
  <c r="E36" s="1"/>
  <c r="D37"/>
  <c r="D36" s="1"/>
  <c r="E33"/>
  <c r="D33"/>
  <c r="D20"/>
  <c r="D94" i="36"/>
  <c r="D88"/>
  <c r="C88"/>
  <c r="D89"/>
  <c r="C89"/>
  <c r="F161" i="9" l="1"/>
  <c r="E282"/>
  <c r="D19"/>
  <c r="D282" s="1"/>
  <c r="E65"/>
  <c r="E48"/>
  <c r="E20"/>
  <c r="E105" i="32"/>
  <c r="E102"/>
  <c r="E100"/>
  <c r="E98"/>
  <c r="E93"/>
  <c r="E91"/>
  <c r="E81"/>
  <c r="E78"/>
  <c r="E77"/>
  <c r="E75"/>
  <c r="E73"/>
  <c r="E70"/>
  <c r="E69"/>
  <c r="E66"/>
  <c r="E62"/>
  <c r="E61"/>
  <c r="E55"/>
  <c r="E56"/>
  <c r="E57"/>
  <c r="E54"/>
  <c r="E51"/>
  <c r="E49"/>
  <c r="E48"/>
  <c r="E44"/>
  <c r="E41"/>
  <c r="E39"/>
  <c r="E37"/>
  <c r="E36"/>
  <c r="E28"/>
  <c r="E30"/>
  <c r="E32"/>
  <c r="E26"/>
  <c r="E21"/>
  <c r="E22"/>
  <c r="E23"/>
  <c r="E20"/>
  <c r="D104"/>
  <c r="D103" s="1"/>
  <c r="D101"/>
  <c r="D99"/>
  <c r="D97"/>
  <c r="D94"/>
  <c r="D92"/>
  <c r="D90"/>
  <c r="D85"/>
  <c r="D84" s="1"/>
  <c r="D80"/>
  <c r="D79" s="1"/>
  <c r="D76"/>
  <c r="D74"/>
  <c r="D72"/>
  <c r="D68"/>
  <c r="D67" s="1"/>
  <c r="D65"/>
  <c r="D64" s="1"/>
  <c r="D60"/>
  <c r="D59" s="1"/>
  <c r="D58" s="1"/>
  <c r="D53"/>
  <c r="D52" s="1"/>
  <c r="D50"/>
  <c r="D47"/>
  <c r="D43"/>
  <c r="D42" s="1"/>
  <c r="D40"/>
  <c r="D38"/>
  <c r="D35"/>
  <c r="D25"/>
  <c r="D24" s="1"/>
  <c r="D19"/>
  <c r="D18" s="1"/>
  <c r="C104"/>
  <c r="C103" s="1"/>
  <c r="C101"/>
  <c r="C99"/>
  <c r="C97"/>
  <c r="C96"/>
  <c r="C94"/>
  <c r="C92"/>
  <c r="C90"/>
  <c r="C85"/>
  <c r="C84"/>
  <c r="C83" s="1"/>
  <c r="C82" s="1"/>
  <c r="C80"/>
  <c r="C79" s="1"/>
  <c r="C76"/>
  <c r="C74"/>
  <c r="C72"/>
  <c r="C71" s="1"/>
  <c r="C68"/>
  <c r="C67" s="1"/>
  <c r="C65"/>
  <c r="C64" s="1"/>
  <c r="C63" s="1"/>
  <c r="C60"/>
  <c r="C59" s="1"/>
  <c r="C58" s="1"/>
  <c r="C53"/>
  <c r="C52" s="1"/>
  <c r="C50"/>
  <c r="C47"/>
  <c r="C46" s="1"/>
  <c r="C45" s="1"/>
  <c r="C43"/>
  <c r="C42" s="1"/>
  <c r="C40"/>
  <c r="C38"/>
  <c r="C35"/>
  <c r="C34" s="1"/>
  <c r="C25"/>
  <c r="C24" s="1"/>
  <c r="C19"/>
  <c r="C18" s="1"/>
  <c r="D177" i="37"/>
  <c r="G92" i="39"/>
  <c r="H92"/>
  <c r="F92"/>
  <c r="F198" i="9"/>
  <c r="F205"/>
  <c r="F243"/>
  <c r="E181" i="37"/>
  <c r="D181"/>
  <c r="F104" i="9"/>
  <c r="F90"/>
  <c r="F144"/>
  <c r="G20" i="39"/>
  <c r="H20"/>
  <c r="F20"/>
  <c r="F257" i="9"/>
  <c r="E104" i="32"/>
  <c r="E103" s="1"/>
  <c r="E19" i="9" l="1"/>
  <c r="C17" i="32"/>
  <c r="C109" s="1"/>
  <c r="D96"/>
  <c r="D71"/>
  <c r="D63"/>
  <c r="D46"/>
  <c r="D45" s="1"/>
  <c r="D34"/>
  <c r="D83" l="1"/>
  <c r="D82" s="1"/>
  <c r="D17"/>
  <c r="E46" i="28"/>
  <c r="F229" i="9"/>
  <c r="F228" s="1"/>
  <c r="F227" s="1"/>
  <c r="D109" i="32" l="1"/>
  <c r="F171" i="9"/>
  <c r="F167"/>
  <c r="F152"/>
  <c r="F221"/>
  <c r="F37"/>
  <c r="E146" i="37" l="1"/>
  <c r="D146"/>
  <c r="F186" i="9"/>
  <c r="E142" i="37" l="1"/>
  <c r="D142"/>
  <c r="F182" i="9"/>
  <c r="G138" i="39"/>
  <c r="H138"/>
  <c r="F138"/>
  <c r="G62"/>
  <c r="H62"/>
  <c r="F62"/>
  <c r="H68" i="29"/>
  <c r="E211" i="37" l="1"/>
  <c r="D211"/>
  <c r="E195"/>
  <c r="D195"/>
  <c r="E171"/>
  <c r="D171"/>
  <c r="E168"/>
  <c r="D168"/>
  <c r="E134"/>
  <c r="D134"/>
  <c r="E127"/>
  <c r="D127"/>
  <c r="E123"/>
  <c r="D123"/>
  <c r="E115"/>
  <c r="D115"/>
  <c r="E112"/>
  <c r="D112"/>
  <c r="E109"/>
  <c r="D109"/>
  <c r="E103"/>
  <c r="D103"/>
  <c r="E87"/>
  <c r="D87"/>
  <c r="E79"/>
  <c r="D79"/>
  <c r="E72"/>
  <c r="D72"/>
  <c r="E67"/>
  <c r="D67"/>
  <c r="E48"/>
  <c r="D48"/>
  <c r="E23"/>
  <c r="D23"/>
  <c r="F225" i="9"/>
  <c r="F194"/>
  <c r="F174"/>
  <c r="F123"/>
  <c r="F112"/>
  <c r="F110"/>
  <c r="F99"/>
  <c r="F83"/>
  <c r="F55"/>
  <c r="F49"/>
  <c r="E217" i="37"/>
  <c r="D217"/>
  <c r="D216" s="1"/>
  <c r="E216" l="1"/>
  <c r="E177"/>
  <c r="F280" i="9"/>
  <c r="F279" s="1"/>
  <c r="E41" i="37"/>
  <c r="D41"/>
  <c r="F191" i="9"/>
  <c r="F190" s="1"/>
  <c r="E151" i="37"/>
  <c r="E150" s="1"/>
  <c r="D151"/>
  <c r="D150" s="1"/>
  <c r="E99"/>
  <c r="D99"/>
  <c r="E130"/>
  <c r="D130"/>
  <c r="F143" i="9"/>
  <c r="D51" i="38" l="1"/>
  <c r="D47"/>
  <c r="D44"/>
  <c r="D38"/>
  <c r="D34"/>
  <c r="D30"/>
  <c r="D26"/>
  <c r="D17"/>
  <c r="G146" i="39"/>
  <c r="C51" i="38"/>
  <c r="C47"/>
  <c r="C44"/>
  <c r="C38"/>
  <c r="C34"/>
  <c r="C30"/>
  <c r="C26"/>
  <c r="C17"/>
  <c r="D210" i="37"/>
  <c r="D178"/>
  <c r="D175"/>
  <c r="D174" s="1"/>
  <c r="D173" s="1"/>
  <c r="D170"/>
  <c r="D167"/>
  <c r="D164"/>
  <c r="D163" s="1"/>
  <c r="D162" s="1"/>
  <c r="D159"/>
  <c r="D158" s="1"/>
  <c r="D157" s="1"/>
  <c r="D154"/>
  <c r="D153" s="1"/>
  <c r="D149" s="1"/>
  <c r="D145"/>
  <c r="D141"/>
  <c r="D138"/>
  <c r="D137" s="1"/>
  <c r="D136" s="1"/>
  <c r="D133"/>
  <c r="D129"/>
  <c r="D126"/>
  <c r="D122"/>
  <c r="D119"/>
  <c r="D118" s="1"/>
  <c r="D114"/>
  <c r="D111"/>
  <c r="D108"/>
  <c r="D102"/>
  <c r="D86"/>
  <c r="D82"/>
  <c r="D81" s="1"/>
  <c r="D78"/>
  <c r="D71"/>
  <c r="D66"/>
  <c r="D62"/>
  <c r="D59"/>
  <c r="D40"/>
  <c r="D37"/>
  <c r="D36" s="1"/>
  <c r="D31"/>
  <c r="D30" s="1"/>
  <c r="D27"/>
  <c r="E210"/>
  <c r="E178"/>
  <c r="E175"/>
  <c r="E174" s="1"/>
  <c r="E173" s="1"/>
  <c r="E170"/>
  <c r="E167"/>
  <c r="E164"/>
  <c r="E163" s="1"/>
  <c r="E162" s="1"/>
  <c r="E159"/>
  <c r="E158" s="1"/>
  <c r="E157" s="1"/>
  <c r="E154"/>
  <c r="E153" s="1"/>
  <c r="E149" s="1"/>
  <c r="E145"/>
  <c r="E141"/>
  <c r="E138"/>
  <c r="E137" s="1"/>
  <c r="E136" s="1"/>
  <c r="E133"/>
  <c r="E129"/>
  <c r="E126"/>
  <c r="E122"/>
  <c r="E119"/>
  <c r="E118" s="1"/>
  <c r="E114"/>
  <c r="E111"/>
  <c r="E108"/>
  <c r="E102"/>
  <c r="E86"/>
  <c r="E82"/>
  <c r="E81" s="1"/>
  <c r="E78"/>
  <c r="E71"/>
  <c r="E66"/>
  <c r="E62"/>
  <c r="E59"/>
  <c r="E37"/>
  <c r="E36" s="1"/>
  <c r="E31"/>
  <c r="E30" s="1"/>
  <c r="E27"/>
  <c r="D46" i="36"/>
  <c r="C46"/>
  <c r="D72"/>
  <c r="C72"/>
  <c r="D85"/>
  <c r="C85"/>
  <c r="E97" i="32"/>
  <c r="C53" i="38" l="1"/>
  <c r="D53"/>
  <c r="H146" i="39"/>
  <c r="E107" i="37"/>
  <c r="D107"/>
  <c r="D90"/>
  <c r="D166"/>
  <c r="D58"/>
  <c r="E22"/>
  <c r="D22"/>
  <c r="F146" i="39"/>
  <c r="E140" i="37"/>
  <c r="E40"/>
  <c r="E58"/>
  <c r="D140"/>
  <c r="E90"/>
  <c r="E166"/>
  <c r="D21"/>
  <c r="C20" i="36"/>
  <c r="C19" s="1"/>
  <c r="D20"/>
  <c r="D19" s="1"/>
  <c r="C26"/>
  <c r="C25" s="1"/>
  <c r="D26"/>
  <c r="D25" s="1"/>
  <c r="C36"/>
  <c r="D36"/>
  <c r="C39"/>
  <c r="D39"/>
  <c r="C41"/>
  <c r="D41"/>
  <c r="C44"/>
  <c r="C43" s="1"/>
  <c r="D44"/>
  <c r="D43" s="1"/>
  <c r="C48"/>
  <c r="D48"/>
  <c r="C51"/>
  <c r="D51"/>
  <c r="C54"/>
  <c r="C53" s="1"/>
  <c r="D54"/>
  <c r="D53" s="1"/>
  <c r="C61"/>
  <c r="C60" s="1"/>
  <c r="C59" s="1"/>
  <c r="D61"/>
  <c r="D60" s="1"/>
  <c r="D59" s="1"/>
  <c r="C66"/>
  <c r="C65" s="1"/>
  <c r="D66"/>
  <c r="D65" s="1"/>
  <c r="C69"/>
  <c r="C68" s="1"/>
  <c r="D69"/>
  <c r="D68" s="1"/>
  <c r="C73"/>
  <c r="D73"/>
  <c r="C75"/>
  <c r="D75"/>
  <c r="C77"/>
  <c r="D77"/>
  <c r="C81"/>
  <c r="C80" s="1"/>
  <c r="D81"/>
  <c r="D80" s="1"/>
  <c r="C86"/>
  <c r="D86"/>
  <c r="C91"/>
  <c r="D91"/>
  <c r="C96"/>
  <c r="D96"/>
  <c r="C98"/>
  <c r="D98"/>
  <c r="D93" l="1"/>
  <c r="C93"/>
  <c r="C84" s="1"/>
  <c r="C83" s="1"/>
  <c r="D219" i="37"/>
  <c r="E21"/>
  <c r="E219" s="1"/>
  <c r="C47" i="36"/>
  <c r="C35"/>
  <c r="D47"/>
  <c r="D35"/>
  <c r="C64"/>
  <c r="D64"/>
  <c r="E60" i="32"/>
  <c r="I110" i="29"/>
  <c r="I71"/>
  <c r="I19"/>
  <c r="D84" i="36" l="1"/>
  <c r="D83" s="1"/>
  <c r="C18"/>
  <c r="C100" s="1"/>
  <c r="D18"/>
  <c r="D100" l="1"/>
  <c r="E30" i="34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D21"/>
  <c r="C21"/>
  <c r="C19" s="1"/>
  <c r="E92" i="32"/>
  <c r="F73" i="9" l="1"/>
  <c r="F240"/>
  <c r="E101" i="32"/>
  <c r="E99"/>
  <c r="E94"/>
  <c r="E90"/>
  <c r="E85"/>
  <c r="E84" s="1"/>
  <c r="E80"/>
  <c r="E79" s="1"/>
  <c r="E76"/>
  <c r="E74"/>
  <c r="E72"/>
  <c r="E68"/>
  <c r="E67" s="1"/>
  <c r="E65"/>
  <c r="E64" s="1"/>
  <c r="E59"/>
  <c r="E58" s="1"/>
  <c r="E53"/>
  <c r="E52" s="1"/>
  <c r="E50"/>
  <c r="E47"/>
  <c r="E43"/>
  <c r="E42" s="1"/>
  <c r="E40"/>
  <c r="E38"/>
  <c r="E35"/>
  <c r="E25"/>
  <c r="E24" s="1"/>
  <c r="E19"/>
  <c r="E18" s="1"/>
  <c r="E96" l="1"/>
  <c r="E71"/>
  <c r="E63"/>
  <c r="E46"/>
  <c r="E45" s="1"/>
  <c r="E34"/>
  <c r="F82" i="9"/>
  <c r="F166"/>
  <c r="F157"/>
  <c r="E25" i="28"/>
  <c r="F148" i="9"/>
  <c r="E83" i="32" l="1"/>
  <c r="E82" s="1"/>
  <c r="E17"/>
  <c r="F119" i="9"/>
  <c r="F98"/>
  <c r="E109" i="32" l="1"/>
  <c r="I177" i="29" l="1"/>
  <c r="E33" i="28"/>
  <c r="F173" i="9"/>
  <c r="F224"/>
  <c r="F122"/>
  <c r="F48" l="1"/>
  <c r="F275" l="1"/>
  <c r="F274" s="1"/>
  <c r="F239" s="1"/>
  <c r="F220" l="1"/>
  <c r="F219" s="1"/>
  <c r="E37" i="28" l="1"/>
  <c r="F160" i="9" l="1"/>
  <c r="F193" l="1"/>
  <c r="F189" s="1"/>
  <c r="I192" i="29"/>
  <c r="E29" i="28" l="1"/>
  <c r="E48"/>
  <c r="E16"/>
  <c r="E43"/>
  <c r="E54" l="1"/>
  <c r="F237" i="9"/>
  <c r="F236" s="1"/>
  <c r="F235" s="1"/>
  <c r="F89" l="1"/>
  <c r="F151" l="1"/>
  <c r="F170"/>
  <c r="F156"/>
  <c r="F147"/>
  <c r="F217"/>
  <c r="F216" s="1"/>
  <c r="F215" s="1"/>
  <c r="H192" i="29" l="1"/>
  <c r="F139" i="9" l="1"/>
  <c r="F138" s="1"/>
  <c r="F36" l="1"/>
  <c r="F212" l="1"/>
  <c r="F211" s="1"/>
  <c r="F210" s="1"/>
  <c r="F204"/>
  <c r="F203" s="1"/>
  <c r="F197"/>
  <c r="F196" s="1"/>
  <c r="F185"/>
  <c r="F181"/>
  <c r="F178"/>
  <c r="F177" s="1"/>
  <c r="F176" s="1"/>
  <c r="F134"/>
  <c r="F133" s="1"/>
  <c r="F131"/>
  <c r="F130" s="1"/>
  <c r="F129" s="1"/>
  <c r="F94"/>
  <c r="F93" s="1"/>
  <c r="F69"/>
  <c r="F66"/>
  <c r="F45"/>
  <c r="F44" s="1"/>
  <c r="F33"/>
  <c r="F180" l="1"/>
  <c r="F65"/>
  <c r="F103"/>
  <c r="F102" s="1"/>
  <c r="F282" s="1"/>
  <c r="F20"/>
  <c r="F19" l="1"/>
</calcChain>
</file>

<file path=xl/sharedStrings.xml><?xml version="1.0" encoding="utf-8"?>
<sst xmlns="http://schemas.openxmlformats.org/spreadsheetml/2006/main" count="2578" uniqueCount="834">
  <si>
    <t>к решению Совета</t>
  </si>
  <si>
    <t>Тейковского</t>
  </si>
  <si>
    <t>муниципального района</t>
  </si>
  <si>
    <t>Наименование показателя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</si>
  <si>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</si>
  <si>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</si>
  <si>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</si>
  <si>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</si>
  <si>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</si>
  <si>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</si>
  <si>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</si>
  <si>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</si>
  <si>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</si>
  <si>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</si>
  <si>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</si>
  <si>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</si>
  <si>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</si>
  <si>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</si>
  <si>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</si>
  <si>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</si>
  <si>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</si>
  <si>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</si>
  <si>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</si>
  <si>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</si>
  <si>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</si>
  <si>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</si>
  <si>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</si>
  <si>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</si>
  <si>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</si>
  <si>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</si>
  <si>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</si>
  <si>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</si>
  <si>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</si>
  <si>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</si>
  <si>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</si>
  <si>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</si>
  <si>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</si>
  <si>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</si>
  <si>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</si>
  <si>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</si>
  <si>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</si>
  <si>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</si>
  <si>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</si>
  <si>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</si>
  <si>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</si>
  <si>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</si>
  <si>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</si>
  <si>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</si>
  <si>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</si>
  <si>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</si>
  <si>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</si>
  <si>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</si>
  <si>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</si>
  <si>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</si>
  <si>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</si>
  <si>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</si>
  <si>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</si>
  <si>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</si>
  <si>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</si>
  <si>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</si>
  <si>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</si>
  <si>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</si>
  <si>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</si>
  <si>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</si>
  <si>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</si>
  <si>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</si>
  <si>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</si>
  <si>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</si>
  <si>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</si>
  <si>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</si>
  <si>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</si>
  <si>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</si>
  <si>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</si>
  <si>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</si>
  <si>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</si>
  <si>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</si>
  <si>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</si>
  <si>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</si>
  <si>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</si>
  <si>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</si>
  <si>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</si>
  <si>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</si>
  <si>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</si>
  <si>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</si>
  <si>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</si>
  <si>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</si>
  <si>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</si>
  <si>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</si>
  <si>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</si>
  <si>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</si>
  <si>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</si>
  <si>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</si>
  <si>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</si>
  <si>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</si>
  <si>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</si>
  <si>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</si>
  <si>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</si>
  <si>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</si>
  <si>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</si>
  <si>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</si>
  <si>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</si>
  <si>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</si>
  <si>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</si>
  <si>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</si>
  <si>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</si>
  <si>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</si>
  <si>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</si>
  <si>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</si>
  <si>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</si>
  <si>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</si>
  <si>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</si>
  <si>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</si>
  <si>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</si>
  <si>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</si>
  <si>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</si>
  <si>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</si>
  <si>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</si>
  <si>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</si>
  <si>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</si>
  <si>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</si>
  <si>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</si>
  <si>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</si>
  <si>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</si>
  <si>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</si>
  <si>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</si>
  <si>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</si>
  <si>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</si>
  <si>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</si>
  <si>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</si>
  <si>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</si>
  <si>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</si>
  <si>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</si>
  <si>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</si>
  <si>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</si>
  <si>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</si>
  <si>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</si>
  <si>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</si>
  <si>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</si>
  <si>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</si>
  <si>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</si>
  <si>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</si>
  <si>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</si>
  <si>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</si>
  <si>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</si>
  <si>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</si>
  <si>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</si>
  <si>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</si>
  <si>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</si>
  <si>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</si>
  <si>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</si>
  <si>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</si>
  <si>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</si>
  <si>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</si>
  <si>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</si>
  <si>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</si>
  <si>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</si>
  <si>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</si>
  <si>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</si>
  <si>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</si>
  <si>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</si>
  <si>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</si>
  <si>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</si>
  <si>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</si>
  <si>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</si>
  <si>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</si>
  <si>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</si>
  <si>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</si>
  <si>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</si>
  <si>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</si>
  <si>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</si>
  <si>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</si>
  <si>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</si>
  <si>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</si>
  <si>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</si>
  <si>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</si>
  <si>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</si>
  <si>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</si>
  <si>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</si>
  <si>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</si>
  <si>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</si>
  <si>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</si>
  <si>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</si>
  <si>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</si>
  <si>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</si>
  <si>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</si>
  <si>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</si>
  <si>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</si>
  <si>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</si>
  <si>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</si>
  <si>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</si>
  <si>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</si>
  <si>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</si>
  <si>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</si>
  <si>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0600000000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</si>
  <si>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</si>
  <si>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</si>
  <si>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</si>
  <si>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</si>
  <si>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</si>
  <si>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</si>
  <si>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</si>
  <si>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</si>
  <si>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</si>
  <si>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</si>
  <si>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</si>
  <si>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</si>
  <si>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</si>
  <si>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</si>
  <si>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</si>
  <si>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</si>
  <si>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</si>
  <si>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</si>
  <si>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</si>
  <si>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</si>
  <si>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</si>
  <si>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</si>
  <si>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</si>
  <si>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</si>
  <si>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</si>
  <si>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</si>
  <si>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</si>
  <si>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</si>
  <si>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</si>
  <si>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</si>
  <si>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</si>
  <si>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</si>
  <si>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</si>
  <si>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</si>
  <si>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</si>
  <si>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</si>
  <si>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</si>
  <si>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</si>
  <si>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</si>
  <si>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</si>
  <si>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</si>
  <si>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</si>
  <si>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</si>
  <si>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</si>
  <si>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</si>
  <si>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</si>
  <si>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</si>
  <si>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</si>
  <si>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</si>
  <si>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</si>
  <si>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</si>
  <si>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</si>
  <si>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</si>
  <si>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</si>
  <si>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</si>
  <si>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</si>
  <si>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</si>
  <si>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</si>
  <si>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</si>
  <si>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</si>
  <si>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</si>
  <si>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</si>
  <si>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</si>
  <si>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</si>
  <si>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</si>
  <si>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</si>
  <si>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</si>
  <si>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</si>
  <si>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</si>
  <si>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</si>
  <si>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</si>
  <si>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</si>
  <si>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</si>
  <si>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</si>
  <si>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</si>
  <si>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</si>
  <si>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</si>
  <si>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</si>
  <si>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</si>
  <si>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</si>
  <si>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</si>
  <si>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</si>
  <si>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</si>
  <si>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</si>
  <si>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</si>
  <si>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</si>
  <si>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</si>
  <si>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</si>
  <si>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</si>
  <si>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</si>
  <si>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</si>
  <si>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</si>
  <si>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</si>
  <si>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</si>
  <si>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</si>
  <si>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</si>
  <si>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</si>
  <si>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</si>
  <si>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</si>
  <si>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</si>
  <si>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</si>
  <si>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</si>
  <si>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</si>
  <si>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</si>
  <si>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>Основное мероприятие "Организация библиотечного обслуживания населения"</t>
  </si>
  <si>
    <t>0210400000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</si>
  <si>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</si>
  <si>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</si>
  <si>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</si>
  <si>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</si>
  <si>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</si>
  <si>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</si>
  <si>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</si>
  <si>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</si>
  <si>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</si>
  <si>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</si>
  <si>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</si>
  <si>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</si>
  <si>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</si>
  <si>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</si>
  <si>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</si>
  <si>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</si>
  <si>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</si>
  <si>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</si>
  <si>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Подпрограмма «Реализация мероприятий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</si>
  <si>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сбору и транспортированию твердых коммунальных отходов"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</si>
  <si>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</si>
  <si>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</si>
  <si>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</si>
  <si>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</si>
  <si>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</si>
  <si>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Содержание и обслуживание газопровода  (Закупка товаров, работ и услуг для обеспечения государственных (муниципальных) нужд) 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</si>
  <si>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</si>
  <si>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</si>
  <si>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</si>
  <si>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</si>
  <si>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</si>
  <si>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</si>
  <si>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</si>
  <si>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</si>
  <si>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</si>
  <si>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</si>
  <si>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</si>
  <si>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</si>
  <si>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</si>
  <si>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</si>
  <si>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</si>
  <si>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</si>
  <si>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</si>
  <si>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02201S1430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</si>
  <si>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 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</si>
  <si>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</si>
  <si>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</si>
  <si>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</si>
  <si>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Повышение туристической привлекательности Тейковского района (Закупка товаров, работ и услуг для обеспечения государственных (муниципальных) нужд)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</si>
  <si>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</si>
  <si>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0410100320</t>
  </si>
  <si>
    <t>Приложение 2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</si>
  <si>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(Закупка товаров, работ и услуг для обеспечения государственных (муниципальных) нужд) 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</si>
  <si>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</si>
  <si>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</si>
  <si>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</si>
  <si>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550,0</t>
  </si>
  <si>
    <t>0703</t>
  </si>
  <si>
    <t>Дополнительное образование детей</t>
  </si>
  <si>
    <t xml:space="preserve"> 040</t>
  </si>
  <si>
    <t>01101L0970</t>
  </si>
  <si>
    <t>0220181430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</si>
  <si>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</si>
  <si>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</si>
  <si>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</si>
  <si>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01101R0970</t>
  </si>
  <si>
    <t>0140182180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</si>
  <si>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</si>
  <si>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</si>
  <si>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</si>
  <si>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>4,4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</si>
  <si>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</si>
  <si>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>01Г0000000</t>
  </si>
  <si>
    <t>01Г0100000</t>
  </si>
  <si>
    <t>01Г0100430</t>
  </si>
  <si>
    <t>01Г0100440</t>
  </si>
  <si>
    <t>Основное мероприятие "Комплектование книжных фондов библиотек Тейковского муниципального района"</t>
  </si>
  <si>
    <t>0210500000</t>
  </si>
  <si>
    <t>02105R5191</t>
  </si>
  <si>
    <t>02105L5191</t>
  </si>
  <si>
    <t>4,3</t>
  </si>
  <si>
    <t>Поддержка мер по обеспечению сбалансированности местных бюджетов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</si>
  <si>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</t>
  </si>
  <si>
    <t xml:space="preserve">Подпрограмма "Подготовка проектов внесения изменений в документы территориального планирования, правила землепользования и застройки"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</si>
  <si>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</si>
  <si>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</si>
  <si>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</si>
  <si>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</si>
  <si>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 </t>
  </si>
  <si>
    <t xml:space="preserve"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</si>
  <si>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</si>
  <si>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Выполнение комплексных кадастровых работ  (Закупка товаров, работ и услуг для обеспечения государственных (муниципальных) нужд) </t>
  </si>
  <si>
    <t xml:space="preserve">Обустройство дополнительных контейнерных площадок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</si>
  <si>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</si>
  <si>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</si>
  <si>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</si>
  <si>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</si>
  <si>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</si>
  <si>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</si>
  <si>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</si>
  <si>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</si>
  <si>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</si>
  <si>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</si>
  <si>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</si>
  <si>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</si>
  <si>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</si>
  <si>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</si>
  <si>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</si>
  <si>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</si>
  <si>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</si>
  <si>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</si>
  <si>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</si>
  <si>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</si>
  <si>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</si>
  <si>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</si>
  <si>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</si>
  <si>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</si>
  <si>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</si>
  <si>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</si>
  <si>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</si>
  <si>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</si>
  <si>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</si>
  <si>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</si>
  <si>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</si>
  <si>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</si>
  <si>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</si>
  <si>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</si>
  <si>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</si>
  <si>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</si>
  <si>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</si>
  <si>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</si>
  <si>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</si>
  <si>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</si>
  <si>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</si>
  <si>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</si>
  <si>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</si>
  <si>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</si>
  <si>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</si>
  <si>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</si>
  <si>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</si>
  <si>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</si>
  <si>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</si>
  <si>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</si>
  <si>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</si>
  <si>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</si>
  <si>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</si>
  <si>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</si>
  <si>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</si>
  <si>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</si>
  <si>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</si>
  <si>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</si>
  <si>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</si>
  <si>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</si>
  <si>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</si>
  <si>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</si>
  <si>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</si>
  <si>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</si>
  <si>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</si>
  <si>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</si>
  <si>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</si>
  <si>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</si>
  <si>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</si>
  <si>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</si>
  <si>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</si>
  <si>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</si>
  <si>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</si>
  <si>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</si>
  <si>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</si>
  <si>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</si>
  <si>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</si>
  <si>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</si>
  <si>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</si>
  <si>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</si>
  <si>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</si>
  <si>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</si>
  <si>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</si>
  <si>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</si>
  <si>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</si>
  <si>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</si>
  <si>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</si>
  <si>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</si>
  <si>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</si>
  <si>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</si>
  <si>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</si>
  <si>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</si>
  <si>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</si>
  <si>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</si>
  <si>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</si>
  <si>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</si>
  <si>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</si>
  <si>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</si>
  <si>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</si>
  <si>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</si>
  <si>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</si>
  <si>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</si>
  <si>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</si>
  <si>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</si>
  <si>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</si>
  <si>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</si>
  <si>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</si>
  <si>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</si>
  <si>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</si>
  <si>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</si>
  <si>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</si>
  <si>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</si>
  <si>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</si>
  <si>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</si>
  <si>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</si>
  <si>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</si>
  <si>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</si>
  <si>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</si>
  <si>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</si>
  <si>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</si>
  <si>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</si>
  <si>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</si>
  <si>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000 2021500100 0000 151</t>
  </si>
  <si>
    <t xml:space="preserve">  Дотации на выравнивание бюджетной обеспеченности</t>
  </si>
  <si>
    <t>040 2021500105 0000 151</t>
  </si>
  <si>
    <t xml:space="preserve">  Дотации бюджетам муниципальных районов на выравнивание  бюджетной обеспеченности</t>
  </si>
  <si>
    <t xml:space="preserve"> 000 2022000000 0000 151</t>
  </si>
  <si>
    <t xml:space="preserve">  Субсидии бюджетам бюджетной системы Российской Федерации (межбюджетные субсидии)</t>
  </si>
  <si>
    <t>000 2022509700 0000 151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</si>
  <si>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</si>
  <si>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040 2022509705 0000 151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</si>
  <si>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</si>
  <si>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000 2022551900 0000 151</t>
  </si>
  <si>
    <t>Субсидия бюджетам на поддержку отрасли культуры</t>
  </si>
  <si>
    <t xml:space="preserve">040 2022551905 0000 151
</t>
  </si>
  <si>
    <t>Субсидия бюджетам муниципальных районов на поддержку отрасли культуры</t>
  </si>
  <si>
    <t xml:space="preserve"> 000 2022999900 0000 151</t>
  </si>
  <si>
    <t xml:space="preserve">  Прочие субсидии</t>
  </si>
  <si>
    <t>040 2022999905 0000 151</t>
  </si>
  <si>
    <t xml:space="preserve">  Прочие субсидии бюджетам муниципальных районов</t>
  </si>
  <si>
    <t xml:space="preserve"> 000 2023000000 0000 151</t>
  </si>
  <si>
    <t xml:space="preserve"> 000 2023002400 0000 151</t>
  </si>
  <si>
    <t xml:space="preserve">  Субвенции местным бюджетам на выполнение передаваемых полномочий субъектов Российской Федерации</t>
  </si>
  <si>
    <t>040 2023002405 0000 151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</si>
  <si>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</si>
  <si>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000 2023999900 0000 151</t>
  </si>
  <si>
    <t xml:space="preserve">  Прочие субвенции</t>
  </si>
  <si>
    <t>040 2023999905 0000 151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</si>
  <si>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</si>
  <si>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</si>
  <si>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</si>
  <si>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</si>
  <si>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</si>
  <si>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</si>
  <si>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</si>
  <si>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</si>
  <si>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2018 год</t>
  </si>
  <si>
    <t>2019 год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</si>
  <si>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</si>
  <si>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</si>
  <si>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</si>
  <si>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</si>
  <si>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</si>
  <si>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</si>
  <si>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</si>
  <si>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</si>
  <si>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</si>
  <si>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</si>
  <si>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</si>
  <si>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</si>
  <si>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</si>
  <si>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</si>
  <si>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</si>
  <si>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</si>
  <si>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</si>
  <si>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</si>
  <si>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</si>
  <si>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</si>
  <si>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Разработка проектно - сметной документации и газификации населенных пунктов Тейковского муниципального района (строительство магистральных газопроводов) (Капитальные вложения в объекты государственной (муниципальной) собственности)</t>
  </si>
  <si>
    <t>Обеспечение функций финансового органа администрации Тейковского муниципального района (Социальное обеспечение и иные выплаты населению)</t>
  </si>
  <si>
    <t>Утверждено по бюджету на 2018г.</t>
  </si>
  <si>
    <t xml:space="preserve">   бюджета Тейковского муниципального района по кодам классификации доходов бюджетов на 2018 год</t>
  </si>
  <si>
    <t>000 202 35120000000 151</t>
  </si>
  <si>
    <t>Плановый период</t>
  </si>
  <si>
    <t>2020 год</t>
  </si>
  <si>
    <t>000 202 35120000000151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</si>
  <si>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</si>
  <si>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</si>
  <si>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бюджета Тейковского муниципального района по кодам классификации доходов бюджетов на плановый период 2019 - 2020 годов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</si>
  <si>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</si>
  <si>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 на основании патента в соответствии  со статьей 227.1 Налогового кодекса Российской Федерации</t>
  </si>
  <si>
    <t xml:space="preserve"> 000 2021000000 0000 151</t>
  </si>
  <si>
    <t xml:space="preserve">  Дотации бюджетам бюджетной системы Российской Федерации </t>
  </si>
  <si>
    <t xml:space="preserve">  Субвенции бюджетам бюджетной системы Российской Федерации </t>
  </si>
  <si>
    <t>бюджета Тейковского муниципального района на 2018 год по разделам и подразделам функциональной классификации расходов Российской Федерации</t>
  </si>
  <si>
    <t>Утверждено по бюджету на 2018 год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</si>
  <si>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</si>
  <si>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 xml:space="preserve">Ремонт, строительство и содержание колодцев (Закупка товаров, работ и услуг для обеспечения государственных (муниципальных) нужд) </t>
  </si>
  <si>
    <t xml:space="preserve">Содержание территорий кладбищ, обустройство контейнерных площадок (Закупка товаров, работ и услуг для обеспечения государственных (муниципальных) нужд) </t>
  </si>
  <si>
    <t xml:space="preserve">Проведение мероприятий по дератизации и дезинсекции территорий кладбищ (Закупка товаров, работ и услуг для обеспечения государственных (муниципальных) нужд) </t>
  </si>
  <si>
    <t xml:space="preserve">Подпрограмма «Обеспечение инженерной инфраструктурой земельных участков, предназначенных для бесплатного предоставления семьям с тремя и более детьми в Тейковском муниципальном районе» </t>
  </si>
  <si>
    <t>Основное мероприятие "Обеспечение инженерной инфраструктурой земельных участков, предназначенных для бесплатного предоставления семьям с тремя и более детьми"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</si>
  <si>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</si>
  <si>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</si>
  <si>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 xml:space="preserve">Проведение официальных физкультурно-оздоровительных и спортивных мероприятий 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</si>
  <si>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</si>
  <si>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</si>
  <si>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</t>
  </si>
  <si>
    <t xml:space="preserve">На организацию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</si>
  <si>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</si>
  <si>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</si>
  <si>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Реализация мероприятий по созданию системы - 112 для обеспечения вызова экстренных оперативных служб (Закупка товаров, работ и услуг для обеспечения государственных (муниципальных) нужд) </t>
  </si>
  <si>
    <t xml:space="preserve">района на плановый период 2019 - 2020 годов 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</si>
  <si>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2018 год</t>
  </si>
  <si>
    <t xml:space="preserve">района на 2018 год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</si>
  <si>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</si>
  <si>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</si>
  <si>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</si>
  <si>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</si>
  <si>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</si>
  <si>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0160181440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</si>
  <si>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</si>
  <si>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Комплектование книжных фондов библиотек муниципальных образований (Закупка товаров, работ и услуг для обеспечения государственных (муниципальных) нужд) </t>
  </si>
  <si>
    <t xml:space="preserve">Комплектование книжных фондов библиотек муниципальных образований (Закупка товаров, работ и услуг для обеспечения государственных (муниципальных) нужд) 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</si>
  <si>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</si>
  <si>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</si>
  <si>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</si>
  <si>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 </t>
  </si>
  <si>
    <t>0500000000</t>
  </si>
  <si>
    <t>0510000000</t>
  </si>
  <si>
    <t>0510100000</t>
  </si>
  <si>
    <t>0510107040</t>
  </si>
  <si>
    <t>0530000000</t>
  </si>
  <si>
    <t>0530100000</t>
  </si>
  <si>
    <t>0530120030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</si>
  <si>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</si>
  <si>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</si>
  <si>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</si>
  <si>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</si>
  <si>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</si>
  <si>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</si>
  <si>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</si>
  <si>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</si>
  <si>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</si>
  <si>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</si>
  <si>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0570120230</t>
  </si>
  <si>
    <t>0580000000</t>
  </si>
  <si>
    <t>0580100000</t>
  </si>
  <si>
    <t>0580160050</t>
  </si>
  <si>
    <t>0580120240</t>
  </si>
  <si>
    <t>0590000000</t>
  </si>
  <si>
    <t>0590100000</t>
  </si>
  <si>
    <t>05Б0000000</t>
  </si>
  <si>
    <t>05Б0100000</t>
  </si>
  <si>
    <t>05Б0120250</t>
  </si>
  <si>
    <t>05Б0120260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</si>
  <si>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</si>
  <si>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</si>
  <si>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</si>
  <si>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</si>
  <si>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0610160020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</si>
  <si>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</si>
  <si>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</si>
  <si>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</si>
  <si>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</si>
  <si>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</si>
  <si>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</si>
  <si>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</si>
  <si>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</si>
  <si>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</si>
  <si>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</si>
  <si>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</si>
  <si>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</si>
  <si>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</si>
  <si>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</si>
  <si>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</si>
  <si>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</si>
  <si>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0930120400</t>
  </si>
  <si>
    <t>0930120390</t>
  </si>
  <si>
    <t>1110000000</t>
  </si>
  <si>
    <t>1110100000</t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</si>
  <si>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</si>
  <si>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0210400220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</si>
  <si>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</si>
  <si>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 xml:space="preserve">бюджета Тейковского муниципального района на 2018 год                                             </t>
  </si>
  <si>
    <t>и плановый период 2019 - 2020 г.г.</t>
  </si>
  <si>
    <t>Приложение 1</t>
  </si>
  <si>
    <t>Приложение 4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</si>
  <si>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</si>
  <si>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Приложение 6</t>
  </si>
  <si>
    <t>Приложение 12</t>
  </si>
  <si>
    <t>Приложение 10</t>
  </si>
  <si>
    <t>Приложение 8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</si>
  <si>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плановый период 2019 - 2020 годы</t>
  </si>
  <si>
    <t>Приложение 3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</si>
  <si>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</si>
  <si>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</si>
  <si>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</si>
  <si>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040 202 3512005 0000 151</t>
  </si>
  <si>
    <t>000 202 3512000 0000 151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</si>
  <si>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</si>
  <si>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2018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</si>
  <si>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2018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</si>
  <si>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01601S1440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</si>
  <si>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</si>
  <si>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Разработка проектно - сметной документации и газификации населенных пунктов Тейковского муниципального района (Закупка товаров, работ и услуг для обеспечения государственных (муниципальных) нужд) 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</si>
  <si>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</si>
  <si>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бюджета Тейковского муниципального района на плановый период 2019 - 2020 годов по разделам и подразделам функциональной классификации расходов Российской Федерации</t>
  </si>
  <si>
    <t>Разработка проектно - сметной документации и газификации населенных пунктов Тейковского муниципального района  (Капитальные вложения в объекты государственной (муниципальной) собственности)</t>
  </si>
  <si>
    <t>040 1110501305 0000 120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</si>
  <si>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</si>
  <si>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040 1140601305 0000 430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</si>
  <si>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</si>
  <si>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</si>
  <si>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0120100140</t>
  </si>
  <si>
    <t>Межбюджетные трансферты на осуществление переданных полномочий сельским поселениям в части содержания муниципального жилого фонда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</si>
  <si>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</si>
  <si>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</si>
  <si>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</si>
  <si>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</si>
  <si>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</si>
  <si>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 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</si>
  <si>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</si>
  <si>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</si>
  <si>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t>0590108060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</si>
  <si>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</si>
  <si>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</si>
  <si>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>Основное мероприятие «Привлечение и развитие кадрового потенциала в учреждениях здравоохранения района»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</si>
  <si>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</si>
  <si>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</si>
  <si>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</si>
  <si>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</si>
  <si>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</si>
  <si>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0900</t>
  </si>
  <si>
    <t>Здравоохранение</t>
  </si>
  <si>
    <t>0902</t>
  </si>
  <si>
    <t>Амбулаторная помощь</t>
  </si>
  <si>
    <t xml:space="preserve"> 000 2024000000 0000 151</t>
  </si>
  <si>
    <t xml:space="preserve">  Иные межбюджетные трансферты</t>
  </si>
  <si>
    <t xml:space="preserve"> 000 2024001400 0000 151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</si>
  <si>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</si>
  <si>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040 2024001405 0000 151</t>
  </si>
  <si>
    <t>Расходы на исполнение переданных полномочий от сельских поселений по благоустройству населенных пунктов сельских поселений в части уличного освещения</t>
  </si>
  <si>
    <t xml:space="preserve">Мероприятия по обеспечению инженерной инфраструктурой земельных участков, предназначенных для бесплатного предоставления семьям с тремя и более детьми, в том числе на подготовку документапции по планировке территории, разработку проектной документации, проведение экспертизы проектной документации, создание инженерной инфраструктуры на земельных участках, предназначенных для бесплатного предоставления семьям с тремя и более детьми (Закупка товаров, работ и услуг для обеспечения государственных (муниципальных) нужд) </t>
  </si>
  <si>
    <t>Мероприятия по проведению государственной регистрации прав на объекты инженерной инфраструктуры (Закупка товаров, работ и услуг для обеспечения государственных (муниципальных) нужд)</t>
  </si>
  <si>
    <t>0530120310</t>
  </si>
  <si>
    <t>01Г01S2700</t>
  </si>
  <si>
    <t>от 12.12.2017 г. № 262-р</t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</si>
  <si>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</si>
  <si>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Создание в общеобразовательных организациях, расположенных в сельской местности, условий для занятий физической культурой и спортом в 2018 году (Предоставление субсидий бюджетным, автономным учреждениям и иным некоммерческим организациям)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</si>
  <si>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</si>
  <si>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</si>
  <si>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</si>
  <si>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</si>
  <si>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</si>
  <si>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</si>
  <si>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</si>
  <si>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Обеспечение функций отдела образования администрации Тейковского муниципального района  (Иные бюджетные ассигнования)</t>
  </si>
  <si>
    <t>0590120550</t>
  </si>
  <si>
    <t>05101L0200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</si>
  <si>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 (Социальное обеспечение и иные выплаты населению)</t>
    </r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</si>
  <si>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</si>
  <si>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</si>
  <si>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</si>
  <si>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Обеспечение функций отдела образования администрации Тейковского муниципального района (Иные бюджетные ассигнования)</t>
  </si>
  <si>
    <t>Внесенные изменения</t>
  </si>
  <si>
    <t>На укрепление материально-технической базы муниципальных образовательных организаций Ивановской области  (Предоставление субсидий бюджетным, автономным учреждениям и иным некоммерческим организациям)</t>
  </si>
  <si>
    <t>0110181950</t>
  </si>
  <si>
    <t xml:space="preserve">На укрепление материально-технической базы муниципальных образовательных организаций Ивановской области   (Закупка товаров, работ и услуг для обеспечения государственных (муниципальных) нужд) </t>
  </si>
  <si>
    <t xml:space="preserve">Софинансирование расходов на укрепление материально-технической базы муниципальных образовательных организаций  (Закупка товаров, работ и услуг для обеспечения государственных (муниципальных) нужд) </t>
  </si>
  <si>
    <t>01101S1950</t>
  </si>
  <si>
    <t>Софинансирование расходов на укрепление материально-технической базы муниципальных образовательных организаций  (Предоставление субсидий бюджетным, автономным учреждениям и иным некоммерческим организациям)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</si>
  <si>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</si>
  <si>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01601S1420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</si>
  <si>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</si>
  <si>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0160181420</t>
  </si>
  <si>
    <t>01101R0971</t>
  </si>
  <si>
    <t>01101L0971</t>
  </si>
  <si>
    <t xml:space="preserve">Проведение ремонта жилых помещений ветеранам Великой Отечественной войны (Закупка товаров, работ и услуг для обеспечения государственных (муниципальных) нужд) </t>
  </si>
  <si>
    <t>0410100810</t>
  </si>
  <si>
    <t>Уточненный бюджет на 2018 год</t>
  </si>
  <si>
    <t>000 2190000000 0000 000</t>
  </si>
  <si>
    <t>ВОЗВРАТ ОСТАТКОВ СУБСИДИЙ, СУБВЕНЦИЙ И ИНЫХ МЕЖБЮДЖЕТНЫХ ТРАНСФЕРТОВ, ИМЕЮЩИХ ЦЕЛЕВОЕ НАЗНАЧЕНИЕ, ПРОШЛЫХ ЛЕТ</t>
  </si>
  <si>
    <t>000 2190000005 0000 151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</si>
  <si>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</si>
  <si>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040 2196001005 0000 151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</si>
  <si>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</si>
  <si>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Приложение 15</t>
  </si>
  <si>
    <t>к решению Совета Тейковского</t>
  </si>
  <si>
    <t xml:space="preserve">от 12.12.2017 г. № 262-р      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</si>
  <si>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</si>
  <si>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</si>
  <si>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2018 год</t>
  </si>
  <si>
    <t>Наименование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</si>
  <si>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</si>
  <si>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</si>
  <si>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</si>
  <si>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</si>
  <si>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</si>
  <si>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</si>
  <si>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</si>
  <si>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</si>
  <si>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Морозов-ское сельское поселение </t>
  </si>
  <si>
    <t>236,2</t>
  </si>
  <si>
    <t>4. Новогорянов-ское сельское поселение</t>
  </si>
  <si>
    <t>0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</si>
  <si>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</si>
  <si>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</si>
  <si>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</si>
  <si>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</si>
  <si>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</si>
  <si>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фондов"(Межбюджетные трансферты) </t>
  </si>
  <si>
    <t>0210408070</t>
  </si>
  <si>
    <t>000 2022005100 0000 151</t>
  </si>
  <si>
    <t>Субсидии бюджетам на реализацию федеральных целевых программ</t>
  </si>
  <si>
    <t>040 2022005105 0000 151</t>
  </si>
  <si>
    <t>Субсидии бюджетам муниципальных районов на реализацию федеральных целевых программ</t>
  </si>
  <si>
    <t>05101R0200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</si>
  <si>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</si>
  <si>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</si>
  <si>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</si>
  <si>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</si>
  <si>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</si>
  <si>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</si>
  <si>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</si>
  <si>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</si>
  <si>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</si>
  <si>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</si>
  <si>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</si>
  <si>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</si>
  <si>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</si>
  <si>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</si>
  <si>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0580160080</t>
  </si>
  <si>
    <t>Субсидии организациям коммунального комплекса Тейковского муниципального района на создание резервного запаса каменного угля  (Иные бюджетные ассигнования)</t>
  </si>
  <si>
    <t>от 31.01.2018 г. № 278-р</t>
  </si>
  <si>
    <t xml:space="preserve">от 31.01.2018 г. № 278-р       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</si>
  <si>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</si>
  <si>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(Предоставление субсидий бюджетным, автономным учреждениям и иным некоммерческим организациям)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</si>
  <si>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</si>
  <si>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 (Предоставление субсидий бюджетным, автономным учреждениям и иным некоммерческим организациям)</t>
  </si>
  <si>
    <t xml:space="preserve">Подпрограмма «Развитие малого и среднего предпринимательства в Тейковском муниципальном районе» 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</si>
</sst>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8" fillId="0" borderId="0" applyFont="0" applyFill="0" applyBorder="0" applyAlignment="0" applyProtection="0"/>
    <xf numFmtId="0" fontId="22" fillId="0" borderId="14">
      <alignment horizontal="left" wrapText="1" indent="2"/>
    </xf>
    <xf numFmtId="49" fontId="22" fillId="0" borderId="15">
      <alignment horizontal="center"/>
    </xf>
  </cellStyleXfs>
  <cellXfs count="39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9" fillId="0" borderId="0" xfId="0" applyFont="1"/>
    <xf numFmtId="0" fontId="12" fillId="0" borderId="0" xfId="0" applyFont="1"/>
    <xf numFmtId="0" fontId="8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justify" vertical="top" wrapText="1"/>
    </xf>
    <xf numFmtId="164" fontId="4" fillId="0" borderId="4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wrapText="1"/>
    </xf>
    <xf numFmtId="44" fontId="4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21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8" fillId="0" borderId="1" xfId="0" applyFont="1" applyBorder="1" applyAlignment="1">
      <alignment wrapText="1" shrinkToFi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vertical="top"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4" fillId="0" borderId="1" xfId="0" applyFont="1" applyFill="1" applyBorder="1"/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justify" vertical="top" wrapText="1"/>
    </xf>
    <xf numFmtId="0" fontId="8" fillId="0" borderId="2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wrapText="1"/>
    </xf>
    <xf numFmtId="164" fontId="4" fillId="0" borderId="0" xfId="0" applyNumberFormat="1" applyFont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11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justify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3" fillId="0" borderId="0" xfId="0" applyFont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14" fillId="0" borderId="3" xfId="0" applyFont="1" applyBorder="1"/>
    <xf numFmtId="164" fontId="7" fillId="0" borderId="1" xfId="0" applyNumberFormat="1" applyFont="1" applyBorder="1" applyAlignment="1">
      <alignment horizontal="center"/>
    </xf>
    <xf numFmtId="0" fontId="0" fillId="0" borderId="1" xfId="0" applyBorder="1"/>
    <xf numFmtId="0" fontId="4" fillId="0" borderId="5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164" fontId="8" fillId="0" borderId="3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19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1" fillId="0" borderId="1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164" fontId="4" fillId="0" borderId="2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top" wrapText="1"/>
    </xf>
  </cellXfs>
  <cellStyles count="4">
    <cellStyle name="xl32" xfId="2"/>
    <cellStyle name="xl45" xfId="3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1"/>
  <sheetViews>
    <sheetView tabSelected="1" topLeftCell="A84" zoomScaleSheetLayoutView="112" workbookViewId="0">
      <selection activeCell="E109" sqref="E109"/>
    </sheetView>
  </sheetViews>
  <sheetFormatPr defaultRowHeight="15"/>
  <cols>
    <col min="1" max="1" width="24" customWidth="1"/>
    <col min="2" max="2" width="74.7109375" customWidth="1"/>
    <col min="3" max="3" width="12.7109375" customWidth="1"/>
    <col min="4" max="4" width="11.5703125" customWidth="1"/>
    <col min="5" max="5" width="11.85546875" customWidth="1"/>
  </cols>
  <sheetData>
    <row r="1" spans="1:5" ht="15.75">
      <c r="B1" s="293" t="s">
        <v>679</v>
      </c>
      <c r="C1" s="293"/>
      <c r="D1" s="293"/>
      <c r="E1" s="293"/>
    </row>
    <row r="2" spans="1:5" ht="15.75">
      <c r="B2" s="293" t="s">
        <v>0</v>
      </c>
      <c r="C2" s="293"/>
      <c r="D2" s="293"/>
      <c r="E2" s="293"/>
    </row>
    <row r="3" spans="1:5" ht="15.75">
      <c r="B3" s="294" t="s">
        <v>393</v>
      </c>
      <c r="C3" s="294"/>
      <c r="D3" s="294"/>
      <c r="E3" s="294"/>
    </row>
    <row r="4" spans="1:5" ht="15.75">
      <c r="B4" s="293" t="s">
        <v>2</v>
      </c>
      <c r="C4" s="293"/>
      <c r="D4" s="293"/>
      <c r="E4" s="293"/>
    </row>
    <row r="5" spans="1:5" ht="15.75">
      <c r="B5" s="293" t="s">
        <v>827</v>
      </c>
      <c r="C5" s="293"/>
      <c r="D5" s="293"/>
      <c r="E5" s="293"/>
    </row>
    <row r="6" spans="1:5" ht="15.75" customHeight="1">
      <c r="A6" s="1"/>
      <c r="B6" s="293" t="s">
        <v>351</v>
      </c>
      <c r="C6" s="293"/>
      <c r="D6" s="293"/>
      <c r="E6" s="293"/>
    </row>
    <row r="7" spans="1:5" ht="15.75" customHeight="1">
      <c r="A7" s="1"/>
      <c r="B7" s="293" t="s">
        <v>0</v>
      </c>
      <c r="C7" s="293"/>
      <c r="D7" s="293"/>
      <c r="E7" s="293"/>
    </row>
    <row r="8" spans="1:5" ht="15.75" customHeight="1">
      <c r="A8" s="1"/>
      <c r="B8" s="294" t="s">
        <v>393</v>
      </c>
      <c r="C8" s="294"/>
      <c r="D8" s="294"/>
      <c r="E8" s="294"/>
    </row>
    <row r="9" spans="1:5" ht="15.75" customHeight="1">
      <c r="A9" s="1"/>
      <c r="B9" s="293" t="s">
        <v>2</v>
      </c>
      <c r="C9" s="293"/>
      <c r="D9" s="293"/>
      <c r="E9" s="293"/>
    </row>
    <row r="10" spans="1:5" ht="15.75" customHeight="1">
      <c r="A10" s="1"/>
      <c r="B10" s="293" t="s">
        <v>740</v>
      </c>
      <c r="C10" s="293"/>
      <c r="D10" s="293"/>
      <c r="E10" s="293"/>
    </row>
    <row r="11" spans="1:5" ht="15.75">
      <c r="A11" s="309"/>
      <c r="B11" s="310"/>
      <c r="C11" s="310"/>
      <c r="D11" s="310"/>
      <c r="E11" s="310"/>
    </row>
    <row r="12" spans="1:5">
      <c r="A12" s="308" t="s">
        <v>394</v>
      </c>
      <c r="B12" s="308"/>
      <c r="C12" s="308"/>
      <c r="D12" s="308"/>
      <c r="E12" s="308"/>
    </row>
    <row r="13" spans="1:5" ht="35.25" customHeight="1">
      <c r="A13" s="303" t="s">
        <v>574</v>
      </c>
      <c r="B13" s="303"/>
      <c r="C13" s="303"/>
      <c r="D13" s="303"/>
      <c r="E13" s="303"/>
    </row>
    <row r="14" spans="1:5" ht="15.75">
      <c r="A14" s="1"/>
      <c r="B14" s="1"/>
      <c r="C14" s="1"/>
      <c r="D14" s="1"/>
      <c r="E14" s="1"/>
    </row>
    <row r="15" spans="1:5" ht="20.25" customHeight="1">
      <c r="A15" s="1"/>
      <c r="B15" s="304" t="s">
        <v>4</v>
      </c>
      <c r="C15" s="304"/>
      <c r="D15" s="304"/>
      <c r="E15" s="304"/>
    </row>
    <row r="16" spans="1:5" ht="39" customHeight="1">
      <c r="A16" s="55" t="s">
        <v>395</v>
      </c>
      <c r="B16" s="56" t="s">
        <v>3</v>
      </c>
      <c r="C16" s="239" t="s">
        <v>573</v>
      </c>
      <c r="D16" s="239" t="s">
        <v>758</v>
      </c>
      <c r="E16" s="239" t="s">
        <v>773</v>
      </c>
    </row>
    <row r="17" spans="1:5">
      <c r="A17" s="57" t="s">
        <v>396</v>
      </c>
      <c r="B17" s="48" t="s">
        <v>397</v>
      </c>
      <c r="C17" s="249">
        <f>C18+C24+C34+C42+C45+C52+C58+C63+C71+C79</f>
        <v>48882.200000000012</v>
      </c>
      <c r="D17" s="249">
        <f>D18+D24+D34+D42+D45+D52+D58+D63+D71+D79</f>
        <v>0</v>
      </c>
      <c r="E17" s="54">
        <f>E18+E24+E34+E42+E45+E52+E58+E63+E71+E79</f>
        <v>48882.200000000012</v>
      </c>
    </row>
    <row r="18" spans="1:5">
      <c r="A18" s="57" t="s">
        <v>398</v>
      </c>
      <c r="B18" s="48" t="s">
        <v>399</v>
      </c>
      <c r="C18" s="249">
        <f>C19</f>
        <v>34795.599999999999</v>
      </c>
      <c r="D18" s="249">
        <f>D19</f>
        <v>0</v>
      </c>
      <c r="E18" s="54">
        <f>E19</f>
        <v>34795.599999999999</v>
      </c>
    </row>
    <row r="19" spans="1:5" ht="14.25" customHeight="1">
      <c r="A19" s="57" t="s">
        <v>400</v>
      </c>
      <c r="B19" s="48" t="s">
        <v>401</v>
      </c>
      <c r="C19" s="249">
        <f>C20+C21+C22+C23</f>
        <v>34795.599999999999</v>
      </c>
      <c r="D19" s="249">
        <f>D20+D21+D22+D23</f>
        <v>0</v>
      </c>
      <c r="E19" s="54">
        <f>E20+E21+E22+E23</f>
        <v>34795.599999999999</v>
      </c>
    </row>
    <row r="20" spans="1:5" ht="51.75" customHeight="1">
      <c r="A20" s="51" t="s">
        <v>402</v>
      </c>
      <c r="B20" s="48" t="s">
        <v>403</v>
      </c>
      <c r="C20" s="249">
        <v>34480</v>
      </c>
      <c r="D20" s="249"/>
      <c r="E20" s="54">
        <f>C20+D20</f>
        <v>34480</v>
      </c>
    </row>
    <row r="21" spans="1:5" ht="66" customHeight="1">
      <c r="A21" s="51" t="s">
        <v>404</v>
      </c>
      <c r="B21" s="48" t="s">
        <v>405</v>
      </c>
      <c r="C21" s="249">
        <v>27.1</v>
      </c>
      <c r="D21" s="249"/>
      <c r="E21" s="249">
        <f t="shared" ref="E21:E23" si="0">C21+D21</f>
        <v>27.1</v>
      </c>
    </row>
    <row r="22" spans="1:5" ht="30.75" customHeight="1">
      <c r="A22" s="51" t="s">
        <v>406</v>
      </c>
      <c r="B22" s="48" t="s">
        <v>407</v>
      </c>
      <c r="C22" s="249">
        <v>158.5</v>
      </c>
      <c r="D22" s="249"/>
      <c r="E22" s="249">
        <f t="shared" si="0"/>
        <v>158.5</v>
      </c>
    </row>
    <row r="23" spans="1:5" ht="54.75" customHeight="1">
      <c r="A23" s="51" t="s">
        <v>408</v>
      </c>
      <c r="B23" s="98" t="s">
        <v>582</v>
      </c>
      <c r="C23" s="249">
        <v>130</v>
      </c>
      <c r="D23" s="249"/>
      <c r="E23" s="249">
        <f t="shared" si="0"/>
        <v>130</v>
      </c>
    </row>
    <row r="24" spans="1:5" ht="27" customHeight="1">
      <c r="A24" s="57" t="s">
        <v>409</v>
      </c>
      <c r="B24" s="48" t="s">
        <v>410</v>
      </c>
      <c r="C24" s="249">
        <f>C25</f>
        <v>5096.8999999999996</v>
      </c>
      <c r="D24" s="249">
        <f>D25</f>
        <v>0</v>
      </c>
      <c r="E24" s="54">
        <f>E25</f>
        <v>5096.8999999999996</v>
      </c>
    </row>
    <row r="25" spans="1:5" ht="27.75" customHeight="1">
      <c r="A25" s="57" t="s">
        <v>411</v>
      </c>
      <c r="B25" s="48" t="s">
        <v>412</v>
      </c>
      <c r="C25" s="249">
        <f>C26+C28+C30+C32</f>
        <v>5096.8999999999996</v>
      </c>
      <c r="D25" s="249">
        <f>D26+D28+D30+D32</f>
        <v>0</v>
      </c>
      <c r="E25" s="54">
        <f>E26+E28+E30+E32</f>
        <v>5096.8999999999996</v>
      </c>
    </row>
    <row r="26" spans="1:5" ht="18.75" customHeight="1">
      <c r="A26" s="305" t="s">
        <v>413</v>
      </c>
      <c r="B26" s="306" t="s">
        <v>414</v>
      </c>
      <c r="C26" s="298">
        <v>1901.2</v>
      </c>
      <c r="D26" s="298"/>
      <c r="E26" s="298">
        <f>C26+D26</f>
        <v>1901.2</v>
      </c>
    </row>
    <row r="27" spans="1:5" ht="22.5" customHeight="1">
      <c r="A27" s="305"/>
      <c r="B27" s="307"/>
      <c r="C27" s="299"/>
      <c r="D27" s="299"/>
      <c r="E27" s="299"/>
    </row>
    <row r="28" spans="1:5" ht="53.25" customHeight="1">
      <c r="A28" s="300" t="s">
        <v>415</v>
      </c>
      <c r="B28" s="302" t="s">
        <v>416</v>
      </c>
      <c r="C28" s="298">
        <v>14.6</v>
      </c>
      <c r="D28" s="298"/>
      <c r="E28" s="298">
        <f t="shared" ref="E28" si="1">C28+D28</f>
        <v>14.6</v>
      </c>
    </row>
    <row r="29" spans="1:5" ht="9" hidden="1" customHeight="1">
      <c r="A29" s="301"/>
      <c r="B29" s="302"/>
      <c r="C29" s="299"/>
      <c r="D29" s="299"/>
      <c r="E29" s="299"/>
    </row>
    <row r="30" spans="1:5" ht="41.25" customHeight="1">
      <c r="A30" s="295" t="s">
        <v>417</v>
      </c>
      <c r="B30" s="296" t="s">
        <v>418</v>
      </c>
      <c r="C30" s="298">
        <v>3475.1</v>
      </c>
      <c r="D30" s="298"/>
      <c r="E30" s="298">
        <f t="shared" ref="E30" si="2">C30+D30</f>
        <v>3475.1</v>
      </c>
    </row>
    <row r="31" spans="1:5" ht="9.75" hidden="1" customHeight="1">
      <c r="A31" s="295"/>
      <c r="B31" s="297"/>
      <c r="C31" s="299"/>
      <c r="D31" s="299"/>
      <c r="E31" s="299"/>
    </row>
    <row r="32" spans="1:5" ht="42.75" customHeight="1">
      <c r="A32" s="295" t="s">
        <v>419</v>
      </c>
      <c r="B32" s="296" t="s">
        <v>420</v>
      </c>
      <c r="C32" s="298">
        <v>-294</v>
      </c>
      <c r="D32" s="298"/>
      <c r="E32" s="298">
        <f t="shared" ref="E32" si="3">C32+D32</f>
        <v>-294</v>
      </c>
    </row>
    <row r="33" spans="1:5" ht="6" hidden="1" customHeight="1">
      <c r="A33" s="295"/>
      <c r="B33" s="297"/>
      <c r="C33" s="299"/>
      <c r="D33" s="299"/>
      <c r="E33" s="299"/>
    </row>
    <row r="34" spans="1:5" ht="14.25" customHeight="1">
      <c r="A34" s="57" t="s">
        <v>421</v>
      </c>
      <c r="B34" s="38" t="s">
        <v>422</v>
      </c>
      <c r="C34" s="249">
        <f>C35+C38+C40</f>
        <v>2004.4</v>
      </c>
      <c r="D34" s="249">
        <f>D35+D38+D40</f>
        <v>0</v>
      </c>
      <c r="E34" s="54">
        <f>E35+E38+E40</f>
        <v>2004.4</v>
      </c>
    </row>
    <row r="35" spans="1:5" ht="18" customHeight="1">
      <c r="A35" s="57" t="s">
        <v>423</v>
      </c>
      <c r="B35" s="48" t="s">
        <v>424</v>
      </c>
      <c r="C35" s="249">
        <f>C36+C37</f>
        <v>1603</v>
      </c>
      <c r="D35" s="249">
        <f>D36+D37</f>
        <v>0</v>
      </c>
      <c r="E35" s="54">
        <f>E36+E37</f>
        <v>1603</v>
      </c>
    </row>
    <row r="36" spans="1:5" ht="17.25" customHeight="1">
      <c r="A36" s="51" t="s">
        <v>425</v>
      </c>
      <c r="B36" s="48" t="s">
        <v>424</v>
      </c>
      <c r="C36" s="249">
        <v>1600</v>
      </c>
      <c r="D36" s="249"/>
      <c r="E36" s="54">
        <f>C36+D36</f>
        <v>1600</v>
      </c>
    </row>
    <row r="37" spans="1:5" ht="27.75" customHeight="1">
      <c r="A37" s="51" t="s">
        <v>426</v>
      </c>
      <c r="B37" s="48" t="s">
        <v>427</v>
      </c>
      <c r="C37" s="249">
        <v>3</v>
      </c>
      <c r="D37" s="249"/>
      <c r="E37" s="249">
        <f>C37+D37</f>
        <v>3</v>
      </c>
    </row>
    <row r="38" spans="1:5" ht="15.75" customHeight="1">
      <c r="A38" s="57" t="s">
        <v>428</v>
      </c>
      <c r="B38" s="48" t="s">
        <v>429</v>
      </c>
      <c r="C38" s="249">
        <f>C39</f>
        <v>339.4</v>
      </c>
      <c r="D38" s="249">
        <f>D39</f>
        <v>0</v>
      </c>
      <c r="E38" s="54">
        <f>E39</f>
        <v>339.4</v>
      </c>
    </row>
    <row r="39" spans="1:5">
      <c r="A39" s="51" t="s">
        <v>430</v>
      </c>
      <c r="B39" s="48" t="s">
        <v>429</v>
      </c>
      <c r="C39" s="249">
        <v>339.4</v>
      </c>
      <c r="D39" s="249"/>
      <c r="E39" s="54">
        <f>C39+D39</f>
        <v>339.4</v>
      </c>
    </row>
    <row r="40" spans="1:5">
      <c r="A40" s="57" t="s">
        <v>431</v>
      </c>
      <c r="B40" s="48" t="s">
        <v>432</v>
      </c>
      <c r="C40" s="249">
        <f>C41</f>
        <v>62</v>
      </c>
      <c r="D40" s="249">
        <f>D41</f>
        <v>0</v>
      </c>
      <c r="E40" s="54">
        <f>E41</f>
        <v>62</v>
      </c>
    </row>
    <row r="41" spans="1:5" ht="31.5" customHeight="1">
      <c r="A41" s="51" t="s">
        <v>433</v>
      </c>
      <c r="B41" s="48" t="s">
        <v>434</v>
      </c>
      <c r="C41" s="249">
        <v>62</v>
      </c>
      <c r="D41" s="249"/>
      <c r="E41" s="54">
        <f>C41+D41</f>
        <v>62</v>
      </c>
    </row>
    <row r="42" spans="1:5" ht="28.5" customHeight="1">
      <c r="A42" s="57" t="s">
        <v>435</v>
      </c>
      <c r="B42" s="48" t="s">
        <v>436</v>
      </c>
      <c r="C42" s="249">
        <f t="shared" ref="C42:E43" si="4">C43</f>
        <v>160</v>
      </c>
      <c r="D42" s="249">
        <f t="shared" si="4"/>
        <v>0</v>
      </c>
      <c r="E42" s="54">
        <f t="shared" si="4"/>
        <v>160</v>
      </c>
    </row>
    <row r="43" spans="1:5" ht="18" customHeight="1">
      <c r="A43" s="57" t="s">
        <v>437</v>
      </c>
      <c r="B43" s="38" t="s">
        <v>438</v>
      </c>
      <c r="C43" s="249">
        <f t="shared" si="4"/>
        <v>160</v>
      </c>
      <c r="D43" s="249">
        <f t="shared" si="4"/>
        <v>0</v>
      </c>
      <c r="E43" s="54">
        <f t="shared" si="4"/>
        <v>160</v>
      </c>
    </row>
    <row r="44" spans="1:5" ht="17.25" customHeight="1">
      <c r="A44" s="51" t="s">
        <v>439</v>
      </c>
      <c r="B44" s="38" t="s">
        <v>440</v>
      </c>
      <c r="C44" s="249">
        <v>160</v>
      </c>
      <c r="D44" s="249"/>
      <c r="E44" s="54">
        <f>C44+D44</f>
        <v>160</v>
      </c>
    </row>
    <row r="45" spans="1:5" ht="26.25" customHeight="1">
      <c r="A45" s="57" t="s">
        <v>441</v>
      </c>
      <c r="B45" s="48" t="s">
        <v>442</v>
      </c>
      <c r="C45" s="249">
        <f>C46</f>
        <v>3097.3</v>
      </c>
      <c r="D45" s="249">
        <f>D46</f>
        <v>0</v>
      </c>
      <c r="E45" s="54">
        <f>E46</f>
        <v>3097.3</v>
      </c>
    </row>
    <row r="46" spans="1:5" ht="51.75" customHeight="1">
      <c r="A46" s="57" t="s">
        <v>443</v>
      </c>
      <c r="B46" s="48" t="s">
        <v>444</v>
      </c>
      <c r="C46" s="249">
        <f>C47+C50</f>
        <v>3097.3</v>
      </c>
      <c r="D46" s="249">
        <f>D47+D50</f>
        <v>0</v>
      </c>
      <c r="E46" s="54">
        <f>E47+E50</f>
        <v>3097.3</v>
      </c>
    </row>
    <row r="47" spans="1:5" ht="42.75" customHeight="1">
      <c r="A47" s="57" t="s">
        <v>445</v>
      </c>
      <c r="B47" s="48" t="s">
        <v>446</v>
      </c>
      <c r="C47" s="249">
        <f>C48+C49</f>
        <v>2958</v>
      </c>
      <c r="D47" s="249">
        <f>D48+D49</f>
        <v>0</v>
      </c>
      <c r="E47" s="54">
        <f>E48+E49</f>
        <v>2958</v>
      </c>
    </row>
    <row r="48" spans="1:5" ht="52.5" customHeight="1">
      <c r="A48" s="137" t="s">
        <v>702</v>
      </c>
      <c r="B48" s="139" t="s">
        <v>703</v>
      </c>
      <c r="C48" s="249">
        <v>2717.3</v>
      </c>
      <c r="D48" s="249"/>
      <c r="E48" s="54">
        <f>C48+D48</f>
        <v>2717.3</v>
      </c>
    </row>
    <row r="49" spans="1:5" ht="53.25" customHeight="1">
      <c r="A49" s="51" t="s">
        <v>449</v>
      </c>
      <c r="B49" s="59" t="s">
        <v>450</v>
      </c>
      <c r="C49" s="249">
        <v>240.7</v>
      </c>
      <c r="D49" s="249"/>
      <c r="E49" s="249">
        <f>C49+D49</f>
        <v>240.7</v>
      </c>
    </row>
    <row r="50" spans="1:5" ht="53.25" customHeight="1">
      <c r="A50" s="57" t="s">
        <v>451</v>
      </c>
      <c r="B50" s="38" t="s">
        <v>452</v>
      </c>
      <c r="C50" s="249">
        <f>C51</f>
        <v>139.30000000000001</v>
      </c>
      <c r="D50" s="249">
        <f>D51</f>
        <v>0</v>
      </c>
      <c r="E50" s="54">
        <f>E51</f>
        <v>139.30000000000001</v>
      </c>
    </row>
    <row r="51" spans="1:5" ht="39.75" customHeight="1">
      <c r="A51" s="51" t="s">
        <v>453</v>
      </c>
      <c r="B51" s="48" t="s">
        <v>454</v>
      </c>
      <c r="C51" s="249">
        <v>139.30000000000001</v>
      </c>
      <c r="D51" s="249"/>
      <c r="E51" s="54">
        <f>C51+D51</f>
        <v>139.30000000000001</v>
      </c>
    </row>
    <row r="52" spans="1:5" ht="18" customHeight="1">
      <c r="A52" s="57" t="s">
        <v>455</v>
      </c>
      <c r="B52" s="38" t="s">
        <v>456</v>
      </c>
      <c r="C52" s="249">
        <f>C53</f>
        <v>176.8</v>
      </c>
      <c r="D52" s="249">
        <f>D53</f>
        <v>0</v>
      </c>
      <c r="E52" s="54">
        <f>E53</f>
        <v>176.8</v>
      </c>
    </row>
    <row r="53" spans="1:5" ht="18.75" customHeight="1">
      <c r="A53" s="57" t="s">
        <v>457</v>
      </c>
      <c r="B53" s="38" t="s">
        <v>458</v>
      </c>
      <c r="C53" s="249">
        <f>C54+C55+C56+C57</f>
        <v>176.8</v>
      </c>
      <c r="D53" s="249">
        <f>D54+D55+D56+D57</f>
        <v>0</v>
      </c>
      <c r="E53" s="54">
        <f>E54+E55+E56+E57</f>
        <v>176.8</v>
      </c>
    </row>
    <row r="54" spans="1:5" ht="27.75" customHeight="1">
      <c r="A54" s="51" t="s">
        <v>459</v>
      </c>
      <c r="B54" s="48" t="s">
        <v>460</v>
      </c>
      <c r="C54" s="249">
        <v>23.1</v>
      </c>
      <c r="D54" s="249"/>
      <c r="E54" s="54">
        <f>C54+D54</f>
        <v>23.1</v>
      </c>
    </row>
    <row r="55" spans="1:5" ht="25.5" customHeight="1">
      <c r="A55" s="51" t="s">
        <v>461</v>
      </c>
      <c r="B55" s="48" t="s">
        <v>462</v>
      </c>
      <c r="C55" s="249">
        <v>0</v>
      </c>
      <c r="D55" s="249"/>
      <c r="E55" s="249">
        <f t="shared" ref="E55:E57" si="5">C55+D55</f>
        <v>0</v>
      </c>
    </row>
    <row r="56" spans="1:5" ht="18.75" customHeight="1">
      <c r="A56" s="51" t="s">
        <v>463</v>
      </c>
      <c r="B56" s="48" t="s">
        <v>464</v>
      </c>
      <c r="C56" s="249">
        <v>2.6</v>
      </c>
      <c r="D56" s="249"/>
      <c r="E56" s="249">
        <f t="shared" si="5"/>
        <v>2.6</v>
      </c>
    </row>
    <row r="57" spans="1:5" ht="20.25" customHeight="1">
      <c r="A57" s="51" t="s">
        <v>465</v>
      </c>
      <c r="B57" s="48" t="s">
        <v>466</v>
      </c>
      <c r="C57" s="249">
        <v>151.1</v>
      </c>
      <c r="D57" s="249"/>
      <c r="E57" s="249">
        <f t="shared" si="5"/>
        <v>151.1</v>
      </c>
    </row>
    <row r="58" spans="1:5" ht="29.25" customHeight="1">
      <c r="A58" s="57" t="s">
        <v>467</v>
      </c>
      <c r="B58" s="48" t="s">
        <v>468</v>
      </c>
      <c r="C58" s="249">
        <f t="shared" ref="C58:E59" si="6">C59</f>
        <v>1887.4</v>
      </c>
      <c r="D58" s="249">
        <f t="shared" si="6"/>
        <v>0</v>
      </c>
      <c r="E58" s="54">
        <f t="shared" si="6"/>
        <v>1887.4</v>
      </c>
    </row>
    <row r="59" spans="1:5" ht="18.75" customHeight="1">
      <c r="A59" s="57" t="s">
        <v>469</v>
      </c>
      <c r="B59" s="38" t="s">
        <v>470</v>
      </c>
      <c r="C59" s="249">
        <f t="shared" si="6"/>
        <v>1887.4</v>
      </c>
      <c r="D59" s="249">
        <f t="shared" si="6"/>
        <v>0</v>
      </c>
      <c r="E59" s="54">
        <f t="shared" si="6"/>
        <v>1887.4</v>
      </c>
    </row>
    <row r="60" spans="1:5" ht="20.25" customHeight="1">
      <c r="A60" s="57" t="s">
        <v>471</v>
      </c>
      <c r="B60" s="38" t="s">
        <v>472</v>
      </c>
      <c r="C60" s="249">
        <f>C61+C62</f>
        <v>1887.4</v>
      </c>
      <c r="D60" s="249">
        <f>D61+D62</f>
        <v>0</v>
      </c>
      <c r="E60" s="54">
        <f>E61+E62</f>
        <v>1887.4</v>
      </c>
    </row>
    <row r="61" spans="1:5" ht="26.25" customHeight="1">
      <c r="A61" s="51" t="s">
        <v>473</v>
      </c>
      <c r="B61" s="48" t="s">
        <v>474</v>
      </c>
      <c r="C61" s="249">
        <v>15</v>
      </c>
      <c r="D61" s="249"/>
      <c r="E61" s="54">
        <f>C61+D61</f>
        <v>15</v>
      </c>
    </row>
    <row r="62" spans="1:5" ht="28.5" customHeight="1">
      <c r="A62" s="51" t="s">
        <v>475</v>
      </c>
      <c r="B62" s="48" t="s">
        <v>474</v>
      </c>
      <c r="C62" s="249">
        <v>1872.4</v>
      </c>
      <c r="D62" s="249"/>
      <c r="E62" s="249">
        <f>C62+D62</f>
        <v>1872.4</v>
      </c>
    </row>
    <row r="63" spans="1:5" ht="20.25" customHeight="1">
      <c r="A63" s="57" t="s">
        <v>476</v>
      </c>
      <c r="B63" s="48" t="s">
        <v>477</v>
      </c>
      <c r="C63" s="249">
        <f t="shared" ref="C63:E63" si="7">C64+C67</f>
        <v>1367.5</v>
      </c>
      <c r="D63" s="249">
        <f t="shared" ref="D63" si="8">D64+D67</f>
        <v>0</v>
      </c>
      <c r="E63" s="54">
        <f t="shared" si="7"/>
        <v>1367.5</v>
      </c>
    </row>
    <row r="64" spans="1:5" ht="52.5" customHeight="1">
      <c r="A64" s="42" t="s">
        <v>478</v>
      </c>
      <c r="B64" s="53" t="s">
        <v>479</v>
      </c>
      <c r="C64" s="60">
        <f t="shared" ref="C64:E65" si="9">C65</f>
        <v>100</v>
      </c>
      <c r="D64" s="60">
        <f t="shared" si="9"/>
        <v>0</v>
      </c>
      <c r="E64" s="60">
        <f t="shared" si="9"/>
        <v>100</v>
      </c>
    </row>
    <row r="65" spans="1:5" ht="53.25" customHeight="1">
      <c r="A65" s="42" t="s">
        <v>480</v>
      </c>
      <c r="B65" s="53" t="s">
        <v>481</v>
      </c>
      <c r="C65" s="60">
        <f t="shared" si="9"/>
        <v>100</v>
      </c>
      <c r="D65" s="60">
        <f t="shared" si="9"/>
        <v>0</v>
      </c>
      <c r="E65" s="60">
        <f t="shared" si="9"/>
        <v>100</v>
      </c>
    </row>
    <row r="66" spans="1:5" ht="54" customHeight="1">
      <c r="A66" s="51" t="s">
        <v>482</v>
      </c>
      <c r="B66" s="59" t="s">
        <v>483</v>
      </c>
      <c r="C66" s="60">
        <v>100</v>
      </c>
      <c r="D66" s="60"/>
      <c r="E66" s="60">
        <f>C66+D66</f>
        <v>100</v>
      </c>
    </row>
    <row r="67" spans="1:5" ht="29.25" customHeight="1">
      <c r="A67" s="61" t="s">
        <v>484</v>
      </c>
      <c r="B67" s="35" t="s">
        <v>485</v>
      </c>
      <c r="C67" s="241">
        <f>C68</f>
        <v>1267.5</v>
      </c>
      <c r="D67" s="241">
        <f>D68</f>
        <v>0</v>
      </c>
      <c r="E67" s="50">
        <f>E68</f>
        <v>1267.5</v>
      </c>
    </row>
    <row r="68" spans="1:5" ht="26.25" customHeight="1">
      <c r="A68" s="57" t="s">
        <v>486</v>
      </c>
      <c r="B68" s="48" t="s">
        <v>487</v>
      </c>
      <c r="C68" s="249">
        <f>C69+C70</f>
        <v>1267.5</v>
      </c>
      <c r="D68" s="249">
        <f>D69+D70</f>
        <v>0</v>
      </c>
      <c r="E68" s="54">
        <f>E69+E70</f>
        <v>1267.5</v>
      </c>
    </row>
    <row r="69" spans="1:5" ht="39" customHeight="1">
      <c r="A69" s="137" t="s">
        <v>704</v>
      </c>
      <c r="B69" s="138" t="s">
        <v>705</v>
      </c>
      <c r="C69" s="249">
        <v>1114.5999999999999</v>
      </c>
      <c r="D69" s="249"/>
      <c r="E69" s="54">
        <f>C69+D69</f>
        <v>1114.5999999999999</v>
      </c>
    </row>
    <row r="70" spans="1:5" ht="27.75" customHeight="1">
      <c r="A70" s="51" t="s">
        <v>488</v>
      </c>
      <c r="B70" s="48" t="s">
        <v>489</v>
      </c>
      <c r="C70" s="249">
        <v>152.9</v>
      </c>
      <c r="D70" s="249"/>
      <c r="E70" s="249">
        <f>C70+D70</f>
        <v>152.9</v>
      </c>
    </row>
    <row r="71" spans="1:5" ht="18.75" customHeight="1">
      <c r="A71" s="57" t="s">
        <v>490</v>
      </c>
      <c r="B71" s="38" t="s">
        <v>491</v>
      </c>
      <c r="C71" s="249">
        <f>C72+C74+C76</f>
        <v>100.3</v>
      </c>
      <c r="D71" s="249">
        <f>D72+D74+D76</f>
        <v>0</v>
      </c>
      <c r="E71" s="54">
        <f>E72+E74+E76</f>
        <v>100.3</v>
      </c>
    </row>
    <row r="72" spans="1:5" ht="19.5" customHeight="1">
      <c r="A72" s="57" t="s">
        <v>492</v>
      </c>
      <c r="B72" s="48" t="s">
        <v>493</v>
      </c>
      <c r="C72" s="249">
        <f>C73</f>
        <v>25</v>
      </c>
      <c r="D72" s="249">
        <f>D73</f>
        <v>0</v>
      </c>
      <c r="E72" s="54">
        <f>E73</f>
        <v>25</v>
      </c>
    </row>
    <row r="73" spans="1:5" ht="41.25" customHeight="1">
      <c r="A73" s="51" t="s">
        <v>494</v>
      </c>
      <c r="B73" s="62" t="s">
        <v>495</v>
      </c>
      <c r="C73" s="249">
        <v>25</v>
      </c>
      <c r="D73" s="249"/>
      <c r="E73" s="54">
        <f>C73+D73</f>
        <v>25</v>
      </c>
    </row>
    <row r="74" spans="1:5" ht="66" customHeight="1">
      <c r="A74" s="51" t="s">
        <v>496</v>
      </c>
      <c r="B74" s="62" t="s">
        <v>497</v>
      </c>
      <c r="C74" s="249">
        <f>C75</f>
        <v>50</v>
      </c>
      <c r="D74" s="249">
        <f>D75</f>
        <v>0</v>
      </c>
      <c r="E74" s="54">
        <f>E75</f>
        <v>50</v>
      </c>
    </row>
    <row r="75" spans="1:5" ht="18" customHeight="1">
      <c r="A75" s="51" t="s">
        <v>498</v>
      </c>
      <c r="B75" s="48" t="s">
        <v>499</v>
      </c>
      <c r="C75" s="249">
        <v>50</v>
      </c>
      <c r="D75" s="249"/>
      <c r="E75" s="54">
        <f>C75+D75</f>
        <v>50</v>
      </c>
    </row>
    <row r="76" spans="1:5" ht="28.5" customHeight="1">
      <c r="A76" s="57" t="s">
        <v>500</v>
      </c>
      <c r="B76" s="48" t="s">
        <v>501</v>
      </c>
      <c r="C76" s="249">
        <f>C77+C78</f>
        <v>25.3</v>
      </c>
      <c r="D76" s="249">
        <f>D77+D78</f>
        <v>0</v>
      </c>
      <c r="E76" s="54">
        <f>E77+E78</f>
        <v>25.3</v>
      </c>
    </row>
    <row r="77" spans="1:5" ht="28.5" customHeight="1">
      <c r="A77" s="51" t="s">
        <v>502</v>
      </c>
      <c r="B77" s="48" t="s">
        <v>503</v>
      </c>
      <c r="C77" s="249">
        <v>3.8</v>
      </c>
      <c r="D77" s="249"/>
      <c r="E77" s="54">
        <f>C77+D77</f>
        <v>3.8</v>
      </c>
    </row>
    <row r="78" spans="1:5" ht="29.25" customHeight="1">
      <c r="A78" s="51" t="s">
        <v>504</v>
      </c>
      <c r="B78" s="48" t="s">
        <v>503</v>
      </c>
      <c r="C78" s="249">
        <v>21.5</v>
      </c>
      <c r="D78" s="249"/>
      <c r="E78" s="249">
        <f>C78+D78</f>
        <v>21.5</v>
      </c>
    </row>
    <row r="79" spans="1:5" ht="17.25" customHeight="1">
      <c r="A79" s="57" t="s">
        <v>505</v>
      </c>
      <c r="B79" s="38" t="s">
        <v>506</v>
      </c>
      <c r="C79" s="249">
        <f t="shared" ref="C79:E80" si="10">C80</f>
        <v>196</v>
      </c>
      <c r="D79" s="249">
        <f t="shared" si="10"/>
        <v>0</v>
      </c>
      <c r="E79" s="54">
        <f t="shared" si="10"/>
        <v>196</v>
      </c>
    </row>
    <row r="80" spans="1:5" ht="17.25" customHeight="1">
      <c r="A80" s="57" t="s">
        <v>507</v>
      </c>
      <c r="B80" s="38" t="s">
        <v>508</v>
      </c>
      <c r="C80" s="249">
        <f t="shared" si="10"/>
        <v>196</v>
      </c>
      <c r="D80" s="249">
        <f t="shared" si="10"/>
        <v>0</v>
      </c>
      <c r="E80" s="54">
        <f t="shared" si="10"/>
        <v>196</v>
      </c>
    </row>
    <row r="81" spans="1:5" ht="15.75" customHeight="1">
      <c r="A81" s="51" t="s">
        <v>509</v>
      </c>
      <c r="B81" s="38" t="s">
        <v>510</v>
      </c>
      <c r="C81" s="249">
        <v>196</v>
      </c>
      <c r="D81" s="249"/>
      <c r="E81" s="54">
        <f>C81+D81</f>
        <v>196</v>
      </c>
    </row>
    <row r="82" spans="1:5" ht="18" customHeight="1">
      <c r="A82" s="63" t="s">
        <v>511</v>
      </c>
      <c r="B82" s="10" t="s">
        <v>512</v>
      </c>
      <c r="C82" s="247">
        <f>C83+C106</f>
        <v>138432.6</v>
      </c>
      <c r="D82" s="258">
        <f t="shared" ref="D82:E82" si="11">D83+D106</f>
        <v>3510.6</v>
      </c>
      <c r="E82" s="258">
        <f t="shared" si="11"/>
        <v>141943.20000000001</v>
      </c>
    </row>
    <row r="83" spans="1:5" ht="28.5" customHeight="1">
      <c r="A83" s="57" t="s">
        <v>513</v>
      </c>
      <c r="B83" s="48" t="s">
        <v>514</v>
      </c>
      <c r="C83" s="249">
        <f>C84+C87+C96+C103</f>
        <v>138432.6</v>
      </c>
      <c r="D83" s="249">
        <f>D84+D87+D96+D103</f>
        <v>3533.1</v>
      </c>
      <c r="E83" s="54">
        <f>E84+E87+E96+E103</f>
        <v>141965.70000000001</v>
      </c>
    </row>
    <row r="84" spans="1:5" ht="18" customHeight="1">
      <c r="A84" s="63" t="s">
        <v>584</v>
      </c>
      <c r="B84" s="10" t="s">
        <v>585</v>
      </c>
      <c r="C84" s="247">
        <f t="shared" ref="C84:E85" si="12">C85</f>
        <v>72050.100000000006</v>
      </c>
      <c r="D84" s="247">
        <f t="shared" si="12"/>
        <v>0</v>
      </c>
      <c r="E84" s="205">
        <f t="shared" si="12"/>
        <v>72050.100000000006</v>
      </c>
    </row>
    <row r="85" spans="1:5" ht="16.5" customHeight="1">
      <c r="A85" s="57" t="s">
        <v>515</v>
      </c>
      <c r="B85" s="48" t="s">
        <v>516</v>
      </c>
      <c r="C85" s="249">
        <f t="shared" si="12"/>
        <v>72050.100000000006</v>
      </c>
      <c r="D85" s="249">
        <f t="shared" si="12"/>
        <v>0</v>
      </c>
      <c r="E85" s="54">
        <f t="shared" si="12"/>
        <v>72050.100000000006</v>
      </c>
    </row>
    <row r="86" spans="1:5" ht="25.5" customHeight="1">
      <c r="A86" s="51" t="s">
        <v>517</v>
      </c>
      <c r="B86" s="48" t="s">
        <v>518</v>
      </c>
      <c r="C86" s="249">
        <v>72050.100000000006</v>
      </c>
      <c r="D86" s="249"/>
      <c r="E86" s="54">
        <v>72050.100000000006</v>
      </c>
    </row>
    <row r="87" spans="1:5" ht="27" customHeight="1">
      <c r="A87" s="210" t="s">
        <v>519</v>
      </c>
      <c r="B87" s="211" t="s">
        <v>520</v>
      </c>
      <c r="C87" s="247">
        <f>C94+C90+C92+C88</f>
        <v>4015.1</v>
      </c>
      <c r="D87" s="279">
        <f t="shared" ref="D87:E87" si="13">D94+D90+D92+D88</f>
        <v>2609.6</v>
      </c>
      <c r="E87" s="279">
        <f t="shared" si="13"/>
        <v>6624.7</v>
      </c>
    </row>
    <row r="88" spans="1:5" ht="20.25" customHeight="1">
      <c r="A88" s="277" t="s">
        <v>806</v>
      </c>
      <c r="B88" s="65" t="s">
        <v>807</v>
      </c>
      <c r="C88" s="281">
        <f>C89</f>
        <v>0</v>
      </c>
      <c r="D88" s="281">
        <f t="shared" ref="D88:E88" si="14">D89</f>
        <v>781.3</v>
      </c>
      <c r="E88" s="281">
        <f t="shared" si="14"/>
        <v>781.3</v>
      </c>
    </row>
    <row r="89" spans="1:5" ht="27" customHeight="1">
      <c r="A89" s="277" t="s">
        <v>808</v>
      </c>
      <c r="B89" s="65" t="s">
        <v>809</v>
      </c>
      <c r="C89" s="281"/>
      <c r="D89" s="281">
        <v>781.3</v>
      </c>
      <c r="E89" s="281">
        <f>C89+D89</f>
        <v>781.3</v>
      </c>
    </row>
    <row r="90" spans="1:5" ht="31.5" customHeight="1">
      <c r="A90" s="61" t="s">
        <v>521</v>
      </c>
      <c r="B90" s="65" t="s">
        <v>522</v>
      </c>
      <c r="C90" s="249">
        <f>C91</f>
        <v>1914</v>
      </c>
      <c r="D90" s="249">
        <f>D91</f>
        <v>0</v>
      </c>
      <c r="E90" s="54">
        <f>E91</f>
        <v>1914</v>
      </c>
    </row>
    <row r="91" spans="1:5" ht="42" customHeight="1">
      <c r="A91" s="64" t="s">
        <v>523</v>
      </c>
      <c r="B91" s="65" t="s">
        <v>524</v>
      </c>
      <c r="C91" s="249">
        <v>1914</v>
      </c>
      <c r="D91" s="249"/>
      <c r="E91" s="54">
        <f>C91+D91</f>
        <v>1914</v>
      </c>
    </row>
    <row r="92" spans="1:5" ht="17.25" customHeight="1">
      <c r="A92" s="64" t="s">
        <v>525</v>
      </c>
      <c r="B92" s="65" t="s">
        <v>526</v>
      </c>
      <c r="C92" s="249">
        <f>C93</f>
        <v>2.9</v>
      </c>
      <c r="D92" s="249">
        <f>D93</f>
        <v>0.1</v>
      </c>
      <c r="E92" s="54">
        <f>E93</f>
        <v>3</v>
      </c>
    </row>
    <row r="93" spans="1:5" ht="18.75" customHeight="1">
      <c r="A93" s="64" t="s">
        <v>527</v>
      </c>
      <c r="B93" s="65" t="s">
        <v>528</v>
      </c>
      <c r="C93" s="249">
        <v>2.9</v>
      </c>
      <c r="D93" s="249">
        <v>0.1</v>
      </c>
      <c r="E93" s="54">
        <f>C93+D93</f>
        <v>3</v>
      </c>
    </row>
    <row r="94" spans="1:5" ht="14.25" customHeight="1">
      <c r="A94" s="57" t="s">
        <v>529</v>
      </c>
      <c r="B94" s="48" t="s">
        <v>530</v>
      </c>
      <c r="C94" s="249">
        <f t="shared" ref="C94:E94" si="15">C95</f>
        <v>2098.1999999999998</v>
      </c>
      <c r="D94" s="249">
        <f t="shared" si="15"/>
        <v>1828.2</v>
      </c>
      <c r="E94" s="54">
        <f t="shared" si="15"/>
        <v>3926.3999999999996</v>
      </c>
    </row>
    <row r="95" spans="1:5" ht="15" customHeight="1">
      <c r="A95" s="51" t="s">
        <v>531</v>
      </c>
      <c r="B95" s="48" t="s">
        <v>532</v>
      </c>
      <c r="C95" s="249">
        <v>2098.1999999999998</v>
      </c>
      <c r="D95" s="249">
        <v>1828.2</v>
      </c>
      <c r="E95" s="54">
        <f>C95+D95</f>
        <v>3926.3999999999996</v>
      </c>
    </row>
    <row r="96" spans="1:5" ht="16.5" customHeight="1">
      <c r="A96" s="63" t="s">
        <v>533</v>
      </c>
      <c r="B96" s="10" t="s">
        <v>586</v>
      </c>
      <c r="C96" s="247">
        <f>C99+C101+C97</f>
        <v>62167.4</v>
      </c>
      <c r="D96" s="247">
        <f>D99+D101+D97</f>
        <v>913.5</v>
      </c>
      <c r="E96" s="205">
        <f>E99+E101+E97</f>
        <v>63080.9</v>
      </c>
    </row>
    <row r="97" spans="1:5" ht="41.25" customHeight="1">
      <c r="A97" s="134" t="s">
        <v>692</v>
      </c>
      <c r="B97" s="94" t="s">
        <v>579</v>
      </c>
      <c r="C97" s="249">
        <f>C98</f>
        <v>13.4</v>
      </c>
      <c r="D97" s="249">
        <f>D98</f>
        <v>0</v>
      </c>
      <c r="E97" s="96">
        <f>E98</f>
        <v>13.4</v>
      </c>
    </row>
    <row r="98" spans="1:5" ht="42.75" customHeight="1">
      <c r="A98" s="135" t="s">
        <v>691</v>
      </c>
      <c r="B98" s="94" t="s">
        <v>580</v>
      </c>
      <c r="C98" s="249">
        <v>13.4</v>
      </c>
      <c r="D98" s="249"/>
      <c r="E98" s="96">
        <f>C98+D98</f>
        <v>13.4</v>
      </c>
    </row>
    <row r="99" spans="1:5" ht="30.75" customHeight="1">
      <c r="A99" s="57" t="s">
        <v>534</v>
      </c>
      <c r="B99" s="48" t="s">
        <v>535</v>
      </c>
      <c r="C99" s="249">
        <f>C100</f>
        <v>1375</v>
      </c>
      <c r="D99" s="249">
        <f>D100</f>
        <v>0</v>
      </c>
      <c r="E99" s="54">
        <f>E100</f>
        <v>1375</v>
      </c>
    </row>
    <row r="100" spans="1:5" ht="27" customHeight="1">
      <c r="A100" s="51" t="s">
        <v>536</v>
      </c>
      <c r="B100" s="66" t="s">
        <v>537</v>
      </c>
      <c r="C100" s="249">
        <v>1375</v>
      </c>
      <c r="D100" s="249"/>
      <c r="E100" s="54">
        <f>C100+D100</f>
        <v>1375</v>
      </c>
    </row>
    <row r="101" spans="1:5" ht="16.5" customHeight="1">
      <c r="A101" s="51" t="s">
        <v>538</v>
      </c>
      <c r="B101" s="48" t="s">
        <v>539</v>
      </c>
      <c r="C101" s="249">
        <f>C102</f>
        <v>60779</v>
      </c>
      <c r="D101" s="249">
        <f>D102</f>
        <v>913.5</v>
      </c>
      <c r="E101" s="54">
        <f>E102</f>
        <v>61692.5</v>
      </c>
    </row>
    <row r="102" spans="1:5" ht="19.5" customHeight="1">
      <c r="A102" s="51" t="s">
        <v>540</v>
      </c>
      <c r="B102" s="48" t="s">
        <v>541</v>
      </c>
      <c r="C102" s="249">
        <v>60779</v>
      </c>
      <c r="D102" s="249">
        <v>913.5</v>
      </c>
      <c r="E102" s="54">
        <f>C102+D102</f>
        <v>61692.5</v>
      </c>
    </row>
    <row r="103" spans="1:5" ht="19.5" customHeight="1">
      <c r="A103" s="202" t="s">
        <v>730</v>
      </c>
      <c r="B103" s="10" t="s">
        <v>731</v>
      </c>
      <c r="C103" s="247">
        <f t="shared" ref="C103:E104" si="16">C104</f>
        <v>200</v>
      </c>
      <c r="D103" s="247">
        <f t="shared" si="16"/>
        <v>10</v>
      </c>
      <c r="E103" s="205">
        <f t="shared" si="16"/>
        <v>210</v>
      </c>
    </row>
    <row r="104" spans="1:5" ht="40.5" customHeight="1">
      <c r="A104" s="204" t="s">
        <v>732</v>
      </c>
      <c r="B104" s="203" t="s">
        <v>733</v>
      </c>
      <c r="C104" s="249">
        <f t="shared" si="16"/>
        <v>200</v>
      </c>
      <c r="D104" s="249">
        <f t="shared" si="16"/>
        <v>10</v>
      </c>
      <c r="E104" s="206">
        <f t="shared" si="16"/>
        <v>210</v>
      </c>
    </row>
    <row r="105" spans="1:5" ht="41.25" customHeight="1">
      <c r="A105" s="256" t="s">
        <v>734</v>
      </c>
      <c r="B105" s="203" t="s">
        <v>681</v>
      </c>
      <c r="C105" s="249">
        <v>200</v>
      </c>
      <c r="D105" s="249">
        <v>10</v>
      </c>
      <c r="E105" s="206">
        <f>C105+D105</f>
        <v>210</v>
      </c>
    </row>
    <row r="106" spans="1:5" ht="39.75" customHeight="1">
      <c r="A106" s="12" t="s">
        <v>774</v>
      </c>
      <c r="B106" s="10" t="s">
        <v>775</v>
      </c>
      <c r="C106" s="259"/>
      <c r="D106" s="259">
        <f>D107</f>
        <v>-22.5</v>
      </c>
      <c r="E106" s="259">
        <f>E107</f>
        <v>-22.5</v>
      </c>
    </row>
    <row r="107" spans="1:5" ht="33" customHeight="1">
      <c r="A107" s="256" t="s">
        <v>776</v>
      </c>
      <c r="B107" s="257" t="s">
        <v>777</v>
      </c>
      <c r="C107" s="259"/>
      <c r="D107" s="259">
        <f>D108</f>
        <v>-22.5</v>
      </c>
      <c r="E107" s="259">
        <f>E108</f>
        <v>-22.5</v>
      </c>
    </row>
    <row r="108" spans="1:5" ht="32.25" customHeight="1">
      <c r="A108" s="256" t="s">
        <v>778</v>
      </c>
      <c r="B108" s="257" t="s">
        <v>779</v>
      </c>
      <c r="C108" s="259"/>
      <c r="D108" s="259">
        <v>-22.5</v>
      </c>
      <c r="E108" s="259">
        <f>C108+D108</f>
        <v>-22.5</v>
      </c>
    </row>
    <row r="109" spans="1:5" ht="19.5" customHeight="1">
      <c r="A109" s="67"/>
      <c r="B109" s="10" t="s">
        <v>542</v>
      </c>
      <c r="C109" s="247">
        <f>C17+C82</f>
        <v>187314.80000000002</v>
      </c>
      <c r="D109" s="247">
        <f>D17+D82</f>
        <v>3510.6</v>
      </c>
      <c r="E109" s="52">
        <f>E17+E82</f>
        <v>190825.40000000002</v>
      </c>
    </row>
    <row r="110" spans="1:5">
      <c r="A110" s="9"/>
      <c r="B110" s="9"/>
      <c r="C110" s="9"/>
      <c r="D110" s="9"/>
      <c r="E110" s="9"/>
    </row>
    <row r="111" spans="1:5">
      <c r="A111" s="9"/>
      <c r="B111" s="9"/>
      <c r="C111" s="9"/>
      <c r="D111" s="9"/>
      <c r="E111" s="9"/>
    </row>
  </sheetData>
  <mergeCells count="34">
    <mergeCell ref="A12:E12"/>
    <mergeCell ref="B6:E6"/>
    <mergeCell ref="B7:E7"/>
    <mergeCell ref="B8:E8"/>
    <mergeCell ref="B9:E9"/>
    <mergeCell ref="B10:E10"/>
    <mergeCell ref="A11:E11"/>
    <mergeCell ref="A13:E13"/>
    <mergeCell ref="B15:E15"/>
    <mergeCell ref="A26:A27"/>
    <mergeCell ref="B26:B27"/>
    <mergeCell ref="E26:E27"/>
    <mergeCell ref="C26:C27"/>
    <mergeCell ref="D26:D27"/>
    <mergeCell ref="A32:A33"/>
    <mergeCell ref="B32:B33"/>
    <mergeCell ref="E32:E33"/>
    <mergeCell ref="A28:A29"/>
    <mergeCell ref="B28:B29"/>
    <mergeCell ref="E28:E29"/>
    <mergeCell ref="A30:A31"/>
    <mergeCell ref="B30:B31"/>
    <mergeCell ref="E30:E31"/>
    <mergeCell ref="C28:C29"/>
    <mergeCell ref="C30:C31"/>
    <mergeCell ref="C32:C33"/>
    <mergeCell ref="D28:D29"/>
    <mergeCell ref="D30:D31"/>
    <mergeCell ref="D32:D33"/>
    <mergeCell ref="B1:E1"/>
    <mergeCell ref="B2:E2"/>
    <mergeCell ref="B3:E3"/>
    <mergeCell ref="B4:E4"/>
    <mergeCell ref="B5:E5"/>
  </mergeCells>
  <pageMargins left="0.31496062992125984" right="0.31496062992125984" top="0.35433070866141736" bottom="0.35433070866141736" header="0" footer="0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5"/>
  <sheetViews>
    <sheetView topLeftCell="A19" workbookViewId="0">
      <selection activeCell="J27" sqref="J27"/>
    </sheetView>
  </sheetViews>
  <sheetFormatPr defaultRowHeight="15"/>
  <cols>
    <col min="1" max="1" width="12.7109375" customWidth="1"/>
    <col min="2" max="2" width="10" customWidth="1"/>
    <col min="3" max="3" width="9.140625" customWidth="1"/>
    <col min="4" max="4" width="9.85546875" customWidth="1"/>
    <col min="5" max="5" width="7.42578125" customWidth="1"/>
    <col min="6" max="6" width="9.85546875" customWidth="1"/>
    <col min="7" max="7" width="7.42578125" customWidth="1"/>
    <col min="8" max="8" width="12.140625" customWidth="1"/>
    <col min="9" max="9" width="10" customWidth="1"/>
  </cols>
  <sheetData>
    <row r="1" spans="1:8" ht="15.75">
      <c r="F1" s="265"/>
      <c r="G1" s="293" t="s">
        <v>684</v>
      </c>
      <c r="H1" s="293"/>
    </row>
    <row r="2" spans="1:8" ht="15.75">
      <c r="F2" s="294" t="s">
        <v>781</v>
      </c>
      <c r="G2" s="294"/>
      <c r="H2" s="294"/>
    </row>
    <row r="3" spans="1:8" ht="15.75">
      <c r="F3" s="294" t="s">
        <v>1</v>
      </c>
      <c r="G3" s="294"/>
      <c r="H3" s="294"/>
    </row>
    <row r="4" spans="1:8" ht="15.75">
      <c r="F4" s="294" t="s">
        <v>2</v>
      </c>
      <c r="G4" s="294"/>
      <c r="H4" s="294"/>
    </row>
    <row r="5" spans="1:8" ht="15.75">
      <c r="F5" s="293" t="s">
        <v>828</v>
      </c>
      <c r="G5" s="293"/>
      <c r="H5" s="293"/>
    </row>
    <row r="6" spans="1:8" ht="15.75">
      <c r="F6" s="265"/>
      <c r="G6" s="293" t="s">
        <v>780</v>
      </c>
      <c r="H6" s="293"/>
    </row>
    <row r="7" spans="1:8" ht="15" customHeight="1">
      <c r="F7" s="294" t="s">
        <v>781</v>
      </c>
      <c r="G7" s="294"/>
      <c r="H7" s="294"/>
    </row>
    <row r="8" spans="1:8" ht="15" customHeight="1">
      <c r="F8" s="294" t="s">
        <v>1</v>
      </c>
      <c r="G8" s="294"/>
      <c r="H8" s="294"/>
    </row>
    <row r="9" spans="1:8" ht="15" customHeight="1">
      <c r="F9" s="294" t="s">
        <v>2</v>
      </c>
      <c r="G9" s="294"/>
      <c r="H9" s="294"/>
    </row>
    <row r="10" spans="1:8" ht="15" customHeight="1">
      <c r="F10" s="293" t="s">
        <v>782</v>
      </c>
      <c r="G10" s="293"/>
      <c r="H10" s="293"/>
    </row>
    <row r="11" spans="1:8" ht="15" customHeight="1">
      <c r="F11" s="260"/>
      <c r="G11" s="260"/>
      <c r="H11" s="260"/>
    </row>
    <row r="12" spans="1:8" ht="15" customHeight="1">
      <c r="A12" s="309" t="s">
        <v>783</v>
      </c>
      <c r="B12" s="309"/>
      <c r="C12" s="309"/>
      <c r="D12" s="309"/>
      <c r="E12" s="309"/>
      <c r="F12" s="309"/>
      <c r="G12" s="309"/>
      <c r="H12" s="309"/>
    </row>
    <row r="13" spans="1:8" ht="15" customHeight="1">
      <c r="A13" s="309" t="s">
        <v>784</v>
      </c>
      <c r="B13" s="309"/>
      <c r="C13" s="309"/>
      <c r="D13" s="309"/>
      <c r="E13" s="309"/>
      <c r="F13" s="309"/>
      <c r="G13" s="309"/>
      <c r="H13" s="309"/>
    </row>
    <row r="14" spans="1:8" ht="15" customHeight="1">
      <c r="A14" s="309" t="s">
        <v>785</v>
      </c>
      <c r="B14" s="309"/>
      <c r="C14" s="309"/>
      <c r="D14" s="309"/>
      <c r="E14" s="309"/>
      <c r="F14" s="309"/>
      <c r="G14" s="309"/>
      <c r="H14" s="309"/>
    </row>
    <row r="16" spans="1:8" ht="15.75">
      <c r="H16" s="266" t="s">
        <v>4</v>
      </c>
    </row>
    <row r="17" spans="1:9">
      <c r="A17" s="370" t="s">
        <v>786</v>
      </c>
      <c r="B17" s="390" t="s">
        <v>549</v>
      </c>
      <c r="C17" s="391"/>
      <c r="D17" s="391"/>
      <c r="E17" s="391"/>
      <c r="F17" s="391"/>
      <c r="G17" s="391"/>
      <c r="H17" s="391"/>
      <c r="I17" s="392"/>
    </row>
    <row r="18" spans="1:9" ht="409.6" customHeight="1">
      <c r="A18" s="393"/>
      <c r="B18" s="35" t="s">
        <v>787</v>
      </c>
      <c r="C18" s="35" t="s">
        <v>789</v>
      </c>
      <c r="D18" s="35" t="s">
        <v>788</v>
      </c>
      <c r="E18" s="35" t="s">
        <v>790</v>
      </c>
      <c r="F18" s="35" t="s">
        <v>791</v>
      </c>
      <c r="G18" s="35" t="s">
        <v>792</v>
      </c>
      <c r="H18" s="275" t="s">
        <v>803</v>
      </c>
      <c r="I18" s="274" t="s">
        <v>802</v>
      </c>
    </row>
    <row r="19" spans="1:9" ht="60.75" customHeight="1">
      <c r="A19" s="267" t="s">
        <v>793</v>
      </c>
      <c r="B19" s="268">
        <v>78.099999999999994</v>
      </c>
      <c r="C19" s="262">
        <v>286.10000000000002</v>
      </c>
      <c r="D19" s="262">
        <v>190.1</v>
      </c>
      <c r="E19" s="262">
        <v>42.1</v>
      </c>
      <c r="F19" s="262">
        <v>111.4</v>
      </c>
      <c r="G19" s="262">
        <v>229.1</v>
      </c>
      <c r="H19" s="262"/>
      <c r="I19" s="273"/>
    </row>
    <row r="20" spans="1:9" ht="44.25" customHeight="1">
      <c r="A20" s="269" t="s">
        <v>794</v>
      </c>
      <c r="B20" s="268">
        <v>44.8</v>
      </c>
      <c r="C20" s="262">
        <v>93.9</v>
      </c>
      <c r="D20" s="262">
        <v>233.1</v>
      </c>
      <c r="E20" s="262">
        <v>42.1</v>
      </c>
      <c r="F20" s="262">
        <v>142.6</v>
      </c>
      <c r="G20" s="262">
        <v>242.7</v>
      </c>
      <c r="H20" s="262"/>
      <c r="I20" s="268">
        <v>135.80000000000001</v>
      </c>
    </row>
    <row r="21" spans="1:9" ht="48" customHeight="1">
      <c r="A21" s="269" t="s">
        <v>795</v>
      </c>
      <c r="B21" s="268">
        <v>86.6</v>
      </c>
      <c r="C21" s="262">
        <v>268.3</v>
      </c>
      <c r="D21" s="262">
        <v>347.9</v>
      </c>
      <c r="E21" s="262">
        <v>73.7</v>
      </c>
      <c r="F21" s="261" t="s">
        <v>796</v>
      </c>
      <c r="G21" s="262">
        <v>243.3</v>
      </c>
      <c r="H21" s="262"/>
      <c r="I21" s="268">
        <v>95.1</v>
      </c>
    </row>
    <row r="22" spans="1:9" ht="46.5" customHeight="1">
      <c r="A22" s="269" t="s">
        <v>797</v>
      </c>
      <c r="B22" s="268">
        <v>0</v>
      </c>
      <c r="C22" s="262">
        <v>0</v>
      </c>
      <c r="D22" s="262">
        <v>0</v>
      </c>
      <c r="E22" s="262">
        <v>0</v>
      </c>
      <c r="F22" s="261" t="s">
        <v>798</v>
      </c>
      <c r="G22" s="270">
        <v>0</v>
      </c>
      <c r="H22" s="270"/>
      <c r="I22" s="273"/>
    </row>
    <row r="23" spans="1:9" ht="45" customHeight="1">
      <c r="A23" s="269" t="s">
        <v>799</v>
      </c>
      <c r="B23" s="268">
        <v>96.4</v>
      </c>
      <c r="C23" s="262">
        <v>189</v>
      </c>
      <c r="D23" s="262">
        <v>394.9</v>
      </c>
      <c r="E23" s="262">
        <v>42.1</v>
      </c>
      <c r="F23" s="262">
        <v>1035.9000000000001</v>
      </c>
      <c r="G23" s="262">
        <v>201.2</v>
      </c>
      <c r="H23" s="262">
        <v>46.2</v>
      </c>
      <c r="I23" s="273"/>
    </row>
    <row r="24" spans="1:9" ht="45" customHeight="1">
      <c r="A24" s="269" t="s">
        <v>800</v>
      </c>
      <c r="B24" s="268">
        <v>0</v>
      </c>
      <c r="C24" s="262">
        <v>228.1</v>
      </c>
      <c r="D24" s="262">
        <v>0</v>
      </c>
      <c r="E24" s="262">
        <v>0</v>
      </c>
      <c r="F24" s="262">
        <v>0</v>
      </c>
      <c r="G24" s="262">
        <v>0</v>
      </c>
      <c r="H24" s="262"/>
      <c r="I24" s="273"/>
    </row>
    <row r="25" spans="1:9">
      <c r="A25" s="271" t="s">
        <v>801</v>
      </c>
      <c r="B25" s="272">
        <f>B19+B20+B21+B22+B23+B24</f>
        <v>305.89999999999998</v>
      </c>
      <c r="C25" s="272">
        <f>C19+C20+C21+C23+C22+C24</f>
        <v>1065.3999999999999</v>
      </c>
      <c r="D25" s="272">
        <f t="shared" ref="D25:I25" si="0">D19+D20+D21+D23+D22+D24</f>
        <v>1166</v>
      </c>
      <c r="E25" s="272">
        <f t="shared" si="0"/>
        <v>200</v>
      </c>
      <c r="F25" s="272">
        <f t="shared" si="0"/>
        <v>1526.1000000000001</v>
      </c>
      <c r="G25" s="272">
        <f>G19+G20+G21+G22+G23</f>
        <v>916.3</v>
      </c>
      <c r="H25" s="272">
        <f t="shared" si="0"/>
        <v>46.2</v>
      </c>
      <c r="I25" s="272">
        <f t="shared" si="0"/>
        <v>230.9</v>
      </c>
    </row>
  </sheetData>
  <mergeCells count="15">
    <mergeCell ref="B17:I17"/>
    <mergeCell ref="A14:H14"/>
    <mergeCell ref="A17:A18"/>
    <mergeCell ref="G1:H1"/>
    <mergeCell ref="F2:H2"/>
    <mergeCell ref="F4:H4"/>
    <mergeCell ref="F5:H5"/>
    <mergeCell ref="G6:H6"/>
    <mergeCell ref="F7:H7"/>
    <mergeCell ref="F9:H9"/>
    <mergeCell ref="F10:H10"/>
    <mergeCell ref="A12:H12"/>
    <mergeCell ref="A13:H13"/>
    <mergeCell ref="F3:H3"/>
    <mergeCell ref="F8:H8"/>
  </mergeCells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2"/>
  <sheetViews>
    <sheetView view="pageBreakPreview" topLeftCell="A76" zoomScaleSheetLayoutView="100" workbookViewId="0">
      <selection activeCell="D100" sqref="D100"/>
    </sheetView>
  </sheetViews>
  <sheetFormatPr defaultRowHeight="15"/>
  <cols>
    <col min="1" max="1" width="24.140625" customWidth="1"/>
    <col min="2" max="2" width="66.42578125" customWidth="1"/>
    <col min="3" max="3" width="10.42578125" customWidth="1"/>
    <col min="4" max="4" width="10" customWidth="1"/>
  </cols>
  <sheetData>
    <row r="1" spans="1:4" ht="15.75">
      <c r="B1" s="293" t="s">
        <v>351</v>
      </c>
      <c r="C1" s="293"/>
      <c r="D1" s="293"/>
    </row>
    <row r="2" spans="1:4" ht="15.75">
      <c r="B2" s="293" t="s">
        <v>0</v>
      </c>
      <c r="C2" s="293"/>
      <c r="D2" s="293"/>
    </row>
    <row r="3" spans="1:4" ht="15.75">
      <c r="B3" s="294" t="s">
        <v>393</v>
      </c>
      <c r="C3" s="294"/>
      <c r="D3" s="294"/>
    </row>
    <row r="4" spans="1:4" ht="15.75">
      <c r="B4" s="293" t="s">
        <v>2</v>
      </c>
      <c r="C4" s="293"/>
      <c r="D4" s="293"/>
    </row>
    <row r="5" spans="1:4" ht="15.75">
      <c r="B5" s="293" t="s">
        <v>827</v>
      </c>
      <c r="C5" s="293"/>
      <c r="D5" s="293"/>
    </row>
    <row r="6" spans="1:4" ht="15.75" customHeight="1">
      <c r="A6" s="1"/>
      <c r="B6" s="293" t="s">
        <v>687</v>
      </c>
      <c r="C6" s="293"/>
      <c r="D6" s="293"/>
    </row>
    <row r="7" spans="1:4" ht="15.75" customHeight="1">
      <c r="A7" s="1"/>
      <c r="B7" s="293" t="s">
        <v>0</v>
      </c>
      <c r="C7" s="293"/>
      <c r="D7" s="293"/>
    </row>
    <row r="8" spans="1:4" ht="15.75" customHeight="1">
      <c r="A8" s="1"/>
      <c r="B8" s="294" t="s">
        <v>393</v>
      </c>
      <c r="C8" s="294"/>
      <c r="D8" s="294"/>
    </row>
    <row r="9" spans="1:4" ht="15.75" customHeight="1">
      <c r="A9" s="1"/>
      <c r="B9" s="293" t="s">
        <v>2</v>
      </c>
      <c r="C9" s="293"/>
      <c r="D9" s="293"/>
    </row>
    <row r="10" spans="1:4" ht="15.75" customHeight="1">
      <c r="A10" s="1"/>
      <c r="B10" s="293" t="s">
        <v>740</v>
      </c>
      <c r="C10" s="293"/>
      <c r="D10" s="293"/>
    </row>
    <row r="11" spans="1:4" ht="15.75">
      <c r="A11" s="309"/>
      <c r="B11" s="310"/>
      <c r="C11" s="310"/>
      <c r="D11" s="310"/>
    </row>
    <row r="12" spans="1:4">
      <c r="A12" s="308" t="s">
        <v>394</v>
      </c>
      <c r="B12" s="308"/>
      <c r="C12" s="308"/>
      <c r="D12" s="308"/>
    </row>
    <row r="13" spans="1:4" ht="35.25" customHeight="1">
      <c r="A13" s="303" t="s">
        <v>581</v>
      </c>
      <c r="B13" s="303"/>
      <c r="C13" s="303"/>
      <c r="D13" s="303"/>
    </row>
    <row r="14" spans="1:4" ht="15.75">
      <c r="A14" s="1"/>
      <c r="B14" s="1"/>
      <c r="C14" s="1"/>
      <c r="D14" s="1"/>
    </row>
    <row r="15" spans="1:4" ht="20.25" customHeight="1">
      <c r="A15" s="1"/>
      <c r="B15" s="304" t="s">
        <v>4</v>
      </c>
      <c r="C15" s="304"/>
      <c r="D15" s="304"/>
    </row>
    <row r="16" spans="1:4" ht="26.25" customHeight="1">
      <c r="A16" s="311" t="s">
        <v>395</v>
      </c>
      <c r="B16" s="311" t="s">
        <v>3</v>
      </c>
      <c r="C16" s="313" t="s">
        <v>576</v>
      </c>
      <c r="D16" s="314"/>
    </row>
    <row r="17" spans="1:4" ht="21.75" customHeight="1">
      <c r="A17" s="312"/>
      <c r="B17" s="312"/>
      <c r="C17" s="95" t="s">
        <v>550</v>
      </c>
      <c r="D17" s="95" t="s">
        <v>577</v>
      </c>
    </row>
    <row r="18" spans="1:4">
      <c r="A18" s="87" t="s">
        <v>396</v>
      </c>
      <c r="B18" s="85" t="s">
        <v>397</v>
      </c>
      <c r="C18" s="92">
        <f>C19+C25+C35+C43+C46+C53+C59+C64+C72+C80</f>
        <v>50938.299999999996</v>
      </c>
      <c r="D18" s="92">
        <f>D19+D25+D35+D43+D46+D53+D59+D64+D72+D80</f>
        <v>51320.1</v>
      </c>
    </row>
    <row r="19" spans="1:4">
      <c r="A19" s="87" t="s">
        <v>398</v>
      </c>
      <c r="B19" s="85" t="s">
        <v>399</v>
      </c>
      <c r="C19" s="92">
        <f>C20</f>
        <v>36552.699999999997</v>
      </c>
      <c r="D19" s="92">
        <f>D20</f>
        <v>36552.699999999997</v>
      </c>
    </row>
    <row r="20" spans="1:4" ht="14.25" customHeight="1">
      <c r="A20" s="87" t="s">
        <v>400</v>
      </c>
      <c r="B20" s="85" t="s">
        <v>401</v>
      </c>
      <c r="C20" s="92">
        <f>C21+C22+C23+C24</f>
        <v>36552.699999999997</v>
      </c>
      <c r="D20" s="92">
        <f>D21+D22+D23+D24</f>
        <v>36552.699999999997</v>
      </c>
    </row>
    <row r="21" spans="1:4" ht="54.75" customHeight="1">
      <c r="A21" s="84" t="s">
        <v>402</v>
      </c>
      <c r="B21" s="85" t="s">
        <v>403</v>
      </c>
      <c r="C21" s="92">
        <v>36190</v>
      </c>
      <c r="D21" s="92">
        <v>36190</v>
      </c>
    </row>
    <row r="22" spans="1:4" ht="81" customHeight="1">
      <c r="A22" s="84" t="s">
        <v>404</v>
      </c>
      <c r="B22" s="85" t="s">
        <v>405</v>
      </c>
      <c r="C22" s="92">
        <v>36.700000000000003</v>
      </c>
      <c r="D22" s="92">
        <v>36.700000000000003</v>
      </c>
    </row>
    <row r="23" spans="1:4" ht="26.25" customHeight="1">
      <c r="A23" s="84" t="s">
        <v>406</v>
      </c>
      <c r="B23" s="85" t="s">
        <v>407</v>
      </c>
      <c r="C23" s="92">
        <v>191</v>
      </c>
      <c r="D23" s="92">
        <v>191</v>
      </c>
    </row>
    <row r="24" spans="1:4" ht="65.25" customHeight="1">
      <c r="A24" s="84" t="s">
        <v>408</v>
      </c>
      <c r="B24" s="98" t="s">
        <v>583</v>
      </c>
      <c r="C24" s="92">
        <v>135</v>
      </c>
      <c r="D24" s="92">
        <v>135</v>
      </c>
    </row>
    <row r="25" spans="1:4" ht="27.75" customHeight="1">
      <c r="A25" s="87" t="s">
        <v>409</v>
      </c>
      <c r="B25" s="85" t="s">
        <v>410</v>
      </c>
      <c r="C25" s="92">
        <f>C26</f>
        <v>5749.9000000000005</v>
      </c>
      <c r="D25" s="92">
        <f>D26</f>
        <v>5985.4000000000005</v>
      </c>
    </row>
    <row r="26" spans="1:4" ht="27.75" customHeight="1">
      <c r="A26" s="87" t="s">
        <v>411</v>
      </c>
      <c r="B26" s="85" t="s">
        <v>412</v>
      </c>
      <c r="C26" s="92">
        <f>C27+C29+C31+C33</f>
        <v>5749.9000000000005</v>
      </c>
      <c r="D26" s="92">
        <f>D27+D29+D31+D33</f>
        <v>5985.4000000000005</v>
      </c>
    </row>
    <row r="27" spans="1:4" ht="18.75" customHeight="1">
      <c r="A27" s="305" t="s">
        <v>413</v>
      </c>
      <c r="B27" s="306" t="s">
        <v>414</v>
      </c>
      <c r="C27" s="298">
        <v>2154.9</v>
      </c>
      <c r="D27" s="298">
        <v>2276.8000000000002</v>
      </c>
    </row>
    <row r="28" spans="1:4" ht="32.25" customHeight="1">
      <c r="A28" s="305"/>
      <c r="B28" s="307"/>
      <c r="C28" s="299"/>
      <c r="D28" s="299"/>
    </row>
    <row r="29" spans="1:4" ht="62.25" customHeight="1">
      <c r="A29" s="300" t="s">
        <v>415</v>
      </c>
      <c r="B29" s="302" t="s">
        <v>416</v>
      </c>
      <c r="C29" s="298">
        <v>15.1</v>
      </c>
      <c r="D29" s="298">
        <v>15.5</v>
      </c>
    </row>
    <row r="30" spans="1:4" ht="9" hidden="1" customHeight="1">
      <c r="A30" s="301"/>
      <c r="B30" s="302"/>
      <c r="C30" s="299"/>
      <c r="D30" s="299"/>
    </row>
    <row r="31" spans="1:4" ht="41.25" customHeight="1">
      <c r="A31" s="295" t="s">
        <v>417</v>
      </c>
      <c r="B31" s="296" t="s">
        <v>418</v>
      </c>
      <c r="C31" s="298">
        <v>3871.6</v>
      </c>
      <c r="D31" s="298">
        <v>4087.4</v>
      </c>
    </row>
    <row r="32" spans="1:4" ht="9.75" hidden="1" customHeight="1">
      <c r="A32" s="295"/>
      <c r="B32" s="297"/>
      <c r="C32" s="299"/>
      <c r="D32" s="299"/>
    </row>
    <row r="33" spans="1:4" ht="49.5" customHeight="1">
      <c r="A33" s="295" t="s">
        <v>419</v>
      </c>
      <c r="B33" s="296" t="s">
        <v>420</v>
      </c>
      <c r="C33" s="298">
        <v>-291.7</v>
      </c>
      <c r="D33" s="298">
        <v>-394.3</v>
      </c>
    </row>
    <row r="34" spans="1:4" ht="6" hidden="1" customHeight="1">
      <c r="A34" s="295"/>
      <c r="B34" s="297"/>
      <c r="C34" s="299"/>
      <c r="D34" s="299"/>
    </row>
    <row r="35" spans="1:4" ht="14.25" customHeight="1">
      <c r="A35" s="87" t="s">
        <v>421</v>
      </c>
      <c r="B35" s="38" t="s">
        <v>422</v>
      </c>
      <c r="C35" s="92">
        <f>C36+C39+C41</f>
        <v>2111.4</v>
      </c>
      <c r="D35" s="92">
        <f>D36+D39+D41</f>
        <v>2111.4</v>
      </c>
    </row>
    <row r="36" spans="1:4" ht="24" customHeight="1">
      <c r="A36" s="87" t="s">
        <v>423</v>
      </c>
      <c r="B36" s="85" t="s">
        <v>424</v>
      </c>
      <c r="C36" s="92">
        <f>C37+C38</f>
        <v>1703</v>
      </c>
      <c r="D36" s="92">
        <f>D37+D38</f>
        <v>1703</v>
      </c>
    </row>
    <row r="37" spans="1:4" ht="27.75" customHeight="1">
      <c r="A37" s="84" t="s">
        <v>425</v>
      </c>
      <c r="B37" s="85" t="s">
        <v>424</v>
      </c>
      <c r="C37" s="92">
        <v>1700</v>
      </c>
      <c r="D37" s="92">
        <v>1700</v>
      </c>
    </row>
    <row r="38" spans="1:4" ht="27.75" customHeight="1">
      <c r="A38" s="84" t="s">
        <v>426</v>
      </c>
      <c r="B38" s="85" t="s">
        <v>427</v>
      </c>
      <c r="C38" s="92">
        <v>3</v>
      </c>
      <c r="D38" s="92">
        <v>3</v>
      </c>
    </row>
    <row r="39" spans="1:4" ht="15.75" customHeight="1">
      <c r="A39" s="87" t="s">
        <v>428</v>
      </c>
      <c r="B39" s="85" t="s">
        <v>429</v>
      </c>
      <c r="C39" s="92">
        <f>C40</f>
        <v>346.4</v>
      </c>
      <c r="D39" s="92">
        <f>D40</f>
        <v>346.4</v>
      </c>
    </row>
    <row r="40" spans="1:4">
      <c r="A40" s="84" t="s">
        <v>430</v>
      </c>
      <c r="B40" s="85" t="s">
        <v>429</v>
      </c>
      <c r="C40" s="92">
        <v>346.4</v>
      </c>
      <c r="D40" s="92">
        <v>346.4</v>
      </c>
    </row>
    <row r="41" spans="1:4" ht="26.25">
      <c r="A41" s="87" t="s">
        <v>431</v>
      </c>
      <c r="B41" s="85" t="s">
        <v>432</v>
      </c>
      <c r="C41" s="92">
        <f>C42</f>
        <v>62</v>
      </c>
      <c r="D41" s="92">
        <f>D42</f>
        <v>62</v>
      </c>
    </row>
    <row r="42" spans="1:4" ht="31.5" customHeight="1">
      <c r="A42" s="84" t="s">
        <v>433</v>
      </c>
      <c r="B42" s="85" t="s">
        <v>434</v>
      </c>
      <c r="C42" s="92">
        <v>62</v>
      </c>
      <c r="D42" s="92">
        <v>62</v>
      </c>
    </row>
    <row r="43" spans="1:4" ht="27" customHeight="1">
      <c r="A43" s="87" t="s">
        <v>435</v>
      </c>
      <c r="B43" s="85" t="s">
        <v>436</v>
      </c>
      <c r="C43" s="92">
        <f>C44</f>
        <v>160</v>
      </c>
      <c r="D43" s="92">
        <f>D44</f>
        <v>160</v>
      </c>
    </row>
    <row r="44" spans="1:4" ht="18" customHeight="1">
      <c r="A44" s="87" t="s">
        <v>437</v>
      </c>
      <c r="B44" s="38" t="s">
        <v>438</v>
      </c>
      <c r="C44" s="92">
        <f>C45</f>
        <v>160</v>
      </c>
      <c r="D44" s="92">
        <f>D45</f>
        <v>160</v>
      </c>
    </row>
    <row r="45" spans="1:4" ht="17.25" customHeight="1">
      <c r="A45" s="84" t="s">
        <v>439</v>
      </c>
      <c r="B45" s="38" t="s">
        <v>440</v>
      </c>
      <c r="C45" s="92">
        <v>160</v>
      </c>
      <c r="D45" s="92">
        <v>160</v>
      </c>
    </row>
    <row r="46" spans="1:4" ht="28.5" customHeight="1">
      <c r="A46" s="87" t="s">
        <v>441</v>
      </c>
      <c r="B46" s="85" t="s">
        <v>442</v>
      </c>
      <c r="C46" s="92">
        <f>C47</f>
        <v>2965.2</v>
      </c>
      <c r="D46" s="96">
        <f>D47</f>
        <v>2963.7999999999997</v>
      </c>
    </row>
    <row r="47" spans="1:4" ht="64.5" customHeight="1">
      <c r="A47" s="87" t="s">
        <v>443</v>
      </c>
      <c r="B47" s="85" t="s">
        <v>444</v>
      </c>
      <c r="C47" s="92">
        <f>C48+C51</f>
        <v>2965.2</v>
      </c>
      <c r="D47" s="92">
        <f>D48+D51</f>
        <v>2963.7999999999997</v>
      </c>
    </row>
    <row r="48" spans="1:4" ht="66.75" customHeight="1">
      <c r="A48" s="137" t="s">
        <v>702</v>
      </c>
      <c r="B48" s="139" t="s">
        <v>703</v>
      </c>
      <c r="C48" s="92">
        <f>C49+C50</f>
        <v>2949.7999999999997</v>
      </c>
      <c r="D48" s="92">
        <f>D49+D50</f>
        <v>2948.3999999999996</v>
      </c>
    </row>
    <row r="49" spans="1:4" ht="51.75" customHeight="1">
      <c r="A49" s="84" t="s">
        <v>447</v>
      </c>
      <c r="B49" s="58" t="s">
        <v>448</v>
      </c>
      <c r="C49" s="92">
        <v>2713.1</v>
      </c>
      <c r="D49" s="92">
        <v>2711.7</v>
      </c>
    </row>
    <row r="50" spans="1:4" ht="54" customHeight="1">
      <c r="A50" s="84" t="s">
        <v>449</v>
      </c>
      <c r="B50" s="59" t="s">
        <v>450</v>
      </c>
      <c r="C50" s="92">
        <v>236.7</v>
      </c>
      <c r="D50" s="92">
        <v>236.7</v>
      </c>
    </row>
    <row r="51" spans="1:4" ht="56.25" customHeight="1">
      <c r="A51" s="87" t="s">
        <v>451</v>
      </c>
      <c r="B51" s="38" t="s">
        <v>452</v>
      </c>
      <c r="C51" s="92">
        <f>C52</f>
        <v>15.4</v>
      </c>
      <c r="D51" s="92">
        <f>D52</f>
        <v>15.4</v>
      </c>
    </row>
    <row r="52" spans="1:4" ht="43.5" customHeight="1">
      <c r="A52" s="84" t="s">
        <v>453</v>
      </c>
      <c r="B52" s="85" t="s">
        <v>454</v>
      </c>
      <c r="C52" s="92">
        <v>15.4</v>
      </c>
      <c r="D52" s="92">
        <v>15.4</v>
      </c>
    </row>
    <row r="53" spans="1:4" ht="18" customHeight="1">
      <c r="A53" s="87" t="s">
        <v>455</v>
      </c>
      <c r="B53" s="38" t="s">
        <v>456</v>
      </c>
      <c r="C53" s="92">
        <f>C54</f>
        <v>185.7</v>
      </c>
      <c r="D53" s="92">
        <f>D54</f>
        <v>195</v>
      </c>
    </row>
    <row r="54" spans="1:4" ht="18.75" customHeight="1">
      <c r="A54" s="87" t="s">
        <v>457</v>
      </c>
      <c r="B54" s="38" t="s">
        <v>458</v>
      </c>
      <c r="C54" s="92">
        <f>C55+C56+C57+C58</f>
        <v>185.7</v>
      </c>
      <c r="D54" s="92">
        <f>D55+D56+D57+D58</f>
        <v>195</v>
      </c>
    </row>
    <row r="55" spans="1:4" ht="25.5" customHeight="1">
      <c r="A55" s="84" t="s">
        <v>459</v>
      </c>
      <c r="B55" s="85" t="s">
        <v>460</v>
      </c>
      <c r="C55" s="92">
        <v>24.3</v>
      </c>
      <c r="D55" s="92">
        <v>25.5</v>
      </c>
    </row>
    <row r="56" spans="1:4" ht="27.75" customHeight="1">
      <c r="A56" s="84" t="s">
        <v>461</v>
      </c>
      <c r="B56" s="85" t="s">
        <v>462</v>
      </c>
      <c r="C56" s="92">
        <v>0</v>
      </c>
      <c r="D56" s="92">
        <v>0</v>
      </c>
    </row>
    <row r="57" spans="1:4" ht="18.75" customHeight="1">
      <c r="A57" s="84" t="s">
        <v>463</v>
      </c>
      <c r="B57" s="85" t="s">
        <v>464</v>
      </c>
      <c r="C57" s="92">
        <v>2.7</v>
      </c>
      <c r="D57" s="92">
        <v>2.9</v>
      </c>
    </row>
    <row r="58" spans="1:4" ht="20.25" customHeight="1">
      <c r="A58" s="84" t="s">
        <v>465</v>
      </c>
      <c r="B58" s="85" t="s">
        <v>466</v>
      </c>
      <c r="C58" s="92">
        <v>158.69999999999999</v>
      </c>
      <c r="D58" s="92">
        <v>166.6</v>
      </c>
    </row>
    <row r="59" spans="1:4" ht="27" customHeight="1">
      <c r="A59" s="87" t="s">
        <v>467</v>
      </c>
      <c r="B59" s="85" t="s">
        <v>468</v>
      </c>
      <c r="C59" s="92">
        <f>C60</f>
        <v>1887.4</v>
      </c>
      <c r="D59" s="92">
        <f>D60</f>
        <v>1887.4</v>
      </c>
    </row>
    <row r="60" spans="1:4" ht="18.75" customHeight="1">
      <c r="A60" s="87" t="s">
        <v>469</v>
      </c>
      <c r="B60" s="38" t="s">
        <v>470</v>
      </c>
      <c r="C60" s="92">
        <f>C61</f>
        <v>1887.4</v>
      </c>
      <c r="D60" s="92">
        <f>D61</f>
        <v>1887.4</v>
      </c>
    </row>
    <row r="61" spans="1:4" ht="21.75" customHeight="1">
      <c r="A61" s="87" t="s">
        <v>471</v>
      </c>
      <c r="B61" s="38" t="s">
        <v>472</v>
      </c>
      <c r="C61" s="92">
        <f>C62+C63</f>
        <v>1887.4</v>
      </c>
      <c r="D61" s="92">
        <f>D62+D63</f>
        <v>1887.4</v>
      </c>
    </row>
    <row r="62" spans="1:4" ht="28.5" customHeight="1">
      <c r="A62" s="84" t="s">
        <v>473</v>
      </c>
      <c r="B62" s="85" t="s">
        <v>474</v>
      </c>
      <c r="C62" s="92">
        <v>15</v>
      </c>
      <c r="D62" s="92">
        <v>15</v>
      </c>
    </row>
    <row r="63" spans="1:4" ht="30" customHeight="1">
      <c r="A63" s="84" t="s">
        <v>475</v>
      </c>
      <c r="B63" s="85" t="s">
        <v>474</v>
      </c>
      <c r="C63" s="92">
        <v>1872.4</v>
      </c>
      <c r="D63" s="92">
        <v>1872.4</v>
      </c>
    </row>
    <row r="64" spans="1:4" ht="30" customHeight="1">
      <c r="A64" s="87" t="s">
        <v>476</v>
      </c>
      <c r="B64" s="85" t="s">
        <v>477</v>
      </c>
      <c r="C64" s="92">
        <f t="shared" ref="C64:D64" si="0">C65+C68</f>
        <v>1096.3</v>
      </c>
      <c r="D64" s="92">
        <f t="shared" si="0"/>
        <v>1212</v>
      </c>
    </row>
    <row r="65" spans="1:4" ht="58.5" customHeight="1">
      <c r="A65" s="89" t="s">
        <v>478</v>
      </c>
      <c r="B65" s="91" t="s">
        <v>479</v>
      </c>
      <c r="C65" s="60">
        <f t="shared" ref="C65:D66" si="1">C66</f>
        <v>0</v>
      </c>
      <c r="D65" s="60">
        <f t="shared" si="1"/>
        <v>0</v>
      </c>
    </row>
    <row r="66" spans="1:4" ht="65.25" customHeight="1">
      <c r="A66" s="89" t="s">
        <v>480</v>
      </c>
      <c r="B66" s="91" t="s">
        <v>481</v>
      </c>
      <c r="C66" s="60">
        <f t="shared" si="1"/>
        <v>0</v>
      </c>
      <c r="D66" s="60">
        <f t="shared" si="1"/>
        <v>0</v>
      </c>
    </row>
    <row r="67" spans="1:4" ht="64.5" customHeight="1">
      <c r="A67" s="84" t="s">
        <v>482</v>
      </c>
      <c r="B67" s="59" t="s">
        <v>483</v>
      </c>
      <c r="C67" s="60"/>
      <c r="D67" s="60"/>
    </row>
    <row r="68" spans="1:4" ht="28.5" customHeight="1">
      <c r="A68" s="61" t="s">
        <v>484</v>
      </c>
      <c r="B68" s="35" t="s">
        <v>485</v>
      </c>
      <c r="C68" s="86">
        <f>C69</f>
        <v>1096.3</v>
      </c>
      <c r="D68" s="86">
        <f>D69</f>
        <v>1212</v>
      </c>
    </row>
    <row r="69" spans="1:4" ht="30" customHeight="1">
      <c r="A69" s="87" t="s">
        <v>486</v>
      </c>
      <c r="B69" s="85" t="s">
        <v>487</v>
      </c>
      <c r="C69" s="92">
        <f>C70+C71</f>
        <v>1096.3</v>
      </c>
      <c r="D69" s="92">
        <f>D70+D71</f>
        <v>1212</v>
      </c>
    </row>
    <row r="70" spans="1:4" ht="45.75" customHeight="1">
      <c r="A70" s="137" t="s">
        <v>704</v>
      </c>
      <c r="B70" s="138" t="s">
        <v>705</v>
      </c>
      <c r="C70" s="92">
        <v>937</v>
      </c>
      <c r="D70" s="92">
        <v>1055.5999999999999</v>
      </c>
    </row>
    <row r="71" spans="1:4" ht="38.25" customHeight="1">
      <c r="A71" s="84" t="s">
        <v>488</v>
      </c>
      <c r="B71" s="85" t="s">
        <v>489</v>
      </c>
      <c r="C71" s="92">
        <v>159.30000000000001</v>
      </c>
      <c r="D71" s="92">
        <v>156.4</v>
      </c>
    </row>
    <row r="72" spans="1:4" ht="18.75" customHeight="1">
      <c r="A72" s="87" t="s">
        <v>490</v>
      </c>
      <c r="B72" s="38" t="s">
        <v>491</v>
      </c>
      <c r="C72" s="92">
        <f>C73+C75+C77</f>
        <v>95.7</v>
      </c>
      <c r="D72" s="96">
        <f>D73+D75+D77</f>
        <v>93.2</v>
      </c>
    </row>
    <row r="73" spans="1:4" ht="23.25" customHeight="1">
      <c r="A73" s="87" t="s">
        <v>492</v>
      </c>
      <c r="B73" s="85" t="s">
        <v>493</v>
      </c>
      <c r="C73" s="92">
        <f>C74</f>
        <v>25</v>
      </c>
      <c r="D73" s="92">
        <f>D74</f>
        <v>25</v>
      </c>
    </row>
    <row r="74" spans="1:4" ht="56.25" customHeight="1">
      <c r="A74" s="84" t="s">
        <v>494</v>
      </c>
      <c r="B74" s="88" t="s">
        <v>495</v>
      </c>
      <c r="C74" s="92">
        <v>25</v>
      </c>
      <c r="D74" s="92">
        <v>25</v>
      </c>
    </row>
    <row r="75" spans="1:4" ht="66" customHeight="1">
      <c r="A75" s="84" t="s">
        <v>496</v>
      </c>
      <c r="B75" s="88" t="s">
        <v>497</v>
      </c>
      <c r="C75" s="92">
        <f>C76</f>
        <v>50</v>
      </c>
      <c r="D75" s="92">
        <f>D76</f>
        <v>50</v>
      </c>
    </row>
    <row r="76" spans="1:4" ht="18" customHeight="1">
      <c r="A76" s="84" t="s">
        <v>498</v>
      </c>
      <c r="B76" s="85" t="s">
        <v>499</v>
      </c>
      <c r="C76" s="92">
        <v>50</v>
      </c>
      <c r="D76" s="92">
        <v>50</v>
      </c>
    </row>
    <row r="77" spans="1:4" ht="27.75" customHeight="1">
      <c r="A77" s="87" t="s">
        <v>500</v>
      </c>
      <c r="B77" s="85" t="s">
        <v>501</v>
      </c>
      <c r="C77" s="92">
        <f>C78+C79</f>
        <v>20.7</v>
      </c>
      <c r="D77" s="92">
        <f>D78+D79</f>
        <v>18.2</v>
      </c>
    </row>
    <row r="78" spans="1:4" ht="31.5" customHeight="1">
      <c r="A78" s="84" t="s">
        <v>502</v>
      </c>
      <c r="B78" s="85" t="s">
        <v>503</v>
      </c>
      <c r="C78" s="92">
        <v>3.8</v>
      </c>
      <c r="D78" s="92">
        <v>3.8</v>
      </c>
    </row>
    <row r="79" spans="1:4" ht="29.25" customHeight="1">
      <c r="A79" s="84" t="s">
        <v>504</v>
      </c>
      <c r="B79" s="85" t="s">
        <v>503</v>
      </c>
      <c r="C79" s="92">
        <v>16.899999999999999</v>
      </c>
      <c r="D79" s="92">
        <v>14.4</v>
      </c>
    </row>
    <row r="80" spans="1:4" ht="17.25" customHeight="1">
      <c r="A80" s="87" t="s">
        <v>505</v>
      </c>
      <c r="B80" s="38" t="s">
        <v>506</v>
      </c>
      <c r="C80" s="92">
        <f t="shared" ref="C80:D81" si="2">C81</f>
        <v>134</v>
      </c>
      <c r="D80" s="92">
        <f t="shared" si="2"/>
        <v>159.19999999999999</v>
      </c>
    </row>
    <row r="81" spans="1:4" ht="17.25" customHeight="1">
      <c r="A81" s="87" t="s">
        <v>507</v>
      </c>
      <c r="B81" s="38" t="s">
        <v>508</v>
      </c>
      <c r="C81" s="92">
        <f t="shared" si="2"/>
        <v>134</v>
      </c>
      <c r="D81" s="92">
        <f t="shared" si="2"/>
        <v>159.19999999999999</v>
      </c>
    </row>
    <row r="82" spans="1:4" ht="15.75" customHeight="1">
      <c r="A82" s="84" t="s">
        <v>509</v>
      </c>
      <c r="B82" s="38" t="s">
        <v>510</v>
      </c>
      <c r="C82" s="92">
        <v>134</v>
      </c>
      <c r="D82" s="92">
        <v>159.19999999999999</v>
      </c>
    </row>
    <row r="83" spans="1:4" ht="17.25" customHeight="1">
      <c r="A83" s="63" t="s">
        <v>511</v>
      </c>
      <c r="B83" s="10" t="s">
        <v>512</v>
      </c>
      <c r="C83" s="90">
        <f>C84</f>
        <v>73084.800000000003</v>
      </c>
      <c r="D83" s="97">
        <f>D84</f>
        <v>72347.399999999994</v>
      </c>
    </row>
    <row r="84" spans="1:4" ht="28.5" customHeight="1">
      <c r="A84" s="87" t="s">
        <v>513</v>
      </c>
      <c r="B84" s="85" t="s">
        <v>514</v>
      </c>
      <c r="C84" s="92">
        <f>C85+C88+C93</f>
        <v>73084.800000000003</v>
      </c>
      <c r="D84" s="249">
        <f>D85+D88+D93</f>
        <v>72347.399999999994</v>
      </c>
    </row>
    <row r="85" spans="1:4" ht="20.25" customHeight="1">
      <c r="A85" s="100" t="s">
        <v>584</v>
      </c>
      <c r="B85" s="98" t="s">
        <v>585</v>
      </c>
      <c r="C85" s="92">
        <f>C86</f>
        <v>71705.600000000006</v>
      </c>
      <c r="D85" s="96">
        <f>D86</f>
        <v>70967.7</v>
      </c>
    </row>
    <row r="86" spans="1:4" ht="16.5" customHeight="1">
      <c r="A86" s="87" t="s">
        <v>515</v>
      </c>
      <c r="B86" s="85" t="s">
        <v>516</v>
      </c>
      <c r="C86" s="92">
        <f>C87</f>
        <v>71705.600000000006</v>
      </c>
      <c r="D86" s="92">
        <f>D87</f>
        <v>70967.7</v>
      </c>
    </row>
    <row r="87" spans="1:4" ht="26.25" customHeight="1">
      <c r="A87" s="84" t="s">
        <v>517</v>
      </c>
      <c r="B87" s="85" t="s">
        <v>518</v>
      </c>
      <c r="C87" s="92">
        <v>71705.600000000006</v>
      </c>
      <c r="D87" s="92">
        <v>70967.7</v>
      </c>
    </row>
    <row r="88" spans="1:4" ht="26.25" customHeight="1">
      <c r="A88" s="61" t="s">
        <v>519</v>
      </c>
      <c r="B88" s="65" t="s">
        <v>520</v>
      </c>
      <c r="C88" s="92">
        <f>C91+C89</f>
        <v>257.2</v>
      </c>
      <c r="D88" s="249">
        <f>D91+D89</f>
        <v>257.2</v>
      </c>
    </row>
    <row r="89" spans="1:4" ht="18" customHeight="1">
      <c r="A89" s="242" t="s">
        <v>525</v>
      </c>
      <c r="B89" s="65" t="s">
        <v>526</v>
      </c>
      <c r="C89" s="249">
        <f>C90</f>
        <v>3.1</v>
      </c>
      <c r="D89" s="249">
        <f>D90</f>
        <v>3.1</v>
      </c>
    </row>
    <row r="90" spans="1:4" ht="17.25" customHeight="1">
      <c r="A90" s="242" t="s">
        <v>527</v>
      </c>
      <c r="B90" s="65" t="s">
        <v>528</v>
      </c>
      <c r="C90" s="249">
        <v>3.1</v>
      </c>
      <c r="D90" s="249">
        <v>3.1</v>
      </c>
    </row>
    <row r="91" spans="1:4" ht="14.25" customHeight="1">
      <c r="A91" s="87" t="s">
        <v>529</v>
      </c>
      <c r="B91" s="85" t="s">
        <v>530</v>
      </c>
      <c r="C91" s="92">
        <f t="shared" ref="C91:D91" si="3">C92</f>
        <v>254.1</v>
      </c>
      <c r="D91" s="92">
        <f t="shared" si="3"/>
        <v>254.1</v>
      </c>
    </row>
    <row r="92" spans="1:4" ht="15" customHeight="1">
      <c r="A92" s="84" t="s">
        <v>531</v>
      </c>
      <c r="B92" s="85" t="s">
        <v>532</v>
      </c>
      <c r="C92" s="92">
        <v>254.1</v>
      </c>
      <c r="D92" s="92">
        <v>254.1</v>
      </c>
    </row>
    <row r="93" spans="1:4" ht="23.25" customHeight="1">
      <c r="A93" s="87" t="s">
        <v>533</v>
      </c>
      <c r="B93" s="38" t="s">
        <v>586</v>
      </c>
      <c r="C93" s="92">
        <f>C96+C98+C94</f>
        <v>1122</v>
      </c>
      <c r="D93" s="96">
        <f>D96+D98+D94</f>
        <v>1122.5</v>
      </c>
    </row>
    <row r="94" spans="1:4" ht="40.5" customHeight="1">
      <c r="A94" s="93" t="s">
        <v>578</v>
      </c>
      <c r="B94" s="94" t="s">
        <v>579</v>
      </c>
      <c r="C94" s="96">
        <v>0.9</v>
      </c>
      <c r="D94" s="96">
        <f>D95</f>
        <v>1.4</v>
      </c>
    </row>
    <row r="95" spans="1:4" ht="39" customHeight="1">
      <c r="A95" s="93" t="s">
        <v>575</v>
      </c>
      <c r="B95" s="94" t="s">
        <v>580</v>
      </c>
      <c r="C95" s="96">
        <v>0.9</v>
      </c>
      <c r="D95" s="96">
        <v>1.4</v>
      </c>
    </row>
    <row r="96" spans="1:4" ht="29.25" customHeight="1">
      <c r="A96" s="87" t="s">
        <v>534</v>
      </c>
      <c r="B96" s="85" t="s">
        <v>535</v>
      </c>
      <c r="C96" s="92">
        <f>C97</f>
        <v>1121.0999999999999</v>
      </c>
      <c r="D96" s="92">
        <f>D97</f>
        <v>1121.0999999999999</v>
      </c>
    </row>
    <row r="97" spans="1:4" ht="27" customHeight="1">
      <c r="A97" s="84" t="s">
        <v>536</v>
      </c>
      <c r="B97" s="66" t="s">
        <v>537</v>
      </c>
      <c r="C97" s="92">
        <v>1121.0999999999999</v>
      </c>
      <c r="D97" s="92">
        <v>1121.0999999999999</v>
      </c>
    </row>
    <row r="98" spans="1:4" ht="16.5" customHeight="1">
      <c r="A98" s="84" t="s">
        <v>538</v>
      </c>
      <c r="B98" s="85" t="s">
        <v>539</v>
      </c>
      <c r="C98" s="92">
        <f>C99</f>
        <v>0</v>
      </c>
      <c r="D98" s="92">
        <f>D99</f>
        <v>0</v>
      </c>
    </row>
    <row r="99" spans="1:4" ht="19.5" customHeight="1">
      <c r="A99" s="84" t="s">
        <v>540</v>
      </c>
      <c r="B99" s="85" t="s">
        <v>541</v>
      </c>
      <c r="C99" s="92">
        <v>0</v>
      </c>
      <c r="D99" s="92">
        <v>0</v>
      </c>
    </row>
    <row r="100" spans="1:4" ht="19.5" customHeight="1">
      <c r="A100" s="67"/>
      <c r="B100" s="10" t="s">
        <v>542</v>
      </c>
      <c r="C100" s="90">
        <f>C18+C83</f>
        <v>124023.1</v>
      </c>
      <c r="D100" s="90">
        <f>D18+D83</f>
        <v>123667.5</v>
      </c>
    </row>
    <row r="101" spans="1:4">
      <c r="A101" s="9"/>
      <c r="B101" s="9"/>
      <c r="C101" s="9"/>
      <c r="D101" s="9"/>
    </row>
    <row r="102" spans="1:4">
      <c r="A102" s="9"/>
      <c r="B102" s="9"/>
      <c r="C102" s="9"/>
      <c r="D102" s="9"/>
    </row>
  </sheetData>
  <mergeCells count="33">
    <mergeCell ref="A11:D11"/>
    <mergeCell ref="B16:B17"/>
    <mergeCell ref="A16:A17"/>
    <mergeCell ref="C16:D16"/>
    <mergeCell ref="B6:D6"/>
    <mergeCell ref="B7:D7"/>
    <mergeCell ref="B8:D8"/>
    <mergeCell ref="B9:D9"/>
    <mergeCell ref="B10:D10"/>
    <mergeCell ref="A12:D12"/>
    <mergeCell ref="A13:D13"/>
    <mergeCell ref="B15:D15"/>
    <mergeCell ref="A27:A28"/>
    <mergeCell ref="B27:B28"/>
    <mergeCell ref="D27:D28"/>
    <mergeCell ref="A33:A34"/>
    <mergeCell ref="B33:B34"/>
    <mergeCell ref="D33:D34"/>
    <mergeCell ref="C27:C28"/>
    <mergeCell ref="C29:C30"/>
    <mergeCell ref="C31:C32"/>
    <mergeCell ref="C33:C34"/>
    <mergeCell ref="A29:A30"/>
    <mergeCell ref="B29:B30"/>
    <mergeCell ref="D29:D30"/>
    <mergeCell ref="A31:A32"/>
    <mergeCell ref="B31:B32"/>
    <mergeCell ref="D31:D32"/>
    <mergeCell ref="B1:D1"/>
    <mergeCell ref="B2:D2"/>
    <mergeCell ref="B3:D3"/>
    <mergeCell ref="B4:D4"/>
    <mergeCell ref="B5:D5"/>
  </mergeCells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31" workbookViewId="0">
      <selection activeCell="A6" sqref="A6:E6"/>
    </sheetView>
  </sheetViews>
  <sheetFormatPr defaultRowHeight="15"/>
  <cols>
    <col min="1" max="1" width="24.7109375" customWidth="1"/>
    <col min="2" max="2" width="36.5703125" customWidth="1"/>
    <col min="3" max="5" width="8.7109375" customWidth="1"/>
    <col min="6" max="8" width="9.140625" hidden="1" customWidth="1"/>
    <col min="9" max="9" width="9.140625" customWidth="1"/>
  </cols>
  <sheetData>
    <row r="1" spans="1:5" ht="15.75">
      <c r="A1" s="293" t="s">
        <v>687</v>
      </c>
      <c r="B1" s="315"/>
      <c r="C1" s="315"/>
      <c r="D1" s="315"/>
      <c r="E1" s="315"/>
    </row>
    <row r="2" spans="1:5" ht="15.75">
      <c r="A2" s="293" t="s">
        <v>543</v>
      </c>
      <c r="B2" s="315"/>
      <c r="C2" s="315"/>
      <c r="D2" s="315"/>
      <c r="E2" s="315"/>
    </row>
    <row r="3" spans="1:5" ht="15.75">
      <c r="A3" s="68"/>
      <c r="B3" s="293" t="s">
        <v>1</v>
      </c>
      <c r="C3" s="293"/>
      <c r="D3" s="293"/>
      <c r="E3" s="293"/>
    </row>
    <row r="4" spans="1:5" ht="15.75">
      <c r="A4" s="69"/>
      <c r="B4" s="293" t="s">
        <v>2</v>
      </c>
      <c r="C4" s="293"/>
      <c r="D4" s="293"/>
      <c r="E4" s="293"/>
    </row>
    <row r="5" spans="1:5" ht="15.75">
      <c r="A5" s="70"/>
      <c r="B5" s="293" t="s">
        <v>827</v>
      </c>
      <c r="C5" s="293"/>
      <c r="D5" s="293"/>
      <c r="E5" s="293"/>
    </row>
    <row r="6" spans="1:5" ht="15.75">
      <c r="A6" s="293" t="s">
        <v>544</v>
      </c>
      <c r="B6" s="315"/>
      <c r="C6" s="315"/>
      <c r="D6" s="315"/>
      <c r="E6" s="315"/>
    </row>
    <row r="7" spans="1:5" ht="15.75">
      <c r="A7" s="293" t="s">
        <v>543</v>
      </c>
      <c r="B7" s="315"/>
      <c r="C7" s="315"/>
      <c r="D7" s="315"/>
      <c r="E7" s="315"/>
    </row>
    <row r="8" spans="1:5" ht="15.75">
      <c r="A8" s="68"/>
      <c r="B8" s="293" t="s">
        <v>1</v>
      </c>
      <c r="C8" s="293"/>
      <c r="D8" s="293"/>
      <c r="E8" s="293"/>
    </row>
    <row r="9" spans="1:5" ht="15.75">
      <c r="A9" s="69"/>
      <c r="B9" s="293" t="s">
        <v>2</v>
      </c>
      <c r="C9" s="293"/>
      <c r="D9" s="293"/>
      <c r="E9" s="293"/>
    </row>
    <row r="10" spans="1:5" ht="15.75">
      <c r="A10" s="70"/>
      <c r="B10" s="293" t="s">
        <v>740</v>
      </c>
      <c r="C10" s="293"/>
      <c r="D10" s="293"/>
      <c r="E10" s="293"/>
    </row>
    <row r="11" spans="1:5" ht="15.75">
      <c r="A11" s="70"/>
      <c r="B11" s="73"/>
      <c r="C11" s="73"/>
      <c r="D11" s="73"/>
      <c r="E11" s="73"/>
    </row>
    <row r="12" spans="1:5" ht="15.75" customHeight="1">
      <c r="A12" s="309" t="s">
        <v>545</v>
      </c>
      <c r="B12" s="309"/>
      <c r="C12" s="309"/>
      <c r="D12" s="309"/>
      <c r="E12" s="309"/>
    </row>
    <row r="13" spans="1:5" ht="15" customHeight="1">
      <c r="A13" s="309" t="s">
        <v>677</v>
      </c>
      <c r="B13" s="309"/>
      <c r="C13" s="309"/>
      <c r="D13" s="309"/>
      <c r="E13" s="309"/>
    </row>
    <row r="14" spans="1:5" ht="15" hidden="1" customHeight="1">
      <c r="A14" s="309"/>
      <c r="B14" s="309"/>
      <c r="C14" s="309"/>
      <c r="D14" s="309"/>
      <c r="E14" s="309"/>
    </row>
    <row r="15" spans="1:5" ht="15.75" customHeight="1">
      <c r="A15" s="309" t="s">
        <v>678</v>
      </c>
      <c r="B15" s="309"/>
      <c r="C15" s="309"/>
      <c r="D15" s="309"/>
      <c r="E15" s="309"/>
    </row>
    <row r="16" spans="1:5" ht="15" customHeight="1">
      <c r="A16" s="304" t="s">
        <v>546</v>
      </c>
      <c r="B16" s="327"/>
      <c r="C16" s="327"/>
      <c r="D16" s="327"/>
      <c r="E16" s="327"/>
    </row>
    <row r="17" spans="1:5" ht="15" customHeight="1">
      <c r="A17" s="325" t="s">
        <v>547</v>
      </c>
      <c r="B17" s="325" t="s">
        <v>548</v>
      </c>
      <c r="C17" s="124" t="s">
        <v>549</v>
      </c>
      <c r="D17" s="124" t="s">
        <v>550</v>
      </c>
      <c r="E17" s="328" t="s">
        <v>577</v>
      </c>
    </row>
    <row r="18" spans="1:5">
      <c r="A18" s="325"/>
      <c r="B18" s="325"/>
      <c r="C18" s="75"/>
      <c r="D18" s="75"/>
      <c r="E18" s="329"/>
    </row>
    <row r="19" spans="1:5" ht="15" customHeight="1">
      <c r="A19" s="322" t="s">
        <v>551</v>
      </c>
      <c r="B19" s="323" t="s">
        <v>552</v>
      </c>
      <c r="C19" s="324">
        <f>C21+C33</f>
        <v>3036.8000000000175</v>
      </c>
      <c r="D19" s="324">
        <f t="shared" ref="D19:E19" si="0">D21+D33</f>
        <v>0</v>
      </c>
      <c r="E19" s="324">
        <f t="shared" si="0"/>
        <v>0</v>
      </c>
    </row>
    <row r="20" spans="1:5">
      <c r="A20" s="322"/>
      <c r="B20" s="323"/>
      <c r="C20" s="324"/>
      <c r="D20" s="324"/>
      <c r="E20" s="324"/>
    </row>
    <row r="21" spans="1:5" ht="15" customHeight="1">
      <c r="A21" s="322" t="s">
        <v>553</v>
      </c>
      <c r="B21" s="323" t="s">
        <v>554</v>
      </c>
      <c r="C21" s="324">
        <f>C23+C28</f>
        <v>3036.8000000000175</v>
      </c>
      <c r="D21" s="324">
        <f t="shared" ref="D21:E21" si="1">D23+D28</f>
        <v>0</v>
      </c>
      <c r="E21" s="324">
        <f t="shared" si="1"/>
        <v>0</v>
      </c>
    </row>
    <row r="22" spans="1:5">
      <c r="A22" s="322"/>
      <c r="B22" s="323"/>
      <c r="C22" s="324"/>
      <c r="D22" s="324"/>
      <c r="E22" s="324"/>
    </row>
    <row r="23" spans="1:5">
      <c r="A23" s="74" t="s">
        <v>555</v>
      </c>
      <c r="B23" s="71" t="s">
        <v>556</v>
      </c>
      <c r="C23" s="74">
        <f>C24</f>
        <v>-191185.4</v>
      </c>
      <c r="D23" s="227">
        <f t="shared" ref="D23:E25" si="2">D24</f>
        <v>-124023.1</v>
      </c>
      <c r="E23" s="74">
        <f t="shared" si="2"/>
        <v>-123667.5</v>
      </c>
    </row>
    <row r="24" spans="1:5" ht="25.5">
      <c r="A24" s="74" t="s">
        <v>557</v>
      </c>
      <c r="B24" s="71" t="s">
        <v>558</v>
      </c>
      <c r="C24" s="74">
        <f>C25</f>
        <v>-191185.4</v>
      </c>
      <c r="D24" s="227">
        <f t="shared" si="2"/>
        <v>-124023.1</v>
      </c>
      <c r="E24" s="74">
        <f t="shared" si="2"/>
        <v>-123667.5</v>
      </c>
    </row>
    <row r="25" spans="1:5" ht="25.5">
      <c r="A25" s="74" t="s">
        <v>559</v>
      </c>
      <c r="B25" s="71" t="s">
        <v>560</v>
      </c>
      <c r="C25" s="74">
        <f>C26</f>
        <v>-191185.4</v>
      </c>
      <c r="D25" s="227">
        <f t="shared" si="2"/>
        <v>-124023.1</v>
      </c>
      <c r="E25" s="74">
        <f t="shared" si="2"/>
        <v>-123667.5</v>
      </c>
    </row>
    <row r="26" spans="1:5" ht="15" customHeight="1">
      <c r="A26" s="325" t="s">
        <v>561</v>
      </c>
      <c r="B26" s="326" t="s">
        <v>562</v>
      </c>
      <c r="C26" s="321">
        <v>-191185.4</v>
      </c>
      <c r="D26" s="320">
        <v>-124023.1</v>
      </c>
      <c r="E26" s="321">
        <v>-123667.5</v>
      </c>
    </row>
    <row r="27" spans="1:5">
      <c r="A27" s="325"/>
      <c r="B27" s="326"/>
      <c r="C27" s="321"/>
      <c r="D27" s="320"/>
      <c r="E27" s="321"/>
    </row>
    <row r="28" spans="1:5">
      <c r="A28" s="74" t="s">
        <v>563</v>
      </c>
      <c r="B28" s="71" t="s">
        <v>564</v>
      </c>
      <c r="C28" s="72">
        <f>C29</f>
        <v>194222.2</v>
      </c>
      <c r="D28" s="227">
        <f t="shared" ref="D28:E29" si="3">D29</f>
        <v>124023.1</v>
      </c>
      <c r="E28" s="74">
        <f t="shared" si="3"/>
        <v>123667.5</v>
      </c>
    </row>
    <row r="29" spans="1:5" ht="25.5">
      <c r="A29" s="74" t="s">
        <v>565</v>
      </c>
      <c r="B29" s="71" t="s">
        <v>566</v>
      </c>
      <c r="C29" s="72">
        <f>C30</f>
        <v>194222.2</v>
      </c>
      <c r="D29" s="227">
        <f t="shared" si="3"/>
        <v>124023.1</v>
      </c>
      <c r="E29" s="74">
        <f t="shared" si="3"/>
        <v>123667.5</v>
      </c>
    </row>
    <row r="30" spans="1:5" ht="25.5">
      <c r="A30" s="74" t="s">
        <v>567</v>
      </c>
      <c r="B30" s="71" t="s">
        <v>568</v>
      </c>
      <c r="C30" s="72">
        <f>C31</f>
        <v>194222.2</v>
      </c>
      <c r="D30" s="227">
        <f>D31</f>
        <v>124023.1</v>
      </c>
      <c r="E30" s="74">
        <f>E31</f>
        <v>123667.5</v>
      </c>
    </row>
    <row r="31" spans="1:5" ht="15" customHeight="1">
      <c r="A31" s="316" t="s">
        <v>569</v>
      </c>
      <c r="B31" s="318" t="s">
        <v>570</v>
      </c>
      <c r="C31" s="320">
        <v>194222.2</v>
      </c>
      <c r="D31" s="320">
        <v>124023.1</v>
      </c>
      <c r="E31" s="321">
        <v>123667.5</v>
      </c>
    </row>
    <row r="32" spans="1:5">
      <c r="A32" s="317"/>
      <c r="B32" s="319"/>
      <c r="C32" s="320"/>
      <c r="D32" s="320"/>
      <c r="E32" s="321"/>
    </row>
    <row r="33" spans="1:5" ht="38.25">
      <c r="A33" s="284" t="s">
        <v>811</v>
      </c>
      <c r="B33" s="286" t="s">
        <v>812</v>
      </c>
      <c r="C33" s="292">
        <f>C34+C38</f>
        <v>0</v>
      </c>
      <c r="D33" s="292">
        <f t="shared" ref="D33:E33" si="4">D34+D38</f>
        <v>0</v>
      </c>
      <c r="E33" s="292">
        <f t="shared" si="4"/>
        <v>0</v>
      </c>
    </row>
    <row r="34" spans="1:5" ht="38.25">
      <c r="A34" s="285" t="s">
        <v>811</v>
      </c>
      <c r="B34" s="288" t="s">
        <v>813</v>
      </c>
      <c r="C34" s="291">
        <f>C35</f>
        <v>-360</v>
      </c>
      <c r="D34" s="291"/>
      <c r="E34" s="291"/>
    </row>
    <row r="35" spans="1:5" ht="51">
      <c r="A35" s="285" t="s">
        <v>814</v>
      </c>
      <c r="B35" s="288" t="s">
        <v>815</v>
      </c>
      <c r="C35" s="291">
        <f>C36</f>
        <v>-360</v>
      </c>
      <c r="D35" s="291"/>
      <c r="E35" s="291"/>
    </row>
    <row r="36" spans="1:5" ht="63.75">
      <c r="A36" s="285" t="s">
        <v>816</v>
      </c>
      <c r="B36" s="288" t="s">
        <v>817</v>
      </c>
      <c r="C36" s="291">
        <f>C37</f>
        <v>-360</v>
      </c>
      <c r="D36" s="291"/>
      <c r="E36" s="291"/>
    </row>
    <row r="37" spans="1:5" ht="63.75">
      <c r="A37" s="285" t="s">
        <v>818</v>
      </c>
      <c r="B37" s="288" t="s">
        <v>817</v>
      </c>
      <c r="C37" s="291">
        <v>-360</v>
      </c>
      <c r="D37" s="291"/>
      <c r="E37" s="291"/>
    </row>
    <row r="38" spans="1:5" ht="38.25">
      <c r="A38" s="285" t="s">
        <v>819</v>
      </c>
      <c r="B38" s="288" t="s">
        <v>820</v>
      </c>
      <c r="C38" s="291">
        <f>C39</f>
        <v>360</v>
      </c>
      <c r="D38" s="291"/>
      <c r="E38" s="291"/>
    </row>
    <row r="39" spans="1:5" ht="63.75">
      <c r="A39" s="285" t="s">
        <v>821</v>
      </c>
      <c r="B39" s="288" t="s">
        <v>822</v>
      </c>
      <c r="C39" s="291">
        <f>C40</f>
        <v>360</v>
      </c>
      <c r="D39" s="291"/>
      <c r="E39" s="291"/>
    </row>
    <row r="40" spans="1:5" ht="63.75">
      <c r="A40" s="285" t="s">
        <v>823</v>
      </c>
      <c r="B40" s="288" t="s">
        <v>824</v>
      </c>
      <c r="C40" s="291">
        <v>360</v>
      </c>
      <c r="D40" s="291"/>
      <c r="E40" s="291"/>
    </row>
  </sheetData>
  <mergeCells count="37">
    <mergeCell ref="A13:E14"/>
    <mergeCell ref="A6:E6"/>
    <mergeCell ref="A7:E7"/>
    <mergeCell ref="B8:E8"/>
    <mergeCell ref="B9:E9"/>
    <mergeCell ref="B10:E10"/>
    <mergeCell ref="A12:E12"/>
    <mergeCell ref="A19:A20"/>
    <mergeCell ref="B19:B20"/>
    <mergeCell ref="C19:C20"/>
    <mergeCell ref="D19:D20"/>
    <mergeCell ref="E19:E20"/>
    <mergeCell ref="A15:E15"/>
    <mergeCell ref="A16:E16"/>
    <mergeCell ref="A17:A18"/>
    <mergeCell ref="B17:B18"/>
    <mergeCell ref="E17:E18"/>
    <mergeCell ref="A26:A27"/>
    <mergeCell ref="B26:B27"/>
    <mergeCell ref="C26:C27"/>
    <mergeCell ref="D26:D27"/>
    <mergeCell ref="E26:E27"/>
    <mergeCell ref="A21:A22"/>
    <mergeCell ref="B21:B22"/>
    <mergeCell ref="C21:C22"/>
    <mergeCell ref="D21:D22"/>
    <mergeCell ref="E21:E22"/>
    <mergeCell ref="A31:A32"/>
    <mergeCell ref="B31:B32"/>
    <mergeCell ref="C31:C32"/>
    <mergeCell ref="D31:D32"/>
    <mergeCell ref="E31:E32"/>
    <mergeCell ref="A1:E1"/>
    <mergeCell ref="A2:E2"/>
    <mergeCell ref="B3:E3"/>
    <mergeCell ref="B4:E4"/>
    <mergeCell ref="B5:E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82"/>
  <sheetViews>
    <sheetView view="pageBreakPreview" topLeftCell="A265" zoomScaleSheetLayoutView="100" workbookViewId="0">
      <selection activeCell="F282" sqref="F282"/>
    </sheetView>
  </sheetViews>
  <sheetFormatPr defaultRowHeight="12.75"/>
  <cols>
    <col min="1" max="1" width="113.42578125" style="15" customWidth="1"/>
    <col min="2" max="2" width="12" style="15" customWidth="1"/>
    <col min="3" max="3" width="6.85546875" style="15" customWidth="1"/>
    <col min="4" max="4" width="9.5703125" style="15" customWidth="1"/>
    <col min="5" max="5" width="10.42578125" style="15" customWidth="1"/>
    <col min="6" max="6" width="10.28515625" style="15" customWidth="1"/>
    <col min="7" max="16384" width="9.140625" style="15"/>
  </cols>
  <sheetData>
    <row r="1" spans="1:6" ht="15.75">
      <c r="A1" s="293" t="s">
        <v>680</v>
      </c>
      <c r="B1" s="293"/>
      <c r="C1" s="293"/>
      <c r="D1" s="293"/>
      <c r="E1" s="293"/>
      <c r="F1" s="293"/>
    </row>
    <row r="2" spans="1:6" ht="15.75">
      <c r="A2" s="293" t="s">
        <v>0</v>
      </c>
      <c r="B2" s="293"/>
      <c r="C2" s="293"/>
      <c r="D2" s="293"/>
      <c r="E2" s="293"/>
      <c r="F2" s="293"/>
    </row>
    <row r="3" spans="1:6" ht="15.75">
      <c r="A3" s="238"/>
      <c r="B3" s="293" t="s">
        <v>1</v>
      </c>
      <c r="C3" s="293"/>
      <c r="D3" s="293"/>
      <c r="E3" s="293"/>
      <c r="F3" s="293"/>
    </row>
    <row r="4" spans="1:6" ht="15.75">
      <c r="A4" s="238"/>
      <c r="B4" s="293" t="s">
        <v>2</v>
      </c>
      <c r="C4" s="293"/>
      <c r="D4" s="293"/>
      <c r="E4" s="293"/>
      <c r="F4" s="293"/>
    </row>
    <row r="5" spans="1:6" ht="15.75">
      <c r="A5" s="293" t="s">
        <v>827</v>
      </c>
      <c r="B5" s="293"/>
      <c r="C5" s="293"/>
      <c r="D5" s="293"/>
      <c r="E5" s="293"/>
      <c r="F5" s="293"/>
    </row>
    <row r="6" spans="1:6" ht="15.75">
      <c r="A6" s="293" t="s">
        <v>215</v>
      </c>
      <c r="B6" s="293"/>
      <c r="C6" s="293"/>
      <c r="D6" s="293"/>
      <c r="E6" s="293"/>
      <c r="F6" s="293"/>
    </row>
    <row r="7" spans="1:6" ht="15.75">
      <c r="A7" s="293" t="s">
        <v>0</v>
      </c>
      <c r="B7" s="293"/>
      <c r="C7" s="293"/>
      <c r="D7" s="293"/>
      <c r="E7" s="293"/>
      <c r="F7" s="293"/>
    </row>
    <row r="8" spans="1:6" ht="15.75" customHeight="1">
      <c r="A8" s="37"/>
      <c r="B8" s="293" t="s">
        <v>1</v>
      </c>
      <c r="C8" s="293"/>
      <c r="D8" s="293"/>
      <c r="E8" s="293"/>
      <c r="F8" s="293"/>
    </row>
    <row r="9" spans="1:6" ht="15.75" customHeight="1">
      <c r="A9" s="37"/>
      <c r="B9" s="293" t="s">
        <v>2</v>
      </c>
      <c r="C9" s="293"/>
      <c r="D9" s="293"/>
      <c r="E9" s="293"/>
      <c r="F9" s="293"/>
    </row>
    <row r="10" spans="1:6" ht="15.75">
      <c r="A10" s="293" t="s">
        <v>740</v>
      </c>
      <c r="B10" s="293"/>
      <c r="C10" s="293"/>
      <c r="D10" s="293"/>
      <c r="E10" s="293"/>
      <c r="F10" s="293"/>
    </row>
    <row r="11" spans="1:6" ht="15.75">
      <c r="A11" s="1"/>
      <c r="B11" s="1"/>
      <c r="C11" s="1"/>
      <c r="D11" s="1"/>
      <c r="E11" s="1"/>
      <c r="F11" s="1"/>
    </row>
    <row r="12" spans="1:6" ht="15.75">
      <c r="A12" s="330" t="s">
        <v>9</v>
      </c>
      <c r="B12" s="315"/>
      <c r="C12" s="315"/>
      <c r="D12" s="315"/>
      <c r="E12" s="315"/>
      <c r="F12" s="315"/>
    </row>
    <row r="13" spans="1:6" ht="15.75">
      <c r="A13" s="330" t="s">
        <v>23</v>
      </c>
      <c r="B13" s="315"/>
      <c r="C13" s="315"/>
      <c r="D13" s="315"/>
      <c r="E13" s="315"/>
      <c r="F13" s="315"/>
    </row>
    <row r="14" spans="1:6" ht="15.75">
      <c r="A14" s="330" t="s">
        <v>24</v>
      </c>
      <c r="B14" s="315"/>
      <c r="C14" s="315"/>
      <c r="D14" s="315"/>
      <c r="E14" s="315"/>
      <c r="F14" s="315"/>
    </row>
    <row r="15" spans="1:6" ht="30.75" customHeight="1">
      <c r="A15" s="330" t="s">
        <v>606</v>
      </c>
      <c r="B15" s="315"/>
      <c r="C15" s="315"/>
      <c r="D15" s="315"/>
      <c r="E15" s="315"/>
      <c r="F15" s="315"/>
    </row>
    <row r="16" spans="1:6" ht="21.75" customHeight="1">
      <c r="A16" s="336"/>
      <c r="B16" s="337"/>
      <c r="C16" s="337"/>
      <c r="D16" s="337"/>
      <c r="E16" s="337"/>
      <c r="F16" s="337"/>
    </row>
    <row r="17" spans="1:6" ht="15.75" customHeight="1">
      <c r="A17" s="331" t="s">
        <v>10</v>
      </c>
      <c r="B17" s="331" t="s">
        <v>11</v>
      </c>
      <c r="C17" s="331" t="s">
        <v>12</v>
      </c>
      <c r="D17" s="342" t="s">
        <v>573</v>
      </c>
      <c r="E17" s="311" t="s">
        <v>758</v>
      </c>
      <c r="F17" s="311" t="s">
        <v>773</v>
      </c>
    </row>
    <row r="18" spans="1:6" ht="34.5" customHeight="1">
      <c r="A18" s="331"/>
      <c r="B18" s="331"/>
      <c r="C18" s="331"/>
      <c r="D18" s="343"/>
      <c r="E18" s="312"/>
      <c r="F18" s="312"/>
    </row>
    <row r="19" spans="1:6" ht="19.5" customHeight="1">
      <c r="A19" s="158" t="s">
        <v>13</v>
      </c>
      <c r="B19" s="176" t="s">
        <v>87</v>
      </c>
      <c r="C19" s="46"/>
      <c r="D19" s="160">
        <f>D20+D36+D44+D48+D65+D73+D82+D89+D93+D98</f>
        <v>124037.2</v>
      </c>
      <c r="E19" s="160">
        <f>E20+E36+E44+E48+E65+E73+E82+E89+E93+E98</f>
        <v>2380.6</v>
      </c>
      <c r="F19" s="160">
        <f>F20+F36+F44+F48+F65+F73+F82+F89+F93+F98</f>
        <v>126417.8</v>
      </c>
    </row>
    <row r="20" spans="1:6" s="16" customFormat="1" ht="17.25" customHeight="1">
      <c r="A20" s="158" t="s">
        <v>88</v>
      </c>
      <c r="B20" s="176" t="s">
        <v>89</v>
      </c>
      <c r="C20" s="171"/>
      <c r="D20" s="160">
        <f>D21+D33</f>
        <v>10062.800000000001</v>
      </c>
      <c r="E20" s="160">
        <f>E21+E33</f>
        <v>1250</v>
      </c>
      <c r="F20" s="160">
        <f>F21+F33</f>
        <v>11312.800000000001</v>
      </c>
    </row>
    <row r="21" spans="1:6" ht="18.75" customHeight="1">
      <c r="A21" s="152" t="s">
        <v>91</v>
      </c>
      <c r="B21" s="224" t="s">
        <v>99</v>
      </c>
      <c r="C21" s="173"/>
      <c r="D21" s="8">
        <f>D22+D23+D24+D30+D29+D25+D26+D27+D28+D31+D32</f>
        <v>9967.7000000000007</v>
      </c>
      <c r="E21" s="8">
        <f t="shared" ref="E21:F21" si="0">E22+E23+E24+E30+E29+E25+E26+E27+E28+E31+E32</f>
        <v>1250</v>
      </c>
      <c r="F21" s="8">
        <f t="shared" si="0"/>
        <v>11217.7</v>
      </c>
    </row>
    <row r="22" spans="1:6" ht="27.75" customHeight="1">
      <c r="A22" s="47" t="s">
        <v>239</v>
      </c>
      <c r="B22" s="224" t="s">
        <v>100</v>
      </c>
      <c r="C22" s="226">
        <v>200</v>
      </c>
      <c r="D22" s="8">
        <v>3364.7</v>
      </c>
      <c r="E22" s="8">
        <v>-1400</v>
      </c>
      <c r="F22" s="8">
        <f>D22+E22</f>
        <v>1964.6999999999998</v>
      </c>
    </row>
    <row r="23" spans="1:6" ht="27" customHeight="1">
      <c r="A23" s="47" t="s">
        <v>90</v>
      </c>
      <c r="B23" s="224" t="s">
        <v>100</v>
      </c>
      <c r="C23" s="226">
        <v>600</v>
      </c>
      <c r="D23" s="8">
        <v>3635</v>
      </c>
      <c r="E23" s="8">
        <v>-200</v>
      </c>
      <c r="F23" s="8">
        <f t="shared" ref="F23:F32" si="1">D23+E23</f>
        <v>3435</v>
      </c>
    </row>
    <row r="24" spans="1:6" ht="27.75" customHeight="1">
      <c r="A24" s="152" t="s">
        <v>297</v>
      </c>
      <c r="B24" s="224" t="s">
        <v>101</v>
      </c>
      <c r="C24" s="226">
        <v>200</v>
      </c>
      <c r="D24" s="8">
        <v>804</v>
      </c>
      <c r="E24" s="8"/>
      <c r="F24" s="8">
        <f t="shared" si="1"/>
        <v>804</v>
      </c>
    </row>
    <row r="25" spans="1:6" ht="27.75" customHeight="1">
      <c r="A25" s="248" t="s">
        <v>761</v>
      </c>
      <c r="B25" s="240" t="s">
        <v>760</v>
      </c>
      <c r="C25" s="153">
        <v>200</v>
      </c>
      <c r="D25" s="8"/>
      <c r="E25" s="8">
        <v>500</v>
      </c>
      <c r="F25" s="8">
        <f t="shared" si="1"/>
        <v>500</v>
      </c>
    </row>
    <row r="26" spans="1:6" ht="27.75" customHeight="1">
      <c r="A26" s="248" t="s">
        <v>759</v>
      </c>
      <c r="B26" s="240" t="s">
        <v>760</v>
      </c>
      <c r="C26" s="153">
        <v>600</v>
      </c>
      <c r="D26" s="8"/>
      <c r="E26" s="8">
        <v>750</v>
      </c>
      <c r="F26" s="8">
        <f t="shared" si="1"/>
        <v>750</v>
      </c>
    </row>
    <row r="27" spans="1:6" ht="27.75" customHeight="1">
      <c r="A27" s="248" t="s">
        <v>762</v>
      </c>
      <c r="B27" s="240" t="s">
        <v>763</v>
      </c>
      <c r="C27" s="153">
        <v>200</v>
      </c>
      <c r="D27" s="8"/>
      <c r="E27" s="8">
        <v>1400</v>
      </c>
      <c r="F27" s="8">
        <f t="shared" si="1"/>
        <v>1400</v>
      </c>
    </row>
    <row r="28" spans="1:6" ht="27.75" customHeight="1">
      <c r="A28" s="248" t="s">
        <v>764</v>
      </c>
      <c r="B28" s="240" t="s">
        <v>763</v>
      </c>
      <c r="C28" s="153">
        <v>600</v>
      </c>
      <c r="D28" s="8"/>
      <c r="E28" s="8">
        <v>200</v>
      </c>
      <c r="F28" s="8">
        <f t="shared" si="1"/>
        <v>200</v>
      </c>
    </row>
    <row r="29" spans="1:6" ht="28.5" customHeight="1">
      <c r="A29" s="47" t="s">
        <v>742</v>
      </c>
      <c r="B29" s="224" t="s">
        <v>365</v>
      </c>
      <c r="C29" s="153">
        <v>600</v>
      </c>
      <c r="D29" s="8">
        <v>1914</v>
      </c>
      <c r="E29" s="8">
        <v>-1914</v>
      </c>
      <c r="F29" s="8">
        <f t="shared" si="1"/>
        <v>0</v>
      </c>
    </row>
    <row r="30" spans="1:6" ht="27" customHeight="1">
      <c r="A30" s="47" t="s">
        <v>741</v>
      </c>
      <c r="B30" s="224" t="s">
        <v>360</v>
      </c>
      <c r="C30" s="153">
        <v>600</v>
      </c>
      <c r="D30" s="8">
        <v>250</v>
      </c>
      <c r="E30" s="8">
        <v>-250</v>
      </c>
      <c r="F30" s="8">
        <f t="shared" si="1"/>
        <v>0</v>
      </c>
    </row>
    <row r="31" spans="1:6" ht="27" customHeight="1">
      <c r="A31" s="47" t="s">
        <v>742</v>
      </c>
      <c r="B31" s="245" t="s">
        <v>769</v>
      </c>
      <c r="C31" s="153">
        <v>600</v>
      </c>
      <c r="D31" s="8"/>
      <c r="E31" s="8">
        <v>1914</v>
      </c>
      <c r="F31" s="8">
        <f t="shared" si="1"/>
        <v>1914</v>
      </c>
    </row>
    <row r="32" spans="1:6" ht="27" customHeight="1">
      <c r="A32" s="47" t="s">
        <v>741</v>
      </c>
      <c r="B32" s="245" t="s">
        <v>770</v>
      </c>
      <c r="C32" s="153">
        <v>600</v>
      </c>
      <c r="D32" s="8"/>
      <c r="E32" s="8">
        <v>250</v>
      </c>
      <c r="F32" s="8">
        <f t="shared" si="1"/>
        <v>250</v>
      </c>
    </row>
    <row r="33" spans="1:6" ht="18.75" customHeight="1">
      <c r="A33" s="47" t="s">
        <v>102</v>
      </c>
      <c r="B33" s="224" t="s">
        <v>103</v>
      </c>
      <c r="C33" s="226"/>
      <c r="D33" s="8">
        <f t="shared" ref="D33:E33" si="2">D34+D35</f>
        <v>95.1</v>
      </c>
      <c r="E33" s="8">
        <f t="shared" si="2"/>
        <v>0</v>
      </c>
      <c r="F33" s="8">
        <f>F34+F35</f>
        <v>95.1</v>
      </c>
    </row>
    <row r="34" spans="1:6" ht="18" customHeight="1">
      <c r="A34" s="47" t="s">
        <v>241</v>
      </c>
      <c r="B34" s="224" t="s">
        <v>104</v>
      </c>
      <c r="C34" s="153">
        <v>200</v>
      </c>
      <c r="D34" s="8">
        <v>45.1</v>
      </c>
      <c r="E34" s="8"/>
      <c r="F34" s="8">
        <f>D34+E34</f>
        <v>45.1</v>
      </c>
    </row>
    <row r="35" spans="1:6" ht="18" customHeight="1">
      <c r="A35" s="47" t="s">
        <v>225</v>
      </c>
      <c r="B35" s="224" t="s">
        <v>104</v>
      </c>
      <c r="C35" s="153">
        <v>300</v>
      </c>
      <c r="D35" s="8">
        <v>50</v>
      </c>
      <c r="E35" s="8"/>
      <c r="F35" s="8">
        <f>D35+E35</f>
        <v>50</v>
      </c>
    </row>
    <row r="36" spans="1:6" ht="19.5" customHeight="1">
      <c r="A36" s="177" t="s">
        <v>106</v>
      </c>
      <c r="B36" s="159" t="s">
        <v>105</v>
      </c>
      <c r="C36" s="153"/>
      <c r="D36" s="160">
        <f t="shared" ref="D36:F36" si="3">D37</f>
        <v>1367.5</v>
      </c>
      <c r="E36" s="160">
        <f t="shared" si="3"/>
        <v>0</v>
      </c>
      <c r="F36" s="160">
        <f t="shared" si="3"/>
        <v>1367.5</v>
      </c>
    </row>
    <row r="37" spans="1:6" ht="16.5" customHeight="1">
      <c r="A37" s="47" t="s">
        <v>107</v>
      </c>
      <c r="B37" s="224" t="s">
        <v>108</v>
      </c>
      <c r="C37" s="153"/>
      <c r="D37" s="8">
        <f t="shared" ref="D37:E37" si="4">SUM(D38:D43)</f>
        <v>1367.5</v>
      </c>
      <c r="E37" s="8">
        <f t="shared" si="4"/>
        <v>0</v>
      </c>
      <c r="F37" s="8">
        <f>SUM(F38:F43)</f>
        <v>1367.5</v>
      </c>
    </row>
    <row r="38" spans="1:6" ht="32.25" customHeight="1">
      <c r="A38" s="47" t="s">
        <v>706</v>
      </c>
      <c r="B38" s="224" t="s">
        <v>707</v>
      </c>
      <c r="C38" s="153">
        <v>200</v>
      </c>
      <c r="D38" s="8">
        <v>174.9</v>
      </c>
      <c r="E38" s="8"/>
      <c r="F38" s="8">
        <f>D38+E38</f>
        <v>174.9</v>
      </c>
    </row>
    <row r="39" spans="1:6" ht="32.25" customHeight="1">
      <c r="A39" s="47" t="s">
        <v>743</v>
      </c>
      <c r="B39" s="224" t="s">
        <v>707</v>
      </c>
      <c r="C39" s="153">
        <v>600</v>
      </c>
      <c r="D39" s="8">
        <v>461.7</v>
      </c>
      <c r="E39" s="8"/>
      <c r="F39" s="8">
        <f>D39+E39</f>
        <v>461.7</v>
      </c>
    </row>
    <row r="40" spans="1:6" ht="41.25" customHeight="1">
      <c r="A40" s="161" t="s">
        <v>242</v>
      </c>
      <c r="B40" s="224" t="s">
        <v>109</v>
      </c>
      <c r="C40" s="226">
        <v>200</v>
      </c>
      <c r="D40" s="8">
        <v>34.700000000000003</v>
      </c>
      <c r="E40" s="8"/>
      <c r="F40" s="8">
        <f>D40+E40</f>
        <v>34.700000000000003</v>
      </c>
    </row>
    <row r="41" spans="1:6" ht="43.5" customHeight="1">
      <c r="A41" s="338" t="s">
        <v>608</v>
      </c>
      <c r="B41" s="332" t="s">
        <v>110</v>
      </c>
      <c r="C41" s="334">
        <v>200</v>
      </c>
      <c r="D41" s="340">
        <v>204</v>
      </c>
      <c r="E41" s="340"/>
      <c r="F41" s="340">
        <f>D41+E41</f>
        <v>204</v>
      </c>
    </row>
    <row r="42" spans="1:6" ht="12" customHeight="1">
      <c r="A42" s="339"/>
      <c r="B42" s="333"/>
      <c r="C42" s="335"/>
      <c r="D42" s="341"/>
      <c r="E42" s="341"/>
      <c r="F42" s="341"/>
    </row>
    <row r="43" spans="1:6" ht="40.5" customHeight="1">
      <c r="A43" s="152" t="s">
        <v>609</v>
      </c>
      <c r="B43" s="224" t="s">
        <v>111</v>
      </c>
      <c r="C43" s="226">
        <v>300</v>
      </c>
      <c r="D43" s="8">
        <v>492.2</v>
      </c>
      <c r="E43" s="8"/>
      <c r="F43" s="8">
        <f>D43+E43</f>
        <v>492.2</v>
      </c>
    </row>
    <row r="44" spans="1:6" ht="16.5" customHeight="1">
      <c r="A44" s="170" t="s">
        <v>217</v>
      </c>
      <c r="B44" s="159" t="s">
        <v>220</v>
      </c>
      <c r="C44" s="180"/>
      <c r="D44" s="160">
        <f t="shared" ref="D44:F44" si="5">D45</f>
        <v>476.4</v>
      </c>
      <c r="E44" s="160">
        <f t="shared" si="5"/>
        <v>0</v>
      </c>
      <c r="F44" s="160">
        <f t="shared" si="5"/>
        <v>476.4</v>
      </c>
    </row>
    <row r="45" spans="1:6" ht="18.75" customHeight="1">
      <c r="A45" s="47" t="s">
        <v>218</v>
      </c>
      <c r="B45" s="224" t="s">
        <v>221</v>
      </c>
      <c r="C45" s="226"/>
      <c r="D45" s="8">
        <f t="shared" ref="D45:E45" si="6">D46+D47</f>
        <v>476.4</v>
      </c>
      <c r="E45" s="8">
        <f t="shared" si="6"/>
        <v>0</v>
      </c>
      <c r="F45" s="8">
        <f>F46+F47</f>
        <v>476.4</v>
      </c>
    </row>
    <row r="46" spans="1:6" ht="31.5" customHeight="1">
      <c r="A46" s="47" t="s">
        <v>243</v>
      </c>
      <c r="B46" s="224" t="s">
        <v>222</v>
      </c>
      <c r="C46" s="226">
        <v>200</v>
      </c>
      <c r="D46" s="8">
        <v>436.4</v>
      </c>
      <c r="E46" s="8"/>
      <c r="F46" s="8">
        <f>D46+E46</f>
        <v>436.4</v>
      </c>
    </row>
    <row r="47" spans="1:6" ht="30.75" customHeight="1">
      <c r="A47" s="47" t="s">
        <v>219</v>
      </c>
      <c r="B47" s="224" t="s">
        <v>222</v>
      </c>
      <c r="C47" s="226">
        <v>600</v>
      </c>
      <c r="D47" s="8">
        <v>40</v>
      </c>
      <c r="E47" s="8"/>
      <c r="F47" s="8">
        <f>D47+E47</f>
        <v>40</v>
      </c>
    </row>
    <row r="48" spans="1:6" ht="18" customHeight="1">
      <c r="A48" s="170" t="s">
        <v>112</v>
      </c>
      <c r="B48" s="159" t="s">
        <v>113</v>
      </c>
      <c r="C48" s="226"/>
      <c r="D48" s="160">
        <f t="shared" ref="D48:E48" si="7">D49+D55</f>
        <v>46385.2</v>
      </c>
      <c r="E48" s="160">
        <f t="shared" si="7"/>
        <v>0</v>
      </c>
      <c r="F48" s="160">
        <f>F49+F55</f>
        <v>46385.2</v>
      </c>
    </row>
    <row r="49" spans="1:6" ht="18" customHeight="1">
      <c r="A49" s="47" t="s">
        <v>114</v>
      </c>
      <c r="B49" s="224" t="s">
        <v>115</v>
      </c>
      <c r="C49" s="226"/>
      <c r="D49" s="8">
        <f t="shared" ref="D49:E49" si="8">D50+D51+D52+D53+D54</f>
        <v>7511.5</v>
      </c>
      <c r="E49" s="8">
        <f t="shared" si="8"/>
        <v>0</v>
      </c>
      <c r="F49" s="8">
        <f>F50+F51+F52+F53+F54</f>
        <v>7511.5</v>
      </c>
    </row>
    <row r="50" spans="1:6" ht="42" customHeight="1">
      <c r="A50" s="47" t="s">
        <v>92</v>
      </c>
      <c r="B50" s="224" t="s">
        <v>116</v>
      </c>
      <c r="C50" s="226">
        <v>100</v>
      </c>
      <c r="D50" s="8">
        <v>1914</v>
      </c>
      <c r="E50" s="8"/>
      <c r="F50" s="8">
        <f>D50+E50</f>
        <v>1914</v>
      </c>
    </row>
    <row r="51" spans="1:6" ht="31.5" customHeight="1">
      <c r="A51" s="47" t="s">
        <v>244</v>
      </c>
      <c r="B51" s="223" t="s">
        <v>116</v>
      </c>
      <c r="C51" s="226">
        <v>200</v>
      </c>
      <c r="D51" s="8">
        <v>3347.1</v>
      </c>
      <c r="E51" s="8"/>
      <c r="F51" s="8">
        <f t="shared" ref="F51:F54" si="9">D51+E51</f>
        <v>3347.1</v>
      </c>
    </row>
    <row r="52" spans="1:6" ht="25.5" customHeight="1">
      <c r="A52" s="47" t="s">
        <v>93</v>
      </c>
      <c r="B52" s="224" t="s">
        <v>116</v>
      </c>
      <c r="C52" s="226">
        <v>800</v>
      </c>
      <c r="D52" s="8">
        <v>29</v>
      </c>
      <c r="E52" s="8"/>
      <c r="F52" s="8">
        <f t="shared" si="9"/>
        <v>29</v>
      </c>
    </row>
    <row r="53" spans="1:6" ht="27.75" customHeight="1">
      <c r="A53" s="47" t="s">
        <v>245</v>
      </c>
      <c r="B53" s="224" t="s">
        <v>214</v>
      </c>
      <c r="C53" s="226">
        <v>200</v>
      </c>
      <c r="D53" s="8">
        <v>1212.7</v>
      </c>
      <c r="E53" s="8"/>
      <c r="F53" s="8">
        <f t="shared" si="9"/>
        <v>1212.7</v>
      </c>
    </row>
    <row r="54" spans="1:6" ht="15.75" customHeight="1">
      <c r="A54" s="47" t="s">
        <v>246</v>
      </c>
      <c r="B54" s="224" t="s">
        <v>223</v>
      </c>
      <c r="C54" s="226">
        <v>200</v>
      </c>
      <c r="D54" s="8">
        <v>1008.7</v>
      </c>
      <c r="E54" s="8"/>
      <c r="F54" s="8">
        <f t="shared" si="9"/>
        <v>1008.7</v>
      </c>
    </row>
    <row r="55" spans="1:6" ht="15" customHeight="1">
      <c r="A55" s="47" t="s">
        <v>117</v>
      </c>
      <c r="B55" s="224" t="s">
        <v>118</v>
      </c>
      <c r="C55" s="226"/>
      <c r="D55" s="8">
        <f t="shared" ref="D55:E55" si="10">D56+D57+D58+D59+D60+D61+D62+D63+D64</f>
        <v>38873.699999999997</v>
      </c>
      <c r="E55" s="8">
        <f t="shared" si="10"/>
        <v>0</v>
      </c>
      <c r="F55" s="8">
        <f>F56+F57+F58+F59+F60+F61+F62+F63+F64</f>
        <v>38873.699999999997</v>
      </c>
    </row>
    <row r="56" spans="1:6" ht="42" customHeight="1">
      <c r="A56" s="47" t="s">
        <v>94</v>
      </c>
      <c r="B56" s="223" t="s">
        <v>119</v>
      </c>
      <c r="C56" s="225">
        <v>100</v>
      </c>
      <c r="D56" s="8">
        <v>997.8</v>
      </c>
      <c r="E56" s="8"/>
      <c r="F56" s="8">
        <f>D56+E56</f>
        <v>997.8</v>
      </c>
    </row>
    <row r="57" spans="1:6" ht="30" customHeight="1">
      <c r="A57" s="164" t="s">
        <v>247</v>
      </c>
      <c r="B57" s="223" t="s">
        <v>119</v>
      </c>
      <c r="C57" s="226">
        <v>200</v>
      </c>
      <c r="D57" s="8">
        <v>10265.6</v>
      </c>
      <c r="E57" s="8"/>
      <c r="F57" s="8">
        <f t="shared" ref="F57:F64" si="11">D57+E57</f>
        <v>10265.6</v>
      </c>
    </row>
    <row r="58" spans="1:6" ht="29.25" customHeight="1">
      <c r="A58" s="164" t="s">
        <v>95</v>
      </c>
      <c r="B58" s="223" t="s">
        <v>119</v>
      </c>
      <c r="C58" s="226">
        <v>600</v>
      </c>
      <c r="D58" s="8">
        <v>18477.599999999999</v>
      </c>
      <c r="E58" s="8">
        <v>100</v>
      </c>
      <c r="F58" s="8">
        <f t="shared" si="11"/>
        <v>18577.599999999999</v>
      </c>
    </row>
    <row r="59" spans="1:6" ht="27.75" customHeight="1">
      <c r="A59" s="164" t="s">
        <v>96</v>
      </c>
      <c r="B59" s="223" t="s">
        <v>119</v>
      </c>
      <c r="C59" s="226">
        <v>800</v>
      </c>
      <c r="D59" s="8">
        <v>135.19999999999999</v>
      </c>
      <c r="E59" s="8"/>
      <c r="F59" s="8">
        <f t="shared" si="11"/>
        <v>135.19999999999999</v>
      </c>
    </row>
    <row r="60" spans="1:6" ht="43.5" customHeight="1">
      <c r="A60" s="47" t="s">
        <v>97</v>
      </c>
      <c r="B60" s="224" t="s">
        <v>120</v>
      </c>
      <c r="C60" s="226">
        <v>100</v>
      </c>
      <c r="D60" s="8">
        <v>6638.8</v>
      </c>
      <c r="E60" s="8"/>
      <c r="F60" s="8">
        <f t="shared" si="11"/>
        <v>6638.8</v>
      </c>
    </row>
    <row r="61" spans="1:6" ht="21" customHeight="1">
      <c r="A61" s="164" t="s">
        <v>248</v>
      </c>
      <c r="B61" s="224" t="s">
        <v>120</v>
      </c>
      <c r="C61" s="226">
        <v>200</v>
      </c>
      <c r="D61" s="8">
        <v>1067.9000000000001</v>
      </c>
      <c r="E61" s="8">
        <v>-100</v>
      </c>
      <c r="F61" s="8">
        <f t="shared" si="11"/>
        <v>967.90000000000009</v>
      </c>
    </row>
    <row r="62" spans="1:6" ht="17.25" customHeight="1">
      <c r="A62" s="164" t="s">
        <v>98</v>
      </c>
      <c r="B62" s="224" t="s">
        <v>120</v>
      </c>
      <c r="C62" s="226">
        <v>800</v>
      </c>
      <c r="D62" s="8">
        <v>1.9</v>
      </c>
      <c r="E62" s="8"/>
      <c r="F62" s="8">
        <f t="shared" si="11"/>
        <v>1.9</v>
      </c>
    </row>
    <row r="63" spans="1:6" ht="27" customHeight="1">
      <c r="A63" s="47" t="s">
        <v>245</v>
      </c>
      <c r="B63" s="224" t="s">
        <v>121</v>
      </c>
      <c r="C63" s="226">
        <v>200</v>
      </c>
      <c r="D63" s="8">
        <v>659.7</v>
      </c>
      <c r="E63" s="8"/>
      <c r="F63" s="8">
        <f t="shared" si="11"/>
        <v>659.7</v>
      </c>
    </row>
    <row r="64" spans="1:6" ht="18" customHeight="1">
      <c r="A64" s="47" t="s">
        <v>246</v>
      </c>
      <c r="B64" s="224" t="s">
        <v>224</v>
      </c>
      <c r="C64" s="226">
        <v>200</v>
      </c>
      <c r="D64" s="8">
        <v>629.20000000000005</v>
      </c>
      <c r="E64" s="8"/>
      <c r="F64" s="8">
        <f t="shared" si="11"/>
        <v>629.20000000000005</v>
      </c>
    </row>
    <row r="65" spans="1:6" ht="22.5" customHeight="1">
      <c r="A65" s="181" t="s">
        <v>122</v>
      </c>
      <c r="B65" s="182" t="s">
        <v>124</v>
      </c>
      <c r="C65" s="226"/>
      <c r="D65" s="160">
        <f t="shared" ref="D65:F65" si="12">D66+D69</f>
        <v>60779</v>
      </c>
      <c r="E65" s="160">
        <f t="shared" si="12"/>
        <v>913.5</v>
      </c>
      <c r="F65" s="160">
        <f t="shared" si="12"/>
        <v>61692.5</v>
      </c>
    </row>
    <row r="66" spans="1:6" ht="18.75" customHeight="1">
      <c r="A66" s="47" t="s">
        <v>114</v>
      </c>
      <c r="B66" s="224" t="s">
        <v>123</v>
      </c>
      <c r="C66" s="226"/>
      <c r="D66" s="8">
        <f t="shared" ref="D66:E66" si="13">D67+D68</f>
        <v>7157.4000000000005</v>
      </c>
      <c r="E66" s="8">
        <f t="shared" si="13"/>
        <v>102.6</v>
      </c>
      <c r="F66" s="8">
        <f>F67+F68</f>
        <v>7260.0000000000009</v>
      </c>
    </row>
    <row r="67" spans="1:6" ht="79.5" customHeight="1">
      <c r="A67" s="47" t="s">
        <v>125</v>
      </c>
      <c r="B67" s="224" t="s">
        <v>126</v>
      </c>
      <c r="C67" s="226">
        <v>100</v>
      </c>
      <c r="D67" s="8">
        <v>7133.6</v>
      </c>
      <c r="E67" s="8">
        <v>102.6</v>
      </c>
      <c r="F67" s="8">
        <f>D67+E67</f>
        <v>7236.2000000000007</v>
      </c>
    </row>
    <row r="68" spans="1:6" ht="68.25" customHeight="1">
      <c r="A68" s="47" t="s">
        <v>611</v>
      </c>
      <c r="B68" s="224" t="s">
        <v>126</v>
      </c>
      <c r="C68" s="226">
        <v>200</v>
      </c>
      <c r="D68" s="8">
        <v>23.8</v>
      </c>
      <c r="E68" s="8"/>
      <c r="F68" s="8">
        <f>D68+E68</f>
        <v>23.8</v>
      </c>
    </row>
    <row r="69" spans="1:6" ht="18.75" customHeight="1">
      <c r="A69" s="47" t="s">
        <v>127</v>
      </c>
      <c r="B69" s="224" t="s">
        <v>128</v>
      </c>
      <c r="C69" s="225"/>
      <c r="D69" s="8">
        <f t="shared" ref="D69:E69" si="14">D70+D71+D72</f>
        <v>53621.599999999999</v>
      </c>
      <c r="E69" s="8">
        <f t="shared" si="14"/>
        <v>810.9</v>
      </c>
      <c r="F69" s="8">
        <f>F70+F71+F72</f>
        <v>54432.5</v>
      </c>
    </row>
    <row r="70" spans="1:6" ht="82.5" customHeight="1">
      <c r="A70" s="47" t="s">
        <v>610</v>
      </c>
      <c r="B70" s="224" t="s">
        <v>131</v>
      </c>
      <c r="C70" s="226">
        <v>100</v>
      </c>
      <c r="D70" s="8">
        <v>14272.1</v>
      </c>
      <c r="E70" s="8">
        <v>224.6</v>
      </c>
      <c r="F70" s="8">
        <f>D70+E70</f>
        <v>14496.7</v>
      </c>
    </row>
    <row r="71" spans="1:6" ht="69.75" customHeight="1">
      <c r="A71" s="47" t="s">
        <v>249</v>
      </c>
      <c r="B71" s="224" t="s">
        <v>131</v>
      </c>
      <c r="C71" s="226">
        <v>200</v>
      </c>
      <c r="D71" s="8">
        <v>156.9</v>
      </c>
      <c r="E71" s="8"/>
      <c r="F71" s="8">
        <f t="shared" ref="F71:F72" si="15">D71+E71</f>
        <v>156.9</v>
      </c>
    </row>
    <row r="72" spans="1:6" ht="70.5" customHeight="1">
      <c r="A72" s="164" t="s">
        <v>129</v>
      </c>
      <c r="B72" s="224" t="s">
        <v>131</v>
      </c>
      <c r="C72" s="226">
        <v>600</v>
      </c>
      <c r="D72" s="8">
        <v>39192.6</v>
      </c>
      <c r="E72" s="8">
        <v>586.29999999999995</v>
      </c>
      <c r="F72" s="8">
        <f t="shared" si="15"/>
        <v>39778.9</v>
      </c>
    </row>
    <row r="73" spans="1:6" ht="19.5" customHeight="1">
      <c r="A73" s="177" t="s">
        <v>130</v>
      </c>
      <c r="B73" s="159" t="s">
        <v>132</v>
      </c>
      <c r="C73" s="226"/>
      <c r="D73" s="160">
        <f t="shared" ref="D73:F73" si="16">D74</f>
        <v>3901.7000000000003</v>
      </c>
      <c r="E73" s="160">
        <f t="shared" si="16"/>
        <v>217.1</v>
      </c>
      <c r="F73" s="160">
        <f t="shared" si="16"/>
        <v>4118.8</v>
      </c>
    </row>
    <row r="74" spans="1:6" ht="20.25" customHeight="1">
      <c r="A74" s="47" t="s">
        <v>133</v>
      </c>
      <c r="B74" s="224" t="s">
        <v>134</v>
      </c>
      <c r="C74" s="226"/>
      <c r="D74" s="183">
        <f>D75+D76+D77+D80+D81+D78+D79</f>
        <v>3901.7000000000003</v>
      </c>
      <c r="E74" s="183">
        <f t="shared" ref="E74:F74" si="17">E75+E76+E77+E80+E81+E78+E79</f>
        <v>217.1</v>
      </c>
      <c r="F74" s="183">
        <f t="shared" si="17"/>
        <v>4118.8</v>
      </c>
    </row>
    <row r="75" spans="1:6" ht="42" customHeight="1">
      <c r="A75" s="47" t="s">
        <v>135</v>
      </c>
      <c r="B75" s="224" t="s">
        <v>136</v>
      </c>
      <c r="C75" s="226">
        <v>100</v>
      </c>
      <c r="D75" s="8">
        <v>3107.8</v>
      </c>
      <c r="E75" s="8">
        <v>-2.2999999999999998</v>
      </c>
      <c r="F75" s="8">
        <f>D75+E75</f>
        <v>3105.5</v>
      </c>
    </row>
    <row r="76" spans="1:6" ht="28.5" customHeight="1">
      <c r="A76" s="47" t="s">
        <v>250</v>
      </c>
      <c r="B76" s="224" t="s">
        <v>136</v>
      </c>
      <c r="C76" s="226">
        <v>200</v>
      </c>
      <c r="D76" s="8">
        <v>685.2</v>
      </c>
      <c r="E76" s="8"/>
      <c r="F76" s="8">
        <f t="shared" ref="F76:F81" si="18">D76+E76</f>
        <v>685.2</v>
      </c>
    </row>
    <row r="77" spans="1:6" ht="21" customHeight="1">
      <c r="A77" s="47" t="s">
        <v>137</v>
      </c>
      <c r="B77" s="224" t="s">
        <v>136</v>
      </c>
      <c r="C77" s="226">
        <v>800</v>
      </c>
      <c r="D77" s="8">
        <v>88.3</v>
      </c>
      <c r="E77" s="8"/>
      <c r="F77" s="8">
        <f t="shared" si="18"/>
        <v>88.3</v>
      </c>
    </row>
    <row r="78" spans="1:6" ht="54" customHeight="1">
      <c r="A78" s="248" t="s">
        <v>765</v>
      </c>
      <c r="B78" s="240" t="s">
        <v>766</v>
      </c>
      <c r="C78" s="246">
        <v>100</v>
      </c>
      <c r="D78" s="8"/>
      <c r="E78" s="8">
        <v>2.2999999999999998</v>
      </c>
      <c r="F78" s="8">
        <f t="shared" si="18"/>
        <v>2.2999999999999998</v>
      </c>
    </row>
    <row r="79" spans="1:6" ht="53.25" customHeight="1">
      <c r="A79" s="248" t="s">
        <v>767</v>
      </c>
      <c r="B79" s="240" t="s">
        <v>768</v>
      </c>
      <c r="C79" s="246">
        <v>100</v>
      </c>
      <c r="D79" s="8"/>
      <c r="E79" s="8">
        <v>189.4</v>
      </c>
      <c r="F79" s="8">
        <f t="shared" si="18"/>
        <v>189.4</v>
      </c>
    </row>
    <row r="80" spans="1:6" ht="55.5" customHeight="1">
      <c r="A80" s="166" t="s">
        <v>695</v>
      </c>
      <c r="B80" s="224" t="s">
        <v>696</v>
      </c>
      <c r="C80" s="226">
        <v>100</v>
      </c>
      <c r="D80" s="8">
        <v>14.3</v>
      </c>
      <c r="E80" s="8"/>
      <c r="F80" s="8">
        <f t="shared" si="18"/>
        <v>14.3</v>
      </c>
    </row>
    <row r="81" spans="1:6" ht="53.25" customHeight="1">
      <c r="A81" s="47" t="s">
        <v>694</v>
      </c>
      <c r="B81" s="224" t="s">
        <v>613</v>
      </c>
      <c r="C81" s="226">
        <v>100</v>
      </c>
      <c r="D81" s="8">
        <v>6.1</v>
      </c>
      <c r="E81" s="8">
        <v>27.7</v>
      </c>
      <c r="F81" s="8">
        <f t="shared" si="18"/>
        <v>33.799999999999997</v>
      </c>
    </row>
    <row r="82" spans="1:6" ht="21" customHeight="1">
      <c r="A82" s="177" t="s">
        <v>138</v>
      </c>
      <c r="B82" s="159" t="s">
        <v>139</v>
      </c>
      <c r="C82" s="226"/>
      <c r="D82" s="160">
        <f t="shared" ref="D82:F82" si="19">D83</f>
        <v>667.6</v>
      </c>
      <c r="E82" s="160">
        <f t="shared" si="19"/>
        <v>0</v>
      </c>
      <c r="F82" s="160">
        <f t="shared" si="19"/>
        <v>667.6</v>
      </c>
    </row>
    <row r="83" spans="1:6" ht="18.75" customHeight="1">
      <c r="A83" s="47" t="s">
        <v>140</v>
      </c>
      <c r="B83" s="224" t="s">
        <v>141</v>
      </c>
      <c r="C83" s="226"/>
      <c r="D83" s="8">
        <f t="shared" ref="D83:E83" si="20">D84+D85+D86+D87+D88</f>
        <v>667.6</v>
      </c>
      <c r="E83" s="8">
        <f t="shared" si="20"/>
        <v>0</v>
      </c>
      <c r="F83" s="8">
        <f>F84+F85+F86+F87+F88</f>
        <v>667.6</v>
      </c>
    </row>
    <row r="84" spans="1:6" ht="29.25" customHeight="1">
      <c r="A84" s="168" t="s">
        <v>251</v>
      </c>
      <c r="B84" s="224" t="s">
        <v>143</v>
      </c>
      <c r="C84" s="226">
        <v>200</v>
      </c>
      <c r="D84" s="8">
        <v>69.3</v>
      </c>
      <c r="E84" s="8"/>
      <c r="F84" s="8">
        <f>D84+E84</f>
        <v>69.3</v>
      </c>
    </row>
    <row r="85" spans="1:6" ht="30" customHeight="1">
      <c r="A85" s="168" t="s">
        <v>142</v>
      </c>
      <c r="B85" s="224" t="s">
        <v>143</v>
      </c>
      <c r="C85" s="226">
        <v>600</v>
      </c>
      <c r="D85" s="8">
        <v>184.8</v>
      </c>
      <c r="E85" s="8"/>
      <c r="F85" s="8">
        <f t="shared" ref="F85:F88" si="21">D85+E85</f>
        <v>184.8</v>
      </c>
    </row>
    <row r="86" spans="1:6" ht="39" customHeight="1">
      <c r="A86" s="47" t="s">
        <v>252</v>
      </c>
      <c r="B86" s="224" t="s">
        <v>144</v>
      </c>
      <c r="C86" s="226">
        <v>200</v>
      </c>
      <c r="D86" s="8">
        <v>23.1</v>
      </c>
      <c r="E86" s="8"/>
      <c r="F86" s="8">
        <f t="shared" si="21"/>
        <v>23.1</v>
      </c>
    </row>
    <row r="87" spans="1:6" ht="27.75" customHeight="1">
      <c r="A87" s="168" t="s">
        <v>285</v>
      </c>
      <c r="B87" s="224" t="s">
        <v>287</v>
      </c>
      <c r="C87" s="226">
        <v>200</v>
      </c>
      <c r="D87" s="8">
        <v>124.7</v>
      </c>
      <c r="E87" s="8"/>
      <c r="F87" s="8">
        <f t="shared" si="21"/>
        <v>124.7</v>
      </c>
    </row>
    <row r="88" spans="1:6" ht="27.75" customHeight="1">
      <c r="A88" s="168" t="s">
        <v>286</v>
      </c>
      <c r="B88" s="224" t="s">
        <v>287</v>
      </c>
      <c r="C88" s="226">
        <v>600</v>
      </c>
      <c r="D88" s="8">
        <v>265.7</v>
      </c>
      <c r="E88" s="8"/>
      <c r="F88" s="8">
        <f t="shared" si="21"/>
        <v>265.7</v>
      </c>
    </row>
    <row r="89" spans="1:6" ht="18.75" customHeight="1">
      <c r="A89" s="177" t="s">
        <v>145</v>
      </c>
      <c r="B89" s="159" t="s">
        <v>146</v>
      </c>
      <c r="C89" s="226"/>
      <c r="D89" s="160">
        <f t="shared" ref="D89:F89" si="22">D90</f>
        <v>110</v>
      </c>
      <c r="E89" s="160">
        <f t="shared" si="22"/>
        <v>0</v>
      </c>
      <c r="F89" s="160">
        <f t="shared" si="22"/>
        <v>110</v>
      </c>
    </row>
    <row r="90" spans="1:6" ht="18" customHeight="1">
      <c r="A90" s="47" t="s">
        <v>147</v>
      </c>
      <c r="B90" s="224" t="s">
        <v>148</v>
      </c>
      <c r="C90" s="226"/>
      <c r="D90" s="8">
        <f t="shared" ref="D90:E90" si="23">D91+D92</f>
        <v>110</v>
      </c>
      <c r="E90" s="8">
        <f t="shared" si="23"/>
        <v>0</v>
      </c>
      <c r="F90" s="8">
        <f>F91+F92</f>
        <v>110</v>
      </c>
    </row>
    <row r="91" spans="1:6" ht="27" customHeight="1">
      <c r="A91" s="47" t="s">
        <v>253</v>
      </c>
      <c r="B91" s="224" t="s">
        <v>149</v>
      </c>
      <c r="C91" s="226">
        <v>200</v>
      </c>
      <c r="D91" s="8">
        <v>85</v>
      </c>
      <c r="E91" s="8"/>
      <c r="F91" s="8">
        <f>D91+E91</f>
        <v>85</v>
      </c>
    </row>
    <row r="92" spans="1:6" ht="27" customHeight="1">
      <c r="A92" s="47" t="s">
        <v>744</v>
      </c>
      <c r="B92" s="224" t="s">
        <v>149</v>
      </c>
      <c r="C92" s="226">
        <v>600</v>
      </c>
      <c r="D92" s="8">
        <v>25</v>
      </c>
      <c r="E92" s="8"/>
      <c r="F92" s="8">
        <f>D92+E92</f>
        <v>25</v>
      </c>
    </row>
    <row r="93" spans="1:6" ht="21.75" customHeight="1">
      <c r="A93" s="170" t="s">
        <v>150</v>
      </c>
      <c r="B93" s="184" t="s">
        <v>151</v>
      </c>
      <c r="C93" s="222"/>
      <c r="D93" s="160">
        <f t="shared" ref="D93:F93" si="24">D94</f>
        <v>164.9</v>
      </c>
      <c r="E93" s="160">
        <f t="shared" si="24"/>
        <v>0</v>
      </c>
      <c r="F93" s="160">
        <f t="shared" si="24"/>
        <v>164.9</v>
      </c>
    </row>
    <row r="94" spans="1:6" ht="18" customHeight="1">
      <c r="A94" s="47" t="s">
        <v>102</v>
      </c>
      <c r="B94" s="156" t="s">
        <v>155</v>
      </c>
      <c r="C94" s="222"/>
      <c r="D94" s="8">
        <f t="shared" ref="D94:E94" si="25">D95+D96+D97</f>
        <v>164.9</v>
      </c>
      <c r="E94" s="8">
        <f t="shared" si="25"/>
        <v>0</v>
      </c>
      <c r="F94" s="8">
        <f>F95+F96+F97</f>
        <v>164.9</v>
      </c>
    </row>
    <row r="95" spans="1:6" ht="39" customHeight="1">
      <c r="A95" s="47" t="s">
        <v>152</v>
      </c>
      <c r="B95" s="156" t="s">
        <v>156</v>
      </c>
      <c r="C95" s="226">
        <v>300</v>
      </c>
      <c r="D95" s="8">
        <v>16</v>
      </c>
      <c r="E95" s="8"/>
      <c r="F95" s="8">
        <f>D95+E95</f>
        <v>16</v>
      </c>
    </row>
    <row r="96" spans="1:6" ht="20.25" customHeight="1">
      <c r="A96" s="47" t="s">
        <v>153</v>
      </c>
      <c r="B96" s="224" t="s">
        <v>157</v>
      </c>
      <c r="C96" s="226">
        <v>300</v>
      </c>
      <c r="D96" s="8">
        <v>108</v>
      </c>
      <c r="E96" s="8"/>
      <c r="F96" s="8">
        <f>D96+E96</f>
        <v>108</v>
      </c>
    </row>
    <row r="97" spans="1:6" ht="18.75" customHeight="1">
      <c r="A97" s="47" t="s">
        <v>154</v>
      </c>
      <c r="B97" s="224" t="s">
        <v>158</v>
      </c>
      <c r="C97" s="226">
        <v>300</v>
      </c>
      <c r="D97" s="8">
        <v>40.9</v>
      </c>
      <c r="E97" s="8"/>
      <c r="F97" s="8">
        <f>D97+E97</f>
        <v>40.9</v>
      </c>
    </row>
    <row r="98" spans="1:6" ht="27" customHeight="1">
      <c r="A98" s="170" t="s">
        <v>371</v>
      </c>
      <c r="B98" s="224" t="s">
        <v>372</v>
      </c>
      <c r="C98" s="226"/>
      <c r="D98" s="8">
        <f t="shared" ref="D98:E98" si="26">D99</f>
        <v>122.1</v>
      </c>
      <c r="E98" s="8">
        <f t="shared" si="26"/>
        <v>0</v>
      </c>
      <c r="F98" s="8">
        <f>F99</f>
        <v>122.1</v>
      </c>
    </row>
    <row r="99" spans="1:6" ht="17.25" customHeight="1">
      <c r="A99" s="47" t="s">
        <v>102</v>
      </c>
      <c r="B99" s="224" t="s">
        <v>373</v>
      </c>
      <c r="C99" s="226"/>
      <c r="D99" s="8">
        <f t="shared" ref="D99:E99" si="27">D100+D101</f>
        <v>122.1</v>
      </c>
      <c r="E99" s="8">
        <f t="shared" si="27"/>
        <v>0</v>
      </c>
      <c r="F99" s="8">
        <f>F100+F101</f>
        <v>122.1</v>
      </c>
    </row>
    <row r="100" spans="1:6" ht="27.75" customHeight="1">
      <c r="A100" s="47" t="s">
        <v>746</v>
      </c>
      <c r="B100" s="224" t="s">
        <v>739</v>
      </c>
      <c r="C100" s="226">
        <v>200</v>
      </c>
      <c r="D100" s="8">
        <v>108.1</v>
      </c>
      <c r="E100" s="8"/>
      <c r="F100" s="8">
        <f>D100+E100</f>
        <v>108.1</v>
      </c>
    </row>
    <row r="101" spans="1:6" ht="42.75" customHeight="1">
      <c r="A101" s="47" t="s">
        <v>385</v>
      </c>
      <c r="B101" s="224" t="s">
        <v>375</v>
      </c>
      <c r="C101" s="226">
        <v>300</v>
      </c>
      <c r="D101" s="8">
        <v>14</v>
      </c>
      <c r="E101" s="8"/>
      <c r="F101" s="8">
        <f>D101+E101</f>
        <v>14</v>
      </c>
    </row>
    <row r="102" spans="1:6" ht="22.5" customHeight="1">
      <c r="A102" s="47" t="s">
        <v>226</v>
      </c>
      <c r="B102" s="159" t="s">
        <v>159</v>
      </c>
      <c r="C102" s="226"/>
      <c r="D102" s="160">
        <f t="shared" ref="D102:E102" si="28">D103+D122</f>
        <v>10153.4</v>
      </c>
      <c r="E102" s="160">
        <f t="shared" si="28"/>
        <v>361.20000000000005</v>
      </c>
      <c r="F102" s="160">
        <f>F103+F122</f>
        <v>10514.599999999999</v>
      </c>
    </row>
    <row r="103" spans="1:6" ht="19.5" customHeight="1">
      <c r="A103" s="185" t="s">
        <v>160</v>
      </c>
      <c r="B103" s="156" t="s">
        <v>161</v>
      </c>
      <c r="C103" s="226"/>
      <c r="D103" s="8">
        <f t="shared" ref="D103:E103" si="29">D104+D110+D112+D115+D119</f>
        <v>8391.5</v>
      </c>
      <c r="E103" s="8">
        <f t="shared" si="29"/>
        <v>279.40000000000003</v>
      </c>
      <c r="F103" s="8">
        <f>F104+F110+F112+F115+F119</f>
        <v>8670.9</v>
      </c>
    </row>
    <row r="104" spans="1:6" ht="18" customHeight="1">
      <c r="A104" s="47" t="s">
        <v>164</v>
      </c>
      <c r="B104" s="156" t="s">
        <v>165</v>
      </c>
      <c r="C104" s="226"/>
      <c r="D104" s="8">
        <f t="shared" ref="D104:E104" si="30">D105+D106+D108+D109+D107</f>
        <v>4489.3</v>
      </c>
      <c r="E104" s="8">
        <f t="shared" si="30"/>
        <v>0</v>
      </c>
      <c r="F104" s="8">
        <f>F105+F106+F108+F109+F107</f>
        <v>4489.3</v>
      </c>
    </row>
    <row r="105" spans="1:6" ht="42.75" customHeight="1">
      <c r="A105" s="47" t="s">
        <v>162</v>
      </c>
      <c r="B105" s="156" t="s">
        <v>166</v>
      </c>
      <c r="C105" s="226">
        <v>100</v>
      </c>
      <c r="D105" s="8">
        <v>2427.6</v>
      </c>
      <c r="E105" s="8"/>
      <c r="F105" s="8">
        <f>D105+E105</f>
        <v>2427.6</v>
      </c>
    </row>
    <row r="106" spans="1:6" ht="28.5" customHeight="1">
      <c r="A106" s="47" t="s">
        <v>254</v>
      </c>
      <c r="B106" s="156" t="s">
        <v>166</v>
      </c>
      <c r="C106" s="226">
        <v>200</v>
      </c>
      <c r="D106" s="8">
        <v>1966.7</v>
      </c>
      <c r="E106" s="8"/>
      <c r="F106" s="8">
        <f t="shared" ref="F106:F109" si="31">D106+E106</f>
        <v>1966.7</v>
      </c>
    </row>
    <row r="107" spans="1:6" ht="28.5" customHeight="1">
      <c r="A107" s="47" t="s">
        <v>745</v>
      </c>
      <c r="B107" s="156" t="s">
        <v>166</v>
      </c>
      <c r="C107" s="226">
        <v>300</v>
      </c>
      <c r="D107" s="8">
        <v>60</v>
      </c>
      <c r="E107" s="8"/>
      <c r="F107" s="8">
        <f t="shared" si="31"/>
        <v>60</v>
      </c>
    </row>
    <row r="108" spans="1:6" ht="28.5" customHeight="1">
      <c r="A108" s="47" t="s">
        <v>163</v>
      </c>
      <c r="B108" s="156" t="s">
        <v>166</v>
      </c>
      <c r="C108" s="226">
        <v>800</v>
      </c>
      <c r="D108" s="8">
        <v>20</v>
      </c>
      <c r="E108" s="8"/>
      <c r="F108" s="8">
        <f t="shared" si="31"/>
        <v>20</v>
      </c>
    </row>
    <row r="109" spans="1:6" ht="25.5" customHeight="1">
      <c r="A109" s="186" t="s">
        <v>255</v>
      </c>
      <c r="B109" s="224" t="s">
        <v>167</v>
      </c>
      <c r="C109" s="226">
        <v>200</v>
      </c>
      <c r="D109" s="8">
        <v>15</v>
      </c>
      <c r="E109" s="8"/>
      <c r="F109" s="8">
        <f t="shared" si="31"/>
        <v>15</v>
      </c>
    </row>
    <row r="110" spans="1:6" ht="18" customHeight="1">
      <c r="A110" s="47" t="s">
        <v>168</v>
      </c>
      <c r="B110" s="156" t="s">
        <v>169</v>
      </c>
      <c r="C110" s="226"/>
      <c r="D110" s="8">
        <f t="shared" ref="D110:E110" si="32">D111</f>
        <v>60</v>
      </c>
      <c r="E110" s="8">
        <f t="shared" si="32"/>
        <v>0</v>
      </c>
      <c r="F110" s="8">
        <f>F111</f>
        <v>60</v>
      </c>
    </row>
    <row r="111" spans="1:6" ht="27" customHeight="1">
      <c r="A111" s="47" t="s">
        <v>256</v>
      </c>
      <c r="B111" s="156" t="s">
        <v>170</v>
      </c>
      <c r="C111" s="226">
        <v>200</v>
      </c>
      <c r="D111" s="8">
        <v>60</v>
      </c>
      <c r="E111" s="8"/>
      <c r="F111" s="8">
        <f>D111+E111</f>
        <v>60</v>
      </c>
    </row>
    <row r="112" spans="1:6" ht="20.25" customHeight="1">
      <c r="A112" s="47" t="s">
        <v>171</v>
      </c>
      <c r="B112" s="156" t="s">
        <v>172</v>
      </c>
      <c r="C112" s="226"/>
      <c r="D112" s="8">
        <f t="shared" ref="D112:E112" si="33">D113+D114</f>
        <v>1986.8000000000002</v>
      </c>
      <c r="E112" s="8">
        <f t="shared" si="33"/>
        <v>279.3</v>
      </c>
      <c r="F112" s="8">
        <f>F113+F114</f>
        <v>2266.1</v>
      </c>
    </row>
    <row r="113" spans="1:6" ht="50.25" customHeight="1">
      <c r="A113" s="152" t="s">
        <v>173</v>
      </c>
      <c r="B113" s="156" t="s">
        <v>174</v>
      </c>
      <c r="C113" s="226">
        <v>100</v>
      </c>
      <c r="D113" s="8">
        <v>1733.9</v>
      </c>
      <c r="E113" s="8">
        <v>279.3</v>
      </c>
      <c r="F113" s="8">
        <f>D113+E113</f>
        <v>2013.2</v>
      </c>
    </row>
    <row r="114" spans="1:6" ht="52.5" customHeight="1">
      <c r="A114" s="47" t="s">
        <v>614</v>
      </c>
      <c r="B114" s="224" t="s">
        <v>175</v>
      </c>
      <c r="C114" s="226">
        <v>100</v>
      </c>
      <c r="D114" s="8">
        <v>252.9</v>
      </c>
      <c r="E114" s="8"/>
      <c r="F114" s="8">
        <f>D114+E114</f>
        <v>252.9</v>
      </c>
    </row>
    <row r="115" spans="1:6" ht="18.75" customHeight="1">
      <c r="A115" s="47" t="s">
        <v>298</v>
      </c>
      <c r="B115" s="156" t="s">
        <v>299</v>
      </c>
      <c r="C115" s="226"/>
      <c r="D115" s="8">
        <f>D116+D117+D118</f>
        <v>1849.6</v>
      </c>
      <c r="E115" s="8">
        <f t="shared" ref="E115:F115" si="34">E116+E117+E118</f>
        <v>0</v>
      </c>
      <c r="F115" s="8">
        <f t="shared" si="34"/>
        <v>1849.6</v>
      </c>
    </row>
    <row r="116" spans="1:6" ht="39.75" customHeight="1">
      <c r="A116" s="47" t="s">
        <v>595</v>
      </c>
      <c r="B116" s="156" t="s">
        <v>675</v>
      </c>
      <c r="C116" s="226">
        <v>100</v>
      </c>
      <c r="D116" s="8">
        <v>1441.1</v>
      </c>
      <c r="E116" s="8"/>
      <c r="F116" s="8">
        <f>D116+E116</f>
        <v>1441.1</v>
      </c>
    </row>
    <row r="117" spans="1:6" ht="28.5" customHeight="1">
      <c r="A117" s="47" t="s">
        <v>596</v>
      </c>
      <c r="B117" s="156" t="s">
        <v>675</v>
      </c>
      <c r="C117" s="226">
        <v>200</v>
      </c>
      <c r="D117" s="8">
        <v>408.5</v>
      </c>
      <c r="E117" s="8">
        <v>-230.9</v>
      </c>
      <c r="F117" s="8">
        <f>D117+E117</f>
        <v>177.6</v>
      </c>
    </row>
    <row r="118" spans="1:6" ht="28.5" customHeight="1">
      <c r="A118" s="47" t="s">
        <v>804</v>
      </c>
      <c r="B118" s="156" t="s">
        <v>805</v>
      </c>
      <c r="C118" s="264">
        <v>500</v>
      </c>
      <c r="D118" s="8"/>
      <c r="E118" s="8">
        <v>230.9</v>
      </c>
      <c r="F118" s="8">
        <f>D118+E118</f>
        <v>230.9</v>
      </c>
    </row>
    <row r="119" spans="1:6" ht="18" customHeight="1">
      <c r="A119" s="47" t="s">
        <v>376</v>
      </c>
      <c r="B119" s="156" t="s">
        <v>377</v>
      </c>
      <c r="C119" s="226"/>
      <c r="D119" s="8">
        <f t="shared" ref="D119:E119" si="35">D120+D121</f>
        <v>5.8</v>
      </c>
      <c r="E119" s="8">
        <f t="shared" si="35"/>
        <v>0.1</v>
      </c>
      <c r="F119" s="8">
        <f>F120+F121</f>
        <v>5.9</v>
      </c>
    </row>
    <row r="120" spans="1:6" ht="28.5" customHeight="1">
      <c r="A120" s="47" t="s">
        <v>615</v>
      </c>
      <c r="B120" s="156" t="s">
        <v>378</v>
      </c>
      <c r="C120" s="226">
        <v>200</v>
      </c>
      <c r="D120" s="8">
        <v>2.9</v>
      </c>
      <c r="E120" s="8">
        <v>0.1</v>
      </c>
      <c r="F120" s="8">
        <f>D120+E120</f>
        <v>3</v>
      </c>
    </row>
    <row r="121" spans="1:6" ht="27" customHeight="1">
      <c r="A121" s="47" t="s">
        <v>382</v>
      </c>
      <c r="B121" s="156" t="s">
        <v>379</v>
      </c>
      <c r="C121" s="226">
        <v>200</v>
      </c>
      <c r="D121" s="8">
        <v>2.9</v>
      </c>
      <c r="E121" s="8"/>
      <c r="F121" s="8">
        <f>D121+E121</f>
        <v>2.9</v>
      </c>
    </row>
    <row r="122" spans="1:6" ht="21" customHeight="1">
      <c r="A122" s="177" t="s">
        <v>176</v>
      </c>
      <c r="B122" s="184" t="s">
        <v>177</v>
      </c>
      <c r="C122" s="226"/>
      <c r="D122" s="160">
        <f t="shared" ref="D122:E122" si="36">D123</f>
        <v>1761.8999999999996</v>
      </c>
      <c r="E122" s="160">
        <f t="shared" si="36"/>
        <v>81.8</v>
      </c>
      <c r="F122" s="160">
        <f>F123</f>
        <v>1843.6999999999998</v>
      </c>
    </row>
    <row r="123" spans="1:6" ht="19.5" customHeight="1">
      <c r="A123" s="47" t="s">
        <v>133</v>
      </c>
      <c r="B123" s="156" t="s">
        <v>178</v>
      </c>
      <c r="C123" s="226"/>
      <c r="D123" s="8">
        <f t="shared" ref="D123:E123" si="37">D124+D125+D126+D127+D128</f>
        <v>1761.8999999999996</v>
      </c>
      <c r="E123" s="8">
        <f t="shared" si="37"/>
        <v>81.8</v>
      </c>
      <c r="F123" s="8">
        <f>F124+F125+F126+F127+F128</f>
        <v>1843.6999999999998</v>
      </c>
    </row>
    <row r="124" spans="1:6" ht="39.75" customHeight="1">
      <c r="A124" s="47" t="s">
        <v>179</v>
      </c>
      <c r="B124" s="156" t="s">
        <v>181</v>
      </c>
      <c r="C124" s="226">
        <v>100</v>
      </c>
      <c r="D124" s="8">
        <v>1317.8</v>
      </c>
      <c r="E124" s="8"/>
      <c r="F124" s="8">
        <f>D124+E124</f>
        <v>1317.8</v>
      </c>
    </row>
    <row r="125" spans="1:6" ht="31.5" customHeight="1">
      <c r="A125" s="47" t="s">
        <v>257</v>
      </c>
      <c r="B125" s="156" t="s">
        <v>181</v>
      </c>
      <c r="C125" s="226">
        <v>200</v>
      </c>
      <c r="D125" s="8">
        <v>235.1</v>
      </c>
      <c r="E125" s="8"/>
      <c r="F125" s="8">
        <f t="shared" ref="F125:F128" si="38">D125+E125</f>
        <v>235.1</v>
      </c>
    </row>
    <row r="126" spans="1:6" ht="30" customHeight="1">
      <c r="A126" s="47" t="s">
        <v>180</v>
      </c>
      <c r="B126" s="156" t="s">
        <v>181</v>
      </c>
      <c r="C126" s="226">
        <v>800</v>
      </c>
      <c r="D126" s="8">
        <v>0.8</v>
      </c>
      <c r="E126" s="8"/>
      <c r="F126" s="8">
        <f t="shared" si="38"/>
        <v>0.8</v>
      </c>
    </row>
    <row r="127" spans="1:6" ht="55.5" customHeight="1">
      <c r="A127" s="152" t="s">
        <v>697</v>
      </c>
      <c r="B127" s="157" t="s">
        <v>343</v>
      </c>
      <c r="C127" s="226">
        <v>100</v>
      </c>
      <c r="D127" s="8">
        <v>104.1</v>
      </c>
      <c r="E127" s="8"/>
      <c r="F127" s="8">
        <f t="shared" si="38"/>
        <v>104.1</v>
      </c>
    </row>
    <row r="128" spans="1:6" ht="54" customHeight="1">
      <c r="A128" s="152" t="s">
        <v>364</v>
      </c>
      <c r="B128" s="224" t="s">
        <v>361</v>
      </c>
      <c r="C128" s="226">
        <v>100</v>
      </c>
      <c r="D128" s="8">
        <v>104.1</v>
      </c>
      <c r="E128" s="8">
        <v>81.8</v>
      </c>
      <c r="F128" s="8">
        <f t="shared" si="38"/>
        <v>185.89999999999998</v>
      </c>
    </row>
    <row r="129" spans="1:6" ht="21" customHeight="1">
      <c r="A129" s="170" t="s">
        <v>14</v>
      </c>
      <c r="B129" s="159" t="s">
        <v>182</v>
      </c>
      <c r="C129" s="226"/>
      <c r="D129" s="160">
        <f t="shared" ref="D129:F131" si="39">D130</f>
        <v>247.8</v>
      </c>
      <c r="E129" s="160">
        <f t="shared" si="39"/>
        <v>0</v>
      </c>
      <c r="F129" s="160">
        <f t="shared" si="39"/>
        <v>247.8</v>
      </c>
    </row>
    <row r="130" spans="1:6" ht="27.75" customHeight="1">
      <c r="A130" s="185" t="s">
        <v>183</v>
      </c>
      <c r="B130" s="156" t="s">
        <v>184</v>
      </c>
      <c r="C130" s="187"/>
      <c r="D130" s="8">
        <f t="shared" si="39"/>
        <v>247.8</v>
      </c>
      <c r="E130" s="8">
        <f t="shared" si="39"/>
        <v>0</v>
      </c>
      <c r="F130" s="8">
        <f>F131</f>
        <v>247.8</v>
      </c>
    </row>
    <row r="131" spans="1:6" ht="27.75" customHeight="1">
      <c r="A131" s="47" t="s">
        <v>185</v>
      </c>
      <c r="B131" s="156" t="s">
        <v>186</v>
      </c>
      <c r="C131" s="187"/>
      <c r="D131" s="8">
        <f t="shared" si="39"/>
        <v>247.8</v>
      </c>
      <c r="E131" s="8">
        <f t="shared" si="39"/>
        <v>0</v>
      </c>
      <c r="F131" s="8">
        <f>F132</f>
        <v>247.8</v>
      </c>
    </row>
    <row r="132" spans="1:6" ht="30.75" customHeight="1">
      <c r="A132" s="47" t="s">
        <v>258</v>
      </c>
      <c r="B132" s="156" t="s">
        <v>187</v>
      </c>
      <c r="C132" s="226">
        <v>200</v>
      </c>
      <c r="D132" s="8">
        <v>247.8</v>
      </c>
      <c r="E132" s="8"/>
      <c r="F132" s="8">
        <f>D132+E132</f>
        <v>247.8</v>
      </c>
    </row>
    <row r="133" spans="1:6" ht="18" customHeight="1">
      <c r="A133" s="170" t="s">
        <v>15</v>
      </c>
      <c r="B133" s="159" t="s">
        <v>188</v>
      </c>
      <c r="C133" s="226"/>
      <c r="D133" s="160">
        <f t="shared" ref="D133:F134" si="40">D134</f>
        <v>70</v>
      </c>
      <c r="E133" s="160">
        <f t="shared" si="40"/>
        <v>100</v>
      </c>
      <c r="F133" s="160">
        <f t="shared" si="40"/>
        <v>170</v>
      </c>
    </row>
    <row r="134" spans="1:6" ht="21" customHeight="1">
      <c r="A134" s="185" t="s">
        <v>189</v>
      </c>
      <c r="B134" s="224" t="s">
        <v>190</v>
      </c>
      <c r="C134" s="153"/>
      <c r="D134" s="8">
        <f t="shared" si="40"/>
        <v>70</v>
      </c>
      <c r="E134" s="8">
        <f t="shared" si="40"/>
        <v>100</v>
      </c>
      <c r="F134" s="8">
        <f>F135</f>
        <v>170</v>
      </c>
    </row>
    <row r="135" spans="1:6" ht="19.5" customHeight="1">
      <c r="A135" s="47" t="s">
        <v>191</v>
      </c>
      <c r="B135" s="224" t="s">
        <v>192</v>
      </c>
      <c r="C135" s="153"/>
      <c r="D135" s="8">
        <f>D136+D137</f>
        <v>70</v>
      </c>
      <c r="E135" s="8">
        <f t="shared" ref="E135:F135" si="41">E136+E137</f>
        <v>100</v>
      </c>
      <c r="F135" s="8">
        <f t="shared" si="41"/>
        <v>170</v>
      </c>
    </row>
    <row r="136" spans="1:6" ht="30" customHeight="1">
      <c r="A136" s="47" t="s">
        <v>259</v>
      </c>
      <c r="B136" s="224" t="s">
        <v>350</v>
      </c>
      <c r="C136" s="153">
        <v>200</v>
      </c>
      <c r="D136" s="8">
        <v>70</v>
      </c>
      <c r="E136" s="8"/>
      <c r="F136" s="8">
        <f>D136+E136</f>
        <v>70</v>
      </c>
    </row>
    <row r="137" spans="1:6" ht="30" customHeight="1">
      <c r="A137" s="248" t="s">
        <v>771</v>
      </c>
      <c r="B137" s="240" t="s">
        <v>772</v>
      </c>
      <c r="C137" s="17">
        <v>200</v>
      </c>
      <c r="D137" s="8"/>
      <c r="E137" s="8">
        <v>100</v>
      </c>
      <c r="F137" s="8">
        <f>D137+E137</f>
        <v>100</v>
      </c>
    </row>
    <row r="138" spans="1:6" ht="27.75" customHeight="1">
      <c r="A138" s="47" t="s">
        <v>227</v>
      </c>
      <c r="B138" s="159" t="s">
        <v>621</v>
      </c>
      <c r="C138" s="226"/>
      <c r="D138" s="160">
        <f t="shared" ref="D138:E138" si="42">D139+D147+D151+D156+D160+D166+D170+D173+D143</f>
        <v>10050</v>
      </c>
      <c r="E138" s="160">
        <f t="shared" si="42"/>
        <v>783.3</v>
      </c>
      <c r="F138" s="160">
        <f>F139+F147+F151+F156+F160+F166+F170+F173+F143</f>
        <v>10833.300000000001</v>
      </c>
    </row>
    <row r="139" spans="1:6" ht="20.25" customHeight="1">
      <c r="A139" s="47" t="s">
        <v>289</v>
      </c>
      <c r="B139" s="224" t="s">
        <v>622</v>
      </c>
      <c r="C139" s="153"/>
      <c r="D139" s="8">
        <f t="shared" ref="D139:E139" si="43">D140</f>
        <v>570</v>
      </c>
      <c r="E139" s="8">
        <f t="shared" si="43"/>
        <v>783.3</v>
      </c>
      <c r="F139" s="8">
        <f>F140</f>
        <v>1353.3</v>
      </c>
    </row>
    <row r="140" spans="1:6" ht="18.75" customHeight="1">
      <c r="A140" s="47" t="s">
        <v>291</v>
      </c>
      <c r="B140" s="224" t="s">
        <v>623</v>
      </c>
      <c r="C140" s="153"/>
      <c r="D140" s="8">
        <f>D142+D141</f>
        <v>570</v>
      </c>
      <c r="E140" s="8">
        <f t="shared" ref="E140:F140" si="44">E142+E141</f>
        <v>783.3</v>
      </c>
      <c r="F140" s="8">
        <f t="shared" si="44"/>
        <v>1353.3</v>
      </c>
    </row>
    <row r="141" spans="1:6" ht="29.25" customHeight="1">
      <c r="A141" s="280" t="s">
        <v>295</v>
      </c>
      <c r="B141" s="283" t="s">
        <v>810</v>
      </c>
      <c r="C141" s="278">
        <v>300</v>
      </c>
      <c r="D141" s="8"/>
      <c r="E141" s="8">
        <v>781.3</v>
      </c>
      <c r="F141" s="8">
        <f>D141+E141</f>
        <v>781.3</v>
      </c>
    </row>
    <row r="142" spans="1:6" ht="27" customHeight="1">
      <c r="A142" s="47" t="s">
        <v>295</v>
      </c>
      <c r="B142" s="224" t="s">
        <v>752</v>
      </c>
      <c r="C142" s="153">
        <v>300</v>
      </c>
      <c r="D142" s="8">
        <v>570</v>
      </c>
      <c r="E142" s="8">
        <v>2</v>
      </c>
      <c r="F142" s="8">
        <f>D142+E142</f>
        <v>572</v>
      </c>
    </row>
    <row r="143" spans="1:6" ht="27.75" customHeight="1">
      <c r="A143" s="152" t="s">
        <v>593</v>
      </c>
      <c r="B143" s="154" t="s">
        <v>625</v>
      </c>
      <c r="C143" s="226"/>
      <c r="D143" s="8">
        <f t="shared" ref="D143:E143" si="45">D144</f>
        <v>800</v>
      </c>
      <c r="E143" s="8">
        <f t="shared" si="45"/>
        <v>0</v>
      </c>
      <c r="F143" s="8">
        <f>F144</f>
        <v>800</v>
      </c>
    </row>
    <row r="144" spans="1:6" ht="28.5" customHeight="1">
      <c r="A144" s="47" t="s">
        <v>594</v>
      </c>
      <c r="B144" s="224" t="s">
        <v>626</v>
      </c>
      <c r="C144" s="153"/>
      <c r="D144" s="8">
        <f t="shared" ref="D144:E144" si="46">D145+D146</f>
        <v>800</v>
      </c>
      <c r="E144" s="8">
        <f t="shared" si="46"/>
        <v>0</v>
      </c>
      <c r="F144" s="8">
        <f>F145+F146</f>
        <v>800</v>
      </c>
    </row>
    <row r="145" spans="1:6" ht="64.5" customHeight="1">
      <c r="A145" s="152" t="s">
        <v>736</v>
      </c>
      <c r="B145" s="224" t="s">
        <v>627</v>
      </c>
      <c r="C145" s="153">
        <v>200</v>
      </c>
      <c r="D145" s="8">
        <v>200</v>
      </c>
      <c r="E145" s="8"/>
      <c r="F145" s="8">
        <f>D145+E145</f>
        <v>200</v>
      </c>
    </row>
    <row r="146" spans="1:6" ht="24.75" customHeight="1">
      <c r="A146" s="152" t="s">
        <v>737</v>
      </c>
      <c r="B146" s="224" t="s">
        <v>738</v>
      </c>
      <c r="C146" s="153">
        <v>200</v>
      </c>
      <c r="D146" s="8">
        <v>600</v>
      </c>
      <c r="E146" s="8"/>
      <c r="F146" s="8">
        <f>D146+E146</f>
        <v>600</v>
      </c>
    </row>
    <row r="147" spans="1:6" ht="18.75" customHeight="1">
      <c r="A147" s="152" t="s">
        <v>314</v>
      </c>
      <c r="B147" s="224" t="s">
        <v>628</v>
      </c>
      <c r="C147" s="153"/>
      <c r="D147" s="8">
        <f t="shared" ref="D147:E147" si="47">D148</f>
        <v>508.4</v>
      </c>
      <c r="E147" s="8">
        <f t="shared" si="47"/>
        <v>0</v>
      </c>
      <c r="F147" s="8">
        <f>F148</f>
        <v>508.4</v>
      </c>
    </row>
    <row r="148" spans="1:6" ht="18" customHeight="1">
      <c r="A148" s="47" t="s">
        <v>316</v>
      </c>
      <c r="B148" s="224" t="s">
        <v>629</v>
      </c>
      <c r="C148" s="153"/>
      <c r="D148" s="8">
        <f t="shared" ref="D148:E148" si="48">D149+D150</f>
        <v>508.4</v>
      </c>
      <c r="E148" s="8">
        <f t="shared" si="48"/>
        <v>0</v>
      </c>
      <c r="F148" s="8">
        <f>F149+F150</f>
        <v>508.4</v>
      </c>
    </row>
    <row r="149" spans="1:6" ht="28.5" customHeight="1">
      <c r="A149" s="152" t="s">
        <v>698</v>
      </c>
      <c r="B149" s="224" t="s">
        <v>630</v>
      </c>
      <c r="C149" s="153">
        <v>200</v>
      </c>
      <c r="D149" s="8"/>
      <c r="E149" s="8"/>
      <c r="F149" s="8">
        <f>D149+E149</f>
        <v>0</v>
      </c>
    </row>
    <row r="150" spans="1:6" ht="30" customHeight="1">
      <c r="A150" s="152" t="s">
        <v>699</v>
      </c>
      <c r="B150" s="224" t="s">
        <v>630</v>
      </c>
      <c r="C150" s="153">
        <v>400</v>
      </c>
      <c r="D150" s="8">
        <v>508.4</v>
      </c>
      <c r="E150" s="8"/>
      <c r="F150" s="8">
        <f>D150+E150</f>
        <v>508.4</v>
      </c>
    </row>
    <row r="151" spans="1:6" ht="27" customHeight="1">
      <c r="A151" s="152" t="s">
        <v>323</v>
      </c>
      <c r="B151" s="224" t="s">
        <v>631</v>
      </c>
      <c r="C151" s="153"/>
      <c r="D151" s="8">
        <f t="shared" ref="D151:E151" si="49">D152</f>
        <v>1023.1</v>
      </c>
      <c r="E151" s="8">
        <f t="shared" si="49"/>
        <v>0</v>
      </c>
      <c r="F151" s="8">
        <f>F152</f>
        <v>1023.1</v>
      </c>
    </row>
    <row r="152" spans="1:6" ht="17.25" customHeight="1">
      <c r="A152" s="152" t="s">
        <v>324</v>
      </c>
      <c r="B152" s="224" t="s">
        <v>632</v>
      </c>
      <c r="C152" s="153"/>
      <c r="D152" s="8">
        <f t="shared" ref="D152:E152" si="50">D153+D154+D155</f>
        <v>1023.1</v>
      </c>
      <c r="E152" s="8">
        <f t="shared" si="50"/>
        <v>0</v>
      </c>
      <c r="F152" s="8">
        <f>F153+F154+F155</f>
        <v>1023.1</v>
      </c>
    </row>
    <row r="153" spans="1:6" ht="28.5" customHeight="1">
      <c r="A153" s="152" t="s">
        <v>328</v>
      </c>
      <c r="B153" s="224" t="s">
        <v>633</v>
      </c>
      <c r="C153" s="153">
        <v>200</v>
      </c>
      <c r="D153" s="8">
        <v>879.9</v>
      </c>
      <c r="E153" s="8"/>
      <c r="F153" s="8">
        <f>D153+E153</f>
        <v>879.9</v>
      </c>
    </row>
    <row r="154" spans="1:6" ht="24.75" customHeight="1">
      <c r="A154" s="152" t="s">
        <v>327</v>
      </c>
      <c r="B154" s="224" t="s">
        <v>634</v>
      </c>
      <c r="C154" s="153">
        <v>200</v>
      </c>
      <c r="D154" s="8">
        <v>97</v>
      </c>
      <c r="E154" s="8"/>
      <c r="F154" s="8">
        <f t="shared" ref="F154:F155" si="51">D154+E154</f>
        <v>97</v>
      </c>
    </row>
    <row r="155" spans="1:6" ht="27" customHeight="1">
      <c r="A155" s="164" t="s">
        <v>708</v>
      </c>
      <c r="B155" s="224" t="s">
        <v>709</v>
      </c>
      <c r="C155" s="153">
        <v>500</v>
      </c>
      <c r="D155" s="8">
        <v>46.2</v>
      </c>
      <c r="E155" s="8"/>
      <c r="F155" s="8">
        <f t="shared" si="51"/>
        <v>46.2</v>
      </c>
    </row>
    <row r="156" spans="1:6" ht="18.75" customHeight="1">
      <c r="A156" s="152" t="s">
        <v>315</v>
      </c>
      <c r="B156" s="224" t="s">
        <v>635</v>
      </c>
      <c r="C156" s="153"/>
      <c r="D156" s="8">
        <f t="shared" ref="D156:E156" si="52">D157</f>
        <v>887.90000000000009</v>
      </c>
      <c r="E156" s="8">
        <f t="shared" si="52"/>
        <v>0</v>
      </c>
      <c r="F156" s="8">
        <f>F157</f>
        <v>887.90000000000009</v>
      </c>
    </row>
    <row r="157" spans="1:6" ht="18" customHeight="1">
      <c r="A157" s="47" t="s">
        <v>341</v>
      </c>
      <c r="B157" s="224" t="s">
        <v>636</v>
      </c>
      <c r="C157" s="153"/>
      <c r="D157" s="8">
        <f t="shared" ref="D157:E157" si="53">D158+D159</f>
        <v>887.90000000000009</v>
      </c>
      <c r="E157" s="8">
        <f t="shared" si="53"/>
        <v>0</v>
      </c>
      <c r="F157" s="8">
        <f>F158+F159</f>
        <v>887.90000000000009</v>
      </c>
    </row>
    <row r="158" spans="1:6" ht="26.25" customHeight="1">
      <c r="A158" s="152" t="s">
        <v>589</v>
      </c>
      <c r="B158" s="224" t="s">
        <v>637</v>
      </c>
      <c r="C158" s="226">
        <v>200</v>
      </c>
      <c r="D158" s="8">
        <v>230.8</v>
      </c>
      <c r="E158" s="8"/>
      <c r="F158" s="8">
        <f>D158+E158</f>
        <v>230.8</v>
      </c>
    </row>
    <row r="159" spans="1:6" ht="26.25" customHeight="1">
      <c r="A159" s="152" t="s">
        <v>712</v>
      </c>
      <c r="B159" s="224" t="s">
        <v>713</v>
      </c>
      <c r="C159" s="153">
        <v>500</v>
      </c>
      <c r="D159" s="8">
        <v>657.1</v>
      </c>
      <c r="E159" s="8"/>
      <c r="F159" s="8">
        <f>D159+E159</f>
        <v>657.1</v>
      </c>
    </row>
    <row r="160" spans="1:6" ht="16.5" customHeight="1">
      <c r="A160" s="188" t="s">
        <v>317</v>
      </c>
      <c r="B160" s="224" t="s">
        <v>639</v>
      </c>
      <c r="C160" s="153"/>
      <c r="D160" s="8">
        <f t="shared" ref="D160:E160" si="54">D161</f>
        <v>5500</v>
      </c>
      <c r="E160" s="8">
        <f t="shared" si="54"/>
        <v>0</v>
      </c>
      <c r="F160" s="8">
        <f>F161</f>
        <v>5500</v>
      </c>
    </row>
    <row r="161" spans="1:6" ht="16.5" customHeight="1">
      <c r="A161" s="47" t="s">
        <v>342</v>
      </c>
      <c r="B161" s="224" t="s">
        <v>640</v>
      </c>
      <c r="C161" s="153"/>
      <c r="D161" s="8">
        <f>D162+D165+D164+D163</f>
        <v>5500</v>
      </c>
      <c r="E161" s="8">
        <f t="shared" ref="E161:F161" si="55">E162+E165+E164+E163</f>
        <v>0</v>
      </c>
      <c r="F161" s="8">
        <f t="shared" si="55"/>
        <v>5500</v>
      </c>
    </row>
    <row r="162" spans="1:6" ht="25.5" customHeight="1">
      <c r="A162" s="152" t="s">
        <v>320</v>
      </c>
      <c r="B162" s="224" t="s">
        <v>641</v>
      </c>
      <c r="C162" s="153">
        <v>800</v>
      </c>
      <c r="D162" s="8">
        <v>4131</v>
      </c>
      <c r="E162" s="8">
        <v>-1100</v>
      </c>
      <c r="F162" s="8">
        <f>D162+E162</f>
        <v>3031</v>
      </c>
    </row>
    <row r="163" spans="1:6" ht="25.5" customHeight="1">
      <c r="A163" s="152" t="s">
        <v>826</v>
      </c>
      <c r="B163" s="290" t="s">
        <v>825</v>
      </c>
      <c r="C163" s="153">
        <v>800</v>
      </c>
      <c r="D163" s="8"/>
      <c r="E163" s="8">
        <v>1600</v>
      </c>
      <c r="F163" s="8">
        <f>D163+E163</f>
        <v>1600</v>
      </c>
    </row>
    <row r="164" spans="1:6" ht="25.5" customHeight="1">
      <c r="A164" s="152" t="s">
        <v>710</v>
      </c>
      <c r="B164" s="224" t="s">
        <v>711</v>
      </c>
      <c r="C164" s="153">
        <v>500</v>
      </c>
      <c r="D164" s="8">
        <v>869</v>
      </c>
      <c r="E164" s="8"/>
      <c r="F164" s="8">
        <f t="shared" ref="F164:F165" si="56">D164+E164</f>
        <v>869</v>
      </c>
    </row>
    <row r="165" spans="1:6" ht="27" customHeight="1">
      <c r="A165" s="152" t="s">
        <v>326</v>
      </c>
      <c r="B165" s="224" t="s">
        <v>642</v>
      </c>
      <c r="C165" s="153">
        <v>200</v>
      </c>
      <c r="D165" s="8">
        <v>500</v>
      </c>
      <c r="E165" s="8">
        <v>-500</v>
      </c>
      <c r="F165" s="8">
        <f t="shared" si="56"/>
        <v>0</v>
      </c>
    </row>
    <row r="166" spans="1:6" ht="39" customHeight="1">
      <c r="A166" s="152" t="s">
        <v>318</v>
      </c>
      <c r="B166" s="224" t="s">
        <v>643</v>
      </c>
      <c r="C166" s="153"/>
      <c r="D166" s="8">
        <f t="shared" ref="D166:E166" si="57">D167</f>
        <v>360.59999999999997</v>
      </c>
      <c r="E166" s="8">
        <f t="shared" si="57"/>
        <v>0</v>
      </c>
      <c r="F166" s="8">
        <f>F167</f>
        <v>360.59999999999997</v>
      </c>
    </row>
    <row r="167" spans="1:6" ht="21.75" customHeight="1">
      <c r="A167" s="47" t="s">
        <v>319</v>
      </c>
      <c r="B167" s="224" t="s">
        <v>644</v>
      </c>
      <c r="C167" s="153"/>
      <c r="D167" s="8">
        <f t="shared" ref="D167:E167" si="58">D168+D169</f>
        <v>360.59999999999997</v>
      </c>
      <c r="E167" s="8">
        <f t="shared" si="58"/>
        <v>0</v>
      </c>
      <c r="F167" s="8">
        <f>F168+F169</f>
        <v>360.59999999999997</v>
      </c>
    </row>
    <row r="168" spans="1:6" ht="26.25" customHeight="1">
      <c r="A168" s="47" t="s">
        <v>392</v>
      </c>
      <c r="B168" s="224" t="s">
        <v>751</v>
      </c>
      <c r="C168" s="153">
        <v>200</v>
      </c>
      <c r="D168" s="8">
        <v>54.7</v>
      </c>
      <c r="E168" s="8"/>
      <c r="F168" s="8">
        <f>D168+E168</f>
        <v>54.7</v>
      </c>
    </row>
    <row r="169" spans="1:6" ht="26.25" customHeight="1">
      <c r="A169" s="152" t="s">
        <v>714</v>
      </c>
      <c r="B169" s="224" t="s">
        <v>717</v>
      </c>
      <c r="C169" s="153">
        <v>500</v>
      </c>
      <c r="D169" s="8">
        <v>305.89999999999998</v>
      </c>
      <c r="E169" s="8"/>
      <c r="F169" s="8">
        <f>D169+E169</f>
        <v>305.89999999999998</v>
      </c>
    </row>
    <row r="170" spans="1:6" ht="16.5" customHeight="1">
      <c r="A170" s="152" t="s">
        <v>321</v>
      </c>
      <c r="B170" s="224" t="s">
        <v>645</v>
      </c>
      <c r="C170" s="153"/>
      <c r="D170" s="8">
        <f t="shared" ref="D170:E171" si="59">D171</f>
        <v>200</v>
      </c>
      <c r="E170" s="8">
        <f t="shared" si="59"/>
        <v>0</v>
      </c>
      <c r="F170" s="8">
        <f>F171</f>
        <v>200</v>
      </c>
    </row>
    <row r="171" spans="1:6" ht="18.75" customHeight="1">
      <c r="A171" s="152" t="s">
        <v>322</v>
      </c>
      <c r="B171" s="224" t="s">
        <v>646</v>
      </c>
      <c r="C171" s="153"/>
      <c r="D171" s="8">
        <f t="shared" si="59"/>
        <v>200</v>
      </c>
      <c r="E171" s="8">
        <f t="shared" si="59"/>
        <v>0</v>
      </c>
      <c r="F171" s="8">
        <f>F172</f>
        <v>200</v>
      </c>
    </row>
    <row r="172" spans="1:6" ht="27" customHeight="1">
      <c r="A172" s="152" t="s">
        <v>715</v>
      </c>
      <c r="B172" s="224" t="s">
        <v>716</v>
      </c>
      <c r="C172" s="153">
        <v>500</v>
      </c>
      <c r="D172" s="8">
        <v>200</v>
      </c>
      <c r="E172" s="8"/>
      <c r="F172" s="8">
        <f>D172+E172</f>
        <v>200</v>
      </c>
    </row>
    <row r="173" spans="1:6" ht="25.5" customHeight="1">
      <c r="A173" s="152" t="s">
        <v>693</v>
      </c>
      <c r="B173" s="224" t="s">
        <v>649</v>
      </c>
      <c r="C173" s="153"/>
      <c r="D173" s="8">
        <f t="shared" ref="D173:E174" si="60">D174</f>
        <v>200</v>
      </c>
      <c r="E173" s="8">
        <f t="shared" si="60"/>
        <v>0</v>
      </c>
      <c r="F173" s="8">
        <f>F174</f>
        <v>200</v>
      </c>
    </row>
    <row r="174" spans="1:6" ht="17.25" customHeight="1">
      <c r="A174" s="152" t="s">
        <v>369</v>
      </c>
      <c r="B174" s="224" t="s">
        <v>650</v>
      </c>
      <c r="C174" s="153"/>
      <c r="D174" s="8">
        <f t="shared" si="60"/>
        <v>200</v>
      </c>
      <c r="E174" s="8">
        <f t="shared" si="60"/>
        <v>0</v>
      </c>
      <c r="F174" s="8">
        <f>F175</f>
        <v>200</v>
      </c>
    </row>
    <row r="175" spans="1:6" ht="31.5" customHeight="1">
      <c r="A175" s="152" t="s">
        <v>384</v>
      </c>
      <c r="B175" s="224" t="s">
        <v>651</v>
      </c>
      <c r="C175" s="153">
        <v>200</v>
      </c>
      <c r="D175" s="8">
        <v>200</v>
      </c>
      <c r="E175" s="8"/>
      <c r="F175" s="8">
        <f>D175+E175</f>
        <v>200</v>
      </c>
    </row>
    <row r="176" spans="1:6" ht="19.5" customHeight="1">
      <c r="A176" s="47" t="s">
        <v>228</v>
      </c>
      <c r="B176" s="159" t="s">
        <v>193</v>
      </c>
      <c r="C176" s="226"/>
      <c r="D176" s="160">
        <f t="shared" ref="D176:E178" si="61">D177</f>
        <v>400</v>
      </c>
      <c r="E176" s="160">
        <f t="shared" si="61"/>
        <v>0</v>
      </c>
      <c r="F176" s="160">
        <f>F177</f>
        <v>400</v>
      </c>
    </row>
    <row r="177" spans="1:6" ht="18.75" customHeight="1">
      <c r="A177" s="47" t="s">
        <v>833</v>
      </c>
      <c r="B177" s="156" t="s">
        <v>290</v>
      </c>
      <c r="C177" s="226"/>
      <c r="D177" s="8">
        <f t="shared" si="61"/>
        <v>400</v>
      </c>
      <c r="E177" s="8">
        <f t="shared" si="61"/>
        <v>0</v>
      </c>
      <c r="F177" s="8">
        <f>F178</f>
        <v>400</v>
      </c>
    </row>
    <row r="178" spans="1:6" ht="17.25" customHeight="1">
      <c r="A178" s="47" t="s">
        <v>196</v>
      </c>
      <c r="B178" s="156" t="s">
        <v>292</v>
      </c>
      <c r="C178" s="226"/>
      <c r="D178" s="8">
        <f t="shared" si="61"/>
        <v>400</v>
      </c>
      <c r="E178" s="8">
        <f t="shared" si="61"/>
        <v>0</v>
      </c>
      <c r="F178" s="8">
        <f>F179</f>
        <v>400</v>
      </c>
    </row>
    <row r="179" spans="1:6" ht="18.75" customHeight="1">
      <c r="A179" s="47" t="s">
        <v>195</v>
      </c>
      <c r="B179" s="156" t="s">
        <v>653</v>
      </c>
      <c r="C179" s="226">
        <v>800</v>
      </c>
      <c r="D179" s="8">
        <v>400</v>
      </c>
      <c r="E179" s="8"/>
      <c r="F179" s="8">
        <f>D179+E179</f>
        <v>400</v>
      </c>
    </row>
    <row r="180" spans="1:6" ht="18.75" customHeight="1">
      <c r="A180" s="170" t="s">
        <v>661</v>
      </c>
      <c r="B180" s="159" t="s">
        <v>654</v>
      </c>
      <c r="C180" s="226"/>
      <c r="D180" s="160">
        <f t="shared" ref="D180:F180" si="62">D181+D185</f>
        <v>1330</v>
      </c>
      <c r="E180" s="160">
        <f t="shared" si="62"/>
        <v>0</v>
      </c>
      <c r="F180" s="160">
        <f t="shared" si="62"/>
        <v>1330</v>
      </c>
    </row>
    <row r="181" spans="1:6" ht="20.25" customHeight="1">
      <c r="A181" s="47" t="s">
        <v>662</v>
      </c>
      <c r="B181" s="156" t="s">
        <v>655</v>
      </c>
      <c r="C181" s="226"/>
      <c r="D181" s="8">
        <f t="shared" ref="D181:E181" si="63">D182</f>
        <v>830</v>
      </c>
      <c r="E181" s="8">
        <f t="shared" si="63"/>
        <v>0</v>
      </c>
      <c r="F181" s="8">
        <f>F182</f>
        <v>830</v>
      </c>
    </row>
    <row r="182" spans="1:6" ht="28.5" customHeight="1">
      <c r="A182" s="47" t="s">
        <v>197</v>
      </c>
      <c r="B182" s="156" t="s">
        <v>656</v>
      </c>
      <c r="C182" s="226"/>
      <c r="D182" s="8">
        <f t="shared" ref="D182:E182" si="64">D183+D184</f>
        <v>830</v>
      </c>
      <c r="E182" s="8">
        <f t="shared" si="64"/>
        <v>0</v>
      </c>
      <c r="F182" s="8">
        <f>F183+F184</f>
        <v>830</v>
      </c>
    </row>
    <row r="183" spans="1:6" ht="30" customHeight="1">
      <c r="A183" s="47" t="s">
        <v>663</v>
      </c>
      <c r="B183" s="156" t="s">
        <v>657</v>
      </c>
      <c r="C183" s="226">
        <v>200</v>
      </c>
      <c r="D183" s="8">
        <v>630</v>
      </c>
      <c r="E183" s="8"/>
      <c r="F183" s="8">
        <f>D183+E183</f>
        <v>630</v>
      </c>
    </row>
    <row r="184" spans="1:6" ht="26.25" customHeight="1">
      <c r="A184" s="189" t="s">
        <v>665</v>
      </c>
      <c r="B184" s="224" t="s">
        <v>664</v>
      </c>
      <c r="C184" s="226">
        <v>200</v>
      </c>
      <c r="D184" s="8">
        <v>200</v>
      </c>
      <c r="E184" s="8"/>
      <c r="F184" s="8">
        <f>D184+E184</f>
        <v>200</v>
      </c>
    </row>
    <row r="185" spans="1:6" ht="19.5" customHeight="1">
      <c r="A185" s="152" t="s">
        <v>198</v>
      </c>
      <c r="B185" s="156" t="s">
        <v>658</v>
      </c>
      <c r="C185" s="226"/>
      <c r="D185" s="8">
        <f t="shared" ref="D185:E185" si="65">D186</f>
        <v>500</v>
      </c>
      <c r="E185" s="8">
        <f t="shared" si="65"/>
        <v>0</v>
      </c>
      <c r="F185" s="8">
        <f>F186</f>
        <v>500</v>
      </c>
    </row>
    <row r="186" spans="1:6" ht="28.5" customHeight="1">
      <c r="A186" s="47" t="s">
        <v>199</v>
      </c>
      <c r="B186" s="156" t="s">
        <v>659</v>
      </c>
      <c r="C186" s="226"/>
      <c r="D186" s="8">
        <f t="shared" ref="D186:E186" si="66">D187+D188</f>
        <v>500</v>
      </c>
      <c r="E186" s="8">
        <f t="shared" si="66"/>
        <v>0</v>
      </c>
      <c r="F186" s="8">
        <f>F187+F188</f>
        <v>500</v>
      </c>
    </row>
    <row r="187" spans="1:6" ht="25.5" customHeight="1">
      <c r="A187" s="47" t="s">
        <v>688</v>
      </c>
      <c r="B187" s="156" t="s">
        <v>689</v>
      </c>
      <c r="C187" s="226">
        <v>200</v>
      </c>
      <c r="D187" s="8">
        <v>40</v>
      </c>
      <c r="E187" s="8"/>
      <c r="F187" s="8">
        <f>D187+E187</f>
        <v>40</v>
      </c>
    </row>
    <row r="188" spans="1:6" ht="26.25" customHeight="1">
      <c r="A188" s="152" t="s">
        <v>260</v>
      </c>
      <c r="B188" s="156" t="s">
        <v>660</v>
      </c>
      <c r="C188" s="226">
        <v>200</v>
      </c>
      <c r="D188" s="8">
        <v>460</v>
      </c>
      <c r="E188" s="8"/>
      <c r="F188" s="8">
        <f>D188+E188</f>
        <v>460</v>
      </c>
    </row>
    <row r="189" spans="1:6" ht="29.25" customHeight="1">
      <c r="A189" s="190" t="s">
        <v>353</v>
      </c>
      <c r="B189" s="159" t="s">
        <v>666</v>
      </c>
      <c r="C189" s="222"/>
      <c r="D189" s="160">
        <f t="shared" ref="D189:E189" si="67">D193+D190</f>
        <v>770</v>
      </c>
      <c r="E189" s="160">
        <f t="shared" si="67"/>
        <v>0</v>
      </c>
      <c r="F189" s="160">
        <f>F193+F190</f>
        <v>770</v>
      </c>
    </row>
    <row r="190" spans="1:6" ht="19.5" customHeight="1">
      <c r="A190" s="152" t="s">
        <v>598</v>
      </c>
      <c r="B190" s="156" t="s">
        <v>667</v>
      </c>
      <c r="C190" s="226"/>
      <c r="D190" s="8">
        <f t="shared" ref="D190:E191" si="68">D191</f>
        <v>220</v>
      </c>
      <c r="E190" s="8">
        <f t="shared" si="68"/>
        <v>0</v>
      </c>
      <c r="F190" s="8">
        <f>F191</f>
        <v>220</v>
      </c>
    </row>
    <row r="191" spans="1:6" ht="18.75" customHeight="1">
      <c r="A191" s="152" t="s">
        <v>599</v>
      </c>
      <c r="B191" s="156" t="s">
        <v>668</v>
      </c>
      <c r="C191" s="226"/>
      <c r="D191" s="8">
        <f t="shared" si="68"/>
        <v>220</v>
      </c>
      <c r="E191" s="8">
        <f t="shared" si="68"/>
        <v>0</v>
      </c>
      <c r="F191" s="8">
        <f>F192</f>
        <v>220</v>
      </c>
    </row>
    <row r="192" spans="1:6" ht="28.5" customHeight="1">
      <c r="A192" s="152" t="s">
        <v>690</v>
      </c>
      <c r="B192" s="156" t="s">
        <v>669</v>
      </c>
      <c r="C192" s="226">
        <v>200</v>
      </c>
      <c r="D192" s="8">
        <v>220</v>
      </c>
      <c r="E192" s="8"/>
      <c r="F192" s="8">
        <v>220</v>
      </c>
    </row>
    <row r="193" spans="1:6" ht="28.5" customHeight="1">
      <c r="A193" s="152" t="s">
        <v>354</v>
      </c>
      <c r="B193" s="156" t="s">
        <v>747</v>
      </c>
      <c r="C193" s="226"/>
      <c r="D193" s="8">
        <f t="shared" ref="D193:E194" si="69">D194</f>
        <v>550</v>
      </c>
      <c r="E193" s="8">
        <f t="shared" si="69"/>
        <v>0</v>
      </c>
      <c r="F193" s="8">
        <f>F194</f>
        <v>550</v>
      </c>
    </row>
    <row r="194" spans="1:6" ht="18" customHeight="1">
      <c r="A194" s="152" t="s">
        <v>355</v>
      </c>
      <c r="B194" s="156" t="s">
        <v>748</v>
      </c>
      <c r="C194" s="226"/>
      <c r="D194" s="8">
        <f t="shared" si="69"/>
        <v>550</v>
      </c>
      <c r="E194" s="8">
        <f t="shared" si="69"/>
        <v>0</v>
      </c>
      <c r="F194" s="8">
        <f>F195</f>
        <v>550</v>
      </c>
    </row>
    <row r="195" spans="1:6" ht="24.75" customHeight="1">
      <c r="A195" s="152" t="s">
        <v>390</v>
      </c>
      <c r="B195" s="156" t="s">
        <v>671</v>
      </c>
      <c r="C195" s="226">
        <v>200</v>
      </c>
      <c r="D195" s="8">
        <v>550</v>
      </c>
      <c r="E195" s="8"/>
      <c r="F195" s="8">
        <v>550</v>
      </c>
    </row>
    <row r="196" spans="1:6" ht="19.5" customHeight="1">
      <c r="A196" s="170" t="s">
        <v>77</v>
      </c>
      <c r="B196" s="171">
        <v>1100000000</v>
      </c>
      <c r="C196" s="222"/>
      <c r="D196" s="160">
        <f t="shared" ref="D196:E197" si="70">D197</f>
        <v>525.6</v>
      </c>
      <c r="E196" s="160">
        <f t="shared" si="70"/>
        <v>0</v>
      </c>
      <c r="F196" s="160">
        <f>F197</f>
        <v>525.6</v>
      </c>
    </row>
    <row r="197" spans="1:6" ht="19.5" customHeight="1">
      <c r="A197" s="47" t="s">
        <v>200</v>
      </c>
      <c r="B197" s="156" t="s">
        <v>672</v>
      </c>
      <c r="C197" s="226"/>
      <c r="D197" s="8">
        <f t="shared" si="70"/>
        <v>525.6</v>
      </c>
      <c r="E197" s="8">
        <f t="shared" si="70"/>
        <v>0</v>
      </c>
      <c r="F197" s="8">
        <f>F198</f>
        <v>525.6</v>
      </c>
    </row>
    <row r="198" spans="1:6" ht="20.25" customHeight="1">
      <c r="A198" s="161" t="s">
        <v>201</v>
      </c>
      <c r="B198" s="156" t="s">
        <v>673</v>
      </c>
      <c r="C198" s="226"/>
      <c r="D198" s="8">
        <f t="shared" ref="D198:E198" si="71">D199+D201+D202+D200</f>
        <v>525.6</v>
      </c>
      <c r="E198" s="8">
        <f t="shared" si="71"/>
        <v>0</v>
      </c>
      <c r="F198" s="8">
        <f>F199+F201+F202+F200</f>
        <v>525.6</v>
      </c>
    </row>
    <row r="199" spans="1:6" ht="26.25" customHeight="1">
      <c r="A199" s="47" t="s">
        <v>300</v>
      </c>
      <c r="B199" s="173">
        <v>1110100310</v>
      </c>
      <c r="C199" s="226">
        <v>200</v>
      </c>
      <c r="D199" s="8">
        <v>90</v>
      </c>
      <c r="E199" s="8"/>
      <c r="F199" s="8">
        <v>90</v>
      </c>
    </row>
    <row r="200" spans="1:6" ht="26.25" customHeight="1">
      <c r="A200" s="47" t="s">
        <v>756</v>
      </c>
      <c r="B200" s="173">
        <v>1110100310</v>
      </c>
      <c r="C200" s="226">
        <v>600</v>
      </c>
      <c r="D200" s="8">
        <v>60</v>
      </c>
      <c r="E200" s="8"/>
      <c r="F200" s="8">
        <v>60</v>
      </c>
    </row>
    <row r="201" spans="1:6" ht="37.5" customHeight="1">
      <c r="A201" s="152" t="s">
        <v>202</v>
      </c>
      <c r="B201" s="46">
        <v>1110180360</v>
      </c>
      <c r="C201" s="226">
        <v>100</v>
      </c>
      <c r="D201" s="8">
        <v>327.3</v>
      </c>
      <c r="E201" s="8"/>
      <c r="F201" s="8">
        <v>327.3</v>
      </c>
    </row>
    <row r="202" spans="1:6" ht="27" customHeight="1">
      <c r="A202" s="152" t="s">
        <v>262</v>
      </c>
      <c r="B202" s="46">
        <v>1110180360</v>
      </c>
      <c r="C202" s="226">
        <v>200</v>
      </c>
      <c r="D202" s="8">
        <v>48.3</v>
      </c>
      <c r="E202" s="8"/>
      <c r="F202" s="8">
        <v>48.3</v>
      </c>
    </row>
    <row r="203" spans="1:6" ht="27" customHeight="1">
      <c r="A203" s="190" t="s">
        <v>79</v>
      </c>
      <c r="B203" s="171">
        <v>1200000000</v>
      </c>
      <c r="C203" s="222"/>
      <c r="D203" s="160">
        <f t="shared" ref="D203:E204" si="72">D204</f>
        <v>100</v>
      </c>
      <c r="E203" s="160">
        <f t="shared" si="72"/>
        <v>0</v>
      </c>
      <c r="F203" s="160">
        <f>F204</f>
        <v>100</v>
      </c>
    </row>
    <row r="204" spans="1:6" ht="24.75" customHeight="1">
      <c r="A204" s="152" t="s">
        <v>203</v>
      </c>
      <c r="B204" s="173">
        <v>1210000000</v>
      </c>
      <c r="C204" s="226"/>
      <c r="D204" s="8">
        <f t="shared" si="72"/>
        <v>100</v>
      </c>
      <c r="E204" s="8">
        <f t="shared" si="72"/>
        <v>0</v>
      </c>
      <c r="F204" s="8">
        <f>F205</f>
        <v>100</v>
      </c>
    </row>
    <row r="205" spans="1:6" ht="16.5" customHeight="1">
      <c r="A205" s="168" t="s">
        <v>204</v>
      </c>
      <c r="B205" s="173">
        <v>1210100000</v>
      </c>
      <c r="C205" s="226"/>
      <c r="D205" s="8">
        <f t="shared" ref="D205:E205" si="73">D206+D207+D209+D208</f>
        <v>100</v>
      </c>
      <c r="E205" s="8">
        <f t="shared" si="73"/>
        <v>0</v>
      </c>
      <c r="F205" s="8">
        <f>F206+F207+F209+F208</f>
        <v>100</v>
      </c>
    </row>
    <row r="206" spans="1:6" ht="30" customHeight="1">
      <c r="A206" s="152" t="s">
        <v>674</v>
      </c>
      <c r="B206" s="173">
        <v>1210100500</v>
      </c>
      <c r="C206" s="226">
        <v>200</v>
      </c>
      <c r="D206" s="8">
        <v>20</v>
      </c>
      <c r="E206" s="8"/>
      <c r="F206" s="8">
        <v>20</v>
      </c>
    </row>
    <row r="207" spans="1:6" ht="26.25" customHeight="1">
      <c r="A207" s="152" t="s">
        <v>263</v>
      </c>
      <c r="B207" s="46">
        <v>1210100510</v>
      </c>
      <c r="C207" s="226">
        <v>200</v>
      </c>
      <c r="D207" s="8">
        <v>30</v>
      </c>
      <c r="E207" s="8"/>
      <c r="F207" s="8">
        <v>30</v>
      </c>
    </row>
    <row r="208" spans="1:6" ht="26.25" customHeight="1">
      <c r="A208" s="152" t="s">
        <v>755</v>
      </c>
      <c r="B208" s="46">
        <v>1210100510</v>
      </c>
      <c r="C208" s="226">
        <v>600</v>
      </c>
      <c r="D208" s="8">
        <v>40</v>
      </c>
      <c r="E208" s="8"/>
      <c r="F208" s="8">
        <v>40</v>
      </c>
    </row>
    <row r="209" spans="1:6" ht="29.25" customHeight="1">
      <c r="A209" s="152" t="s">
        <v>602</v>
      </c>
      <c r="B209" s="46">
        <v>1210100520</v>
      </c>
      <c r="C209" s="226">
        <v>200</v>
      </c>
      <c r="D209" s="8">
        <v>10</v>
      </c>
      <c r="E209" s="8"/>
      <c r="F209" s="8">
        <v>10</v>
      </c>
    </row>
    <row r="210" spans="1:6" ht="19.5" customHeight="1">
      <c r="A210" s="190" t="s">
        <v>231</v>
      </c>
      <c r="B210" s="171">
        <v>1400000000</v>
      </c>
      <c r="C210" s="222"/>
      <c r="D210" s="160">
        <f t="shared" ref="D210:F211" si="74">D211</f>
        <v>300</v>
      </c>
      <c r="E210" s="160">
        <f t="shared" si="74"/>
        <v>0</v>
      </c>
      <c r="F210" s="160">
        <f t="shared" si="74"/>
        <v>300</v>
      </c>
    </row>
    <row r="211" spans="1:6" ht="24.75" customHeight="1">
      <c r="A211" s="152" t="s">
        <v>232</v>
      </c>
      <c r="B211" s="46">
        <v>1410000000</v>
      </c>
      <c r="C211" s="226"/>
      <c r="D211" s="8">
        <f t="shared" si="74"/>
        <v>300</v>
      </c>
      <c r="E211" s="8">
        <f t="shared" si="74"/>
        <v>0</v>
      </c>
      <c r="F211" s="8">
        <f>F212</f>
        <v>300</v>
      </c>
    </row>
    <row r="212" spans="1:6" ht="16.5" customHeight="1">
      <c r="A212" s="152" t="s">
        <v>233</v>
      </c>
      <c r="B212" s="46">
        <v>1410100000</v>
      </c>
      <c r="C212" s="226"/>
      <c r="D212" s="8">
        <f t="shared" ref="D212:E212" si="75">D213+D214</f>
        <v>300</v>
      </c>
      <c r="E212" s="8">
        <f t="shared" si="75"/>
        <v>0</v>
      </c>
      <c r="F212" s="8">
        <f>F213+F214</f>
        <v>300</v>
      </c>
    </row>
    <row r="213" spans="1:6" ht="25.5" customHeight="1">
      <c r="A213" s="152" t="s">
        <v>264</v>
      </c>
      <c r="B213" s="46">
        <v>1410100700</v>
      </c>
      <c r="C213" s="226">
        <v>200</v>
      </c>
      <c r="D213" s="8">
        <v>200</v>
      </c>
      <c r="E213" s="8"/>
      <c r="F213" s="8">
        <v>200</v>
      </c>
    </row>
    <row r="214" spans="1:6" ht="30" customHeight="1">
      <c r="A214" s="152" t="s">
        <v>265</v>
      </c>
      <c r="B214" s="46">
        <v>1410100710</v>
      </c>
      <c r="C214" s="226">
        <v>200</v>
      </c>
      <c r="D214" s="8">
        <v>100</v>
      </c>
      <c r="E214" s="8"/>
      <c r="F214" s="8">
        <v>100</v>
      </c>
    </row>
    <row r="215" spans="1:6" ht="26.25" customHeight="1">
      <c r="A215" s="190" t="s">
        <v>305</v>
      </c>
      <c r="B215" s="171">
        <v>1600000000</v>
      </c>
      <c r="C215" s="226"/>
      <c r="D215" s="160">
        <f t="shared" ref="D215:E217" si="76">D216</f>
        <v>250</v>
      </c>
      <c r="E215" s="160">
        <f t="shared" si="76"/>
        <v>0</v>
      </c>
      <c r="F215" s="160">
        <f>F216</f>
        <v>250</v>
      </c>
    </row>
    <row r="216" spans="1:6" ht="25.5" customHeight="1">
      <c r="A216" s="152" t="s">
        <v>306</v>
      </c>
      <c r="B216" s="46">
        <v>1620000000</v>
      </c>
      <c r="C216" s="226"/>
      <c r="D216" s="8">
        <f t="shared" si="76"/>
        <v>250</v>
      </c>
      <c r="E216" s="8">
        <f t="shared" si="76"/>
        <v>0</v>
      </c>
      <c r="F216" s="8">
        <f>F217</f>
        <v>250</v>
      </c>
    </row>
    <row r="217" spans="1:6" ht="17.25" customHeight="1">
      <c r="A217" s="152" t="s">
        <v>307</v>
      </c>
      <c r="B217" s="46">
        <v>1620100000</v>
      </c>
      <c r="C217" s="226"/>
      <c r="D217" s="8">
        <f t="shared" si="76"/>
        <v>250</v>
      </c>
      <c r="E217" s="8">
        <f t="shared" si="76"/>
        <v>0</v>
      </c>
      <c r="F217" s="8">
        <f>F218</f>
        <v>250</v>
      </c>
    </row>
    <row r="218" spans="1:6" ht="51.75" customHeight="1">
      <c r="A218" s="43" t="s">
        <v>308</v>
      </c>
      <c r="B218" s="46">
        <v>1620120300</v>
      </c>
      <c r="C218" s="226">
        <v>200</v>
      </c>
      <c r="D218" s="8">
        <v>250</v>
      </c>
      <c r="E218" s="8"/>
      <c r="F218" s="8">
        <v>250</v>
      </c>
    </row>
    <row r="219" spans="1:6" ht="27.75" customHeight="1">
      <c r="A219" s="190" t="s">
        <v>309</v>
      </c>
      <c r="B219" s="171">
        <v>1700000000</v>
      </c>
      <c r="C219" s="222"/>
      <c r="D219" s="160">
        <f t="shared" ref="D219:F219" si="77">D220+D224</f>
        <v>4846.8999999999996</v>
      </c>
      <c r="E219" s="160">
        <f t="shared" si="77"/>
        <v>1403.3</v>
      </c>
      <c r="F219" s="160">
        <f t="shared" si="77"/>
        <v>6250.2000000000007</v>
      </c>
    </row>
    <row r="220" spans="1:6" ht="27.75" customHeight="1">
      <c r="A220" s="152" t="s">
        <v>310</v>
      </c>
      <c r="B220" s="46">
        <v>1710000000</v>
      </c>
      <c r="C220" s="226"/>
      <c r="D220" s="8">
        <f t="shared" ref="D220:E220" si="78">D221</f>
        <v>2303</v>
      </c>
      <c r="E220" s="8">
        <f t="shared" si="78"/>
        <v>1403.3</v>
      </c>
      <c r="F220" s="8">
        <f>F221</f>
        <v>3706.3</v>
      </c>
    </row>
    <row r="221" spans="1:6" ht="21" customHeight="1">
      <c r="A221" s="47" t="s">
        <v>311</v>
      </c>
      <c r="B221" s="46">
        <v>1710100000</v>
      </c>
      <c r="C221" s="226"/>
      <c r="D221" s="8">
        <f t="shared" ref="D221:E221" si="79">D222+D223</f>
        <v>2303</v>
      </c>
      <c r="E221" s="8">
        <f t="shared" si="79"/>
        <v>1403.3</v>
      </c>
      <c r="F221" s="8">
        <f>F222+F223</f>
        <v>3706.3</v>
      </c>
    </row>
    <row r="222" spans="1:6" ht="36.75" customHeight="1">
      <c r="A222" s="43" t="s">
        <v>352</v>
      </c>
      <c r="B222" s="46">
        <v>1710120400</v>
      </c>
      <c r="C222" s="226">
        <v>200</v>
      </c>
      <c r="D222" s="8">
        <v>71.599999999999994</v>
      </c>
      <c r="E222" s="8">
        <v>1403.3</v>
      </c>
      <c r="F222" s="8">
        <f>D222+E222</f>
        <v>1474.8999999999999</v>
      </c>
    </row>
    <row r="223" spans="1:6" ht="28.5" customHeight="1">
      <c r="A223" s="43" t="s">
        <v>344</v>
      </c>
      <c r="B223" s="46">
        <v>1710108010</v>
      </c>
      <c r="C223" s="226">
        <v>500</v>
      </c>
      <c r="D223" s="8">
        <v>2231.4</v>
      </c>
      <c r="E223" s="8"/>
      <c r="F223" s="8">
        <v>2231.4</v>
      </c>
    </row>
    <row r="224" spans="1:6" ht="28.5" customHeight="1">
      <c r="A224" s="43" t="s">
        <v>312</v>
      </c>
      <c r="B224" s="46">
        <v>1720000000</v>
      </c>
      <c r="C224" s="226"/>
      <c r="D224" s="8">
        <f t="shared" ref="D224:E225" si="80">D225</f>
        <v>2543.9</v>
      </c>
      <c r="E224" s="8">
        <f t="shared" si="80"/>
        <v>0</v>
      </c>
      <c r="F224" s="8">
        <f>F225</f>
        <v>2543.9</v>
      </c>
    </row>
    <row r="225" spans="1:6" ht="27" customHeight="1">
      <c r="A225" s="47" t="s">
        <v>313</v>
      </c>
      <c r="B225" s="46">
        <v>1720100000</v>
      </c>
      <c r="C225" s="226"/>
      <c r="D225" s="8">
        <f t="shared" si="80"/>
        <v>2543.9</v>
      </c>
      <c r="E225" s="8">
        <f t="shared" si="80"/>
        <v>0</v>
      </c>
      <c r="F225" s="8">
        <f>F226</f>
        <v>2543.9</v>
      </c>
    </row>
    <row r="226" spans="1:6" ht="41.25" customHeight="1">
      <c r="A226" s="43" t="s">
        <v>329</v>
      </c>
      <c r="B226" s="173">
        <v>1720120410</v>
      </c>
      <c r="C226" s="226">
        <v>200</v>
      </c>
      <c r="D226" s="8">
        <v>2543.9</v>
      </c>
      <c r="E226" s="8"/>
      <c r="F226" s="8">
        <v>2543.9</v>
      </c>
    </row>
    <row r="227" spans="1:6" ht="29.25" customHeight="1">
      <c r="A227" s="170" t="s">
        <v>718</v>
      </c>
      <c r="B227" s="191">
        <v>1800000000</v>
      </c>
      <c r="C227" s="222"/>
      <c r="D227" s="160">
        <f t="shared" ref="D227:E228" si="81">D228</f>
        <v>200</v>
      </c>
      <c r="E227" s="160">
        <f t="shared" si="81"/>
        <v>0</v>
      </c>
      <c r="F227" s="160">
        <f>F228</f>
        <v>200</v>
      </c>
    </row>
    <row r="228" spans="1:6" ht="25.5" customHeight="1">
      <c r="A228" s="192" t="s">
        <v>719</v>
      </c>
      <c r="B228" s="173">
        <v>1810000000</v>
      </c>
      <c r="C228" s="226"/>
      <c r="D228" s="8">
        <f t="shared" si="81"/>
        <v>200</v>
      </c>
      <c r="E228" s="8">
        <f t="shared" si="81"/>
        <v>0</v>
      </c>
      <c r="F228" s="8">
        <f>F229</f>
        <v>200</v>
      </c>
    </row>
    <row r="229" spans="1:6" ht="18.75" customHeight="1">
      <c r="A229" s="161" t="s">
        <v>720</v>
      </c>
      <c r="B229" s="173">
        <v>1810100000</v>
      </c>
      <c r="C229" s="226"/>
      <c r="D229" s="8">
        <f t="shared" ref="D229:E229" si="82">D230+D231+D232+D233+D234</f>
        <v>200</v>
      </c>
      <c r="E229" s="8">
        <f t="shared" si="82"/>
        <v>0</v>
      </c>
      <c r="F229" s="8">
        <f>F230+F231+F232+F233+F234</f>
        <v>200</v>
      </c>
    </row>
    <row r="230" spans="1:6" ht="18.75" customHeight="1">
      <c r="A230" s="164" t="s">
        <v>721</v>
      </c>
      <c r="B230" s="46">
        <v>1810120450</v>
      </c>
      <c r="C230" s="226">
        <v>300</v>
      </c>
      <c r="D230" s="8">
        <v>100</v>
      </c>
      <c r="E230" s="8"/>
      <c r="F230" s="8">
        <v>100</v>
      </c>
    </row>
    <row r="231" spans="1:6" ht="18" customHeight="1">
      <c r="A231" s="164" t="s">
        <v>722</v>
      </c>
      <c r="B231" s="46">
        <v>1810120460</v>
      </c>
      <c r="C231" s="226">
        <v>300</v>
      </c>
      <c r="D231" s="8">
        <v>25</v>
      </c>
      <c r="E231" s="8"/>
      <c r="F231" s="8">
        <v>25</v>
      </c>
    </row>
    <row r="232" spans="1:6" ht="25.5" customHeight="1">
      <c r="A232" s="164" t="s">
        <v>723</v>
      </c>
      <c r="B232" s="46">
        <v>1810120470</v>
      </c>
      <c r="C232" s="226">
        <v>300</v>
      </c>
      <c r="D232" s="8">
        <v>25</v>
      </c>
      <c r="E232" s="8"/>
      <c r="F232" s="8">
        <v>25</v>
      </c>
    </row>
    <row r="233" spans="1:6" ht="26.25" customHeight="1">
      <c r="A233" s="164" t="s">
        <v>724</v>
      </c>
      <c r="B233" s="46">
        <v>1810120480</v>
      </c>
      <c r="C233" s="226">
        <v>300</v>
      </c>
      <c r="D233" s="8">
        <v>25</v>
      </c>
      <c r="E233" s="8"/>
      <c r="F233" s="8">
        <v>25</v>
      </c>
    </row>
    <row r="234" spans="1:6" ht="17.25" customHeight="1">
      <c r="A234" s="164" t="s">
        <v>725</v>
      </c>
      <c r="B234" s="46">
        <v>1810120490</v>
      </c>
      <c r="C234" s="226">
        <v>300</v>
      </c>
      <c r="D234" s="8">
        <v>25</v>
      </c>
      <c r="E234" s="8"/>
      <c r="F234" s="8">
        <v>25</v>
      </c>
    </row>
    <row r="235" spans="1:6" ht="18" customHeight="1">
      <c r="A235" s="193" t="s">
        <v>345</v>
      </c>
      <c r="B235" s="171">
        <v>1900000000</v>
      </c>
      <c r="C235" s="222"/>
      <c r="D235" s="160">
        <f t="shared" ref="D235:E237" si="83">D236</f>
        <v>150</v>
      </c>
      <c r="E235" s="160">
        <f t="shared" si="83"/>
        <v>0</v>
      </c>
      <c r="F235" s="160">
        <f>F236</f>
        <v>150</v>
      </c>
    </row>
    <row r="236" spans="1:6" ht="17.25" customHeight="1">
      <c r="A236" s="188" t="s">
        <v>346</v>
      </c>
      <c r="B236" s="46">
        <v>1910000000</v>
      </c>
      <c r="C236" s="226"/>
      <c r="D236" s="8">
        <f t="shared" si="83"/>
        <v>150</v>
      </c>
      <c r="E236" s="8">
        <f t="shared" si="83"/>
        <v>0</v>
      </c>
      <c r="F236" s="8">
        <f>F237</f>
        <v>150</v>
      </c>
    </row>
    <row r="237" spans="1:6" ht="18.75" customHeight="1">
      <c r="A237" s="152" t="s">
        <v>347</v>
      </c>
      <c r="B237" s="46">
        <v>1910100000</v>
      </c>
      <c r="C237" s="226"/>
      <c r="D237" s="8">
        <f t="shared" si="83"/>
        <v>150</v>
      </c>
      <c r="E237" s="8">
        <f t="shared" si="83"/>
        <v>0</v>
      </c>
      <c r="F237" s="8">
        <f>F238</f>
        <v>150</v>
      </c>
    </row>
    <row r="238" spans="1:6" ht="27" customHeight="1">
      <c r="A238" s="152" t="s">
        <v>348</v>
      </c>
      <c r="B238" s="46">
        <v>1910100550</v>
      </c>
      <c r="C238" s="226">
        <v>200</v>
      </c>
      <c r="D238" s="8">
        <v>150</v>
      </c>
      <c r="E238" s="8"/>
      <c r="F238" s="8">
        <v>150</v>
      </c>
    </row>
    <row r="239" spans="1:6" ht="21" customHeight="1">
      <c r="A239" s="170" t="s">
        <v>749</v>
      </c>
      <c r="B239" s="171">
        <v>4000000000</v>
      </c>
      <c r="C239" s="226"/>
      <c r="D239" s="160">
        <f t="shared" ref="D239:E239" si="84">D240+D243+D257+D274+D279</f>
        <v>33883.9</v>
      </c>
      <c r="E239" s="160">
        <f t="shared" si="84"/>
        <v>1519.0000000000002</v>
      </c>
      <c r="F239" s="160">
        <f>F240+F243+F257+F274+F279</f>
        <v>35402.900000000009</v>
      </c>
    </row>
    <row r="240" spans="1:6" ht="21.75" customHeight="1">
      <c r="A240" s="170" t="s">
        <v>16</v>
      </c>
      <c r="B240" s="171">
        <v>4090000000</v>
      </c>
      <c r="C240" s="226"/>
      <c r="D240" s="160">
        <f t="shared" ref="D240:E240" si="85">D241+D242</f>
        <v>1053.6000000000001</v>
      </c>
      <c r="E240" s="160">
        <f t="shared" si="85"/>
        <v>117.4</v>
      </c>
      <c r="F240" s="160">
        <f>F241+F242</f>
        <v>1171.0000000000002</v>
      </c>
    </row>
    <row r="241" spans="1:6" ht="39" customHeight="1">
      <c r="A241" s="47" t="s">
        <v>205</v>
      </c>
      <c r="B241" s="46">
        <v>4090000270</v>
      </c>
      <c r="C241" s="226">
        <v>100</v>
      </c>
      <c r="D241" s="8">
        <v>957.2</v>
      </c>
      <c r="E241" s="8">
        <v>117.4</v>
      </c>
      <c r="F241" s="8">
        <f>D241+E241</f>
        <v>1074.6000000000001</v>
      </c>
    </row>
    <row r="242" spans="1:6" ht="25.5" customHeight="1">
      <c r="A242" s="47" t="s">
        <v>266</v>
      </c>
      <c r="B242" s="46">
        <v>4090000270</v>
      </c>
      <c r="C242" s="226">
        <v>200</v>
      </c>
      <c r="D242" s="8">
        <v>96.4</v>
      </c>
      <c r="E242" s="8"/>
      <c r="F242" s="8">
        <f>D242+E242</f>
        <v>96.4</v>
      </c>
    </row>
    <row r="243" spans="1:6" ht="23.25" customHeight="1">
      <c r="A243" s="194" t="s">
        <v>229</v>
      </c>
      <c r="B243" s="171">
        <v>4100000000</v>
      </c>
      <c r="C243" s="226"/>
      <c r="D243" s="160">
        <f t="shared" ref="D243:E243" si="86">D244+D245+D246+D247+D251+D252+D253+D248+D249+D250+D254+D255+D256</f>
        <v>22436.9</v>
      </c>
      <c r="E243" s="160">
        <f t="shared" si="86"/>
        <v>1401.6000000000001</v>
      </c>
      <c r="F243" s="160">
        <f>F244+F245+F246+F247+F251+F252+F253+F248+F249+F250+F254+F255+F256</f>
        <v>23838.500000000004</v>
      </c>
    </row>
    <row r="244" spans="1:6" ht="43.5" customHeight="1">
      <c r="A244" s="161" t="s">
        <v>206</v>
      </c>
      <c r="B244" s="46">
        <v>4190000250</v>
      </c>
      <c r="C244" s="226">
        <v>100</v>
      </c>
      <c r="D244" s="8">
        <v>1313.5</v>
      </c>
      <c r="E244" s="8">
        <v>104.3</v>
      </c>
      <c r="F244" s="8">
        <f>D244+E244</f>
        <v>1417.8</v>
      </c>
    </row>
    <row r="245" spans="1:6" ht="40.5" customHeight="1">
      <c r="A245" s="47" t="s">
        <v>207</v>
      </c>
      <c r="B245" s="46">
        <v>4190000280</v>
      </c>
      <c r="C245" s="226">
        <v>100</v>
      </c>
      <c r="D245" s="8">
        <v>12279.7</v>
      </c>
      <c r="E245" s="8">
        <v>781.1</v>
      </c>
      <c r="F245" s="8">
        <f t="shared" ref="F245:F256" si="87">D245+E245</f>
        <v>13060.800000000001</v>
      </c>
    </row>
    <row r="246" spans="1:6" ht="30" customHeight="1">
      <c r="A246" s="47" t="s">
        <v>267</v>
      </c>
      <c r="B246" s="46">
        <v>4190000280</v>
      </c>
      <c r="C246" s="226">
        <v>200</v>
      </c>
      <c r="D246" s="8">
        <v>2437.6</v>
      </c>
      <c r="E246" s="8"/>
      <c r="F246" s="8">
        <f t="shared" si="87"/>
        <v>2437.6</v>
      </c>
    </row>
    <row r="247" spans="1:6" ht="21.75" customHeight="1">
      <c r="A247" s="47" t="s">
        <v>208</v>
      </c>
      <c r="B247" s="46">
        <v>4190000280</v>
      </c>
      <c r="C247" s="226">
        <v>800</v>
      </c>
      <c r="D247" s="8">
        <v>25.4</v>
      </c>
      <c r="E247" s="8"/>
      <c r="F247" s="8">
        <f t="shared" si="87"/>
        <v>25.4</v>
      </c>
    </row>
    <row r="248" spans="1:6" ht="40.5" customHeight="1">
      <c r="A248" s="47" t="s">
        <v>230</v>
      </c>
      <c r="B248" s="224" t="s">
        <v>216</v>
      </c>
      <c r="C248" s="169" t="s">
        <v>8</v>
      </c>
      <c r="D248" s="8">
        <v>1240.2</v>
      </c>
      <c r="E248" s="8">
        <v>115.3</v>
      </c>
      <c r="F248" s="8">
        <f t="shared" si="87"/>
        <v>1355.5</v>
      </c>
    </row>
    <row r="249" spans="1:6" ht="27" customHeight="1">
      <c r="A249" s="47" t="s">
        <v>268</v>
      </c>
      <c r="B249" s="224" t="s">
        <v>216</v>
      </c>
      <c r="C249" s="169" t="s">
        <v>80</v>
      </c>
      <c r="D249" s="8">
        <v>156</v>
      </c>
      <c r="E249" s="8"/>
      <c r="F249" s="8">
        <f t="shared" si="87"/>
        <v>156</v>
      </c>
    </row>
    <row r="250" spans="1:6" ht="22.5" customHeight="1">
      <c r="A250" s="47" t="s">
        <v>363</v>
      </c>
      <c r="B250" s="224" t="s">
        <v>216</v>
      </c>
      <c r="C250" s="169" t="s">
        <v>362</v>
      </c>
      <c r="D250" s="8">
        <v>3</v>
      </c>
      <c r="E250" s="8"/>
      <c r="F250" s="8">
        <f t="shared" si="87"/>
        <v>3</v>
      </c>
    </row>
    <row r="251" spans="1:6" ht="41.25" customHeight="1">
      <c r="A251" s="47" t="s">
        <v>209</v>
      </c>
      <c r="B251" s="46">
        <v>4190000290</v>
      </c>
      <c r="C251" s="226">
        <v>100</v>
      </c>
      <c r="D251" s="8">
        <v>3450.3</v>
      </c>
      <c r="E251" s="8">
        <v>307</v>
      </c>
      <c r="F251" s="8">
        <f t="shared" si="87"/>
        <v>3757.3</v>
      </c>
    </row>
    <row r="252" spans="1:6" ht="25.5" customHeight="1">
      <c r="A252" s="47" t="s">
        <v>269</v>
      </c>
      <c r="B252" s="46">
        <v>4190000290</v>
      </c>
      <c r="C252" s="226">
        <v>200</v>
      </c>
      <c r="D252" s="8">
        <v>205.4</v>
      </c>
      <c r="E252" s="8"/>
      <c r="F252" s="8">
        <f t="shared" si="87"/>
        <v>205.4</v>
      </c>
    </row>
    <row r="253" spans="1:6" ht="18.75" customHeight="1">
      <c r="A253" s="47" t="s">
        <v>210</v>
      </c>
      <c r="B253" s="46">
        <v>4190000290</v>
      </c>
      <c r="C253" s="226">
        <v>800</v>
      </c>
      <c r="D253" s="8">
        <v>2</v>
      </c>
      <c r="E253" s="8"/>
      <c r="F253" s="8">
        <f t="shared" si="87"/>
        <v>2</v>
      </c>
    </row>
    <row r="254" spans="1:6" ht="42" customHeight="1">
      <c r="A254" s="47" t="s">
        <v>367</v>
      </c>
      <c r="B254" s="46">
        <v>4190000270</v>
      </c>
      <c r="C254" s="226">
        <v>100</v>
      </c>
      <c r="D254" s="8">
        <v>1213.8</v>
      </c>
      <c r="E254" s="8">
        <v>93.9</v>
      </c>
      <c r="F254" s="8">
        <f t="shared" si="87"/>
        <v>1307.7</v>
      </c>
    </row>
    <row r="255" spans="1:6" ht="29.25" customHeight="1">
      <c r="A255" s="47" t="s">
        <v>368</v>
      </c>
      <c r="B255" s="46">
        <v>4190000270</v>
      </c>
      <c r="C255" s="226">
        <v>200</v>
      </c>
      <c r="D255" s="8">
        <v>100</v>
      </c>
      <c r="E255" s="8"/>
      <c r="F255" s="8">
        <f t="shared" si="87"/>
        <v>100</v>
      </c>
    </row>
    <row r="256" spans="1:6" ht="16.5" customHeight="1">
      <c r="A256" s="47" t="s">
        <v>750</v>
      </c>
      <c r="B256" s="46">
        <v>4190000270</v>
      </c>
      <c r="C256" s="226">
        <v>800</v>
      </c>
      <c r="D256" s="8">
        <v>10</v>
      </c>
      <c r="E256" s="8"/>
      <c r="F256" s="8">
        <f t="shared" si="87"/>
        <v>10</v>
      </c>
    </row>
    <row r="257" spans="1:6" ht="18" customHeight="1">
      <c r="A257" s="194" t="s">
        <v>17</v>
      </c>
      <c r="B257" s="171">
        <v>4290000000</v>
      </c>
      <c r="C257" s="226"/>
      <c r="D257" s="160">
        <f t="shared" ref="D257:E257" si="88">D258+D259+D260+D261+D262+D263+D265+D266+D267+D268+D269+D270+D272+D273+D264+D271</f>
        <v>10134.599999999999</v>
      </c>
      <c r="E257" s="160">
        <f t="shared" si="88"/>
        <v>0</v>
      </c>
      <c r="F257" s="160">
        <f>F258+F259+F260+F261+F262+F263+F265+F266+F267+F268+F269+F270+F272+F273+F264+F271</f>
        <v>10134.599999999999</v>
      </c>
    </row>
    <row r="258" spans="1:6" ht="18.75" customHeight="1">
      <c r="A258" s="47" t="s">
        <v>211</v>
      </c>
      <c r="B258" s="46">
        <v>4290020090</v>
      </c>
      <c r="C258" s="226">
        <v>800</v>
      </c>
      <c r="D258" s="8">
        <v>515</v>
      </c>
      <c r="E258" s="8"/>
      <c r="F258" s="8">
        <f>D258+E258</f>
        <v>515</v>
      </c>
    </row>
    <row r="259" spans="1:6" ht="28.5" customHeight="1">
      <c r="A259" s="47" t="s">
        <v>212</v>
      </c>
      <c r="B259" s="46">
        <v>4290020100</v>
      </c>
      <c r="C259" s="226">
        <v>200</v>
      </c>
      <c r="D259" s="8">
        <v>300</v>
      </c>
      <c r="E259" s="8"/>
      <c r="F259" s="8">
        <f t="shared" ref="F259:F273" si="89">D259+E259</f>
        <v>300</v>
      </c>
    </row>
    <row r="260" spans="1:6" ht="29.25" customHeight="1">
      <c r="A260" s="47" t="s">
        <v>270</v>
      </c>
      <c r="B260" s="46">
        <v>4290020110</v>
      </c>
      <c r="C260" s="226">
        <v>200</v>
      </c>
      <c r="D260" s="8">
        <v>53.7</v>
      </c>
      <c r="E260" s="8"/>
      <c r="F260" s="8">
        <f t="shared" si="89"/>
        <v>53.7</v>
      </c>
    </row>
    <row r="261" spans="1:6" ht="21" customHeight="1">
      <c r="A261" s="47" t="s">
        <v>288</v>
      </c>
      <c r="B261" s="46">
        <v>4290020120</v>
      </c>
      <c r="C261" s="226">
        <v>800</v>
      </c>
      <c r="D261" s="8">
        <v>28.5</v>
      </c>
      <c r="E261" s="8"/>
      <c r="F261" s="8">
        <f t="shared" si="89"/>
        <v>28.5</v>
      </c>
    </row>
    <row r="262" spans="1:6" ht="28.5" customHeight="1">
      <c r="A262" s="47" t="s">
        <v>271</v>
      </c>
      <c r="B262" s="46">
        <v>4290020140</v>
      </c>
      <c r="C262" s="226">
        <v>200</v>
      </c>
      <c r="D262" s="8">
        <v>236.5</v>
      </c>
      <c r="E262" s="8"/>
      <c r="F262" s="8">
        <f t="shared" si="89"/>
        <v>236.5</v>
      </c>
    </row>
    <row r="263" spans="1:6" ht="29.25" customHeight="1">
      <c r="A263" s="47" t="s">
        <v>272</v>
      </c>
      <c r="B263" s="46">
        <v>4290020150</v>
      </c>
      <c r="C263" s="226">
        <v>200</v>
      </c>
      <c r="D263" s="8">
        <v>380</v>
      </c>
      <c r="E263" s="8"/>
      <c r="F263" s="8">
        <f t="shared" si="89"/>
        <v>380</v>
      </c>
    </row>
    <row r="264" spans="1:6" ht="29.25" customHeight="1">
      <c r="A264" s="47" t="s">
        <v>349</v>
      </c>
      <c r="B264" s="46">
        <v>4290008100</v>
      </c>
      <c r="C264" s="226">
        <v>500</v>
      </c>
      <c r="D264" s="8">
        <v>916.3</v>
      </c>
      <c r="E264" s="8"/>
      <c r="F264" s="8">
        <f t="shared" si="89"/>
        <v>916.3</v>
      </c>
    </row>
    <row r="265" spans="1:6" ht="42" customHeight="1">
      <c r="A265" s="47" t="s">
        <v>21</v>
      </c>
      <c r="B265" s="46">
        <v>4290000300</v>
      </c>
      <c r="C265" s="226">
        <v>100</v>
      </c>
      <c r="D265" s="8">
        <v>3017.1</v>
      </c>
      <c r="E265" s="8"/>
      <c r="F265" s="8">
        <f t="shared" si="89"/>
        <v>3017.1</v>
      </c>
    </row>
    <row r="266" spans="1:6" ht="30" customHeight="1">
      <c r="A266" s="47" t="s">
        <v>273</v>
      </c>
      <c r="B266" s="46">
        <v>4290000300</v>
      </c>
      <c r="C266" s="226">
        <v>200</v>
      </c>
      <c r="D266" s="8">
        <v>1720.1</v>
      </c>
      <c r="E266" s="8"/>
      <c r="F266" s="8">
        <f t="shared" si="89"/>
        <v>1720.1</v>
      </c>
    </row>
    <row r="267" spans="1:6" ht="29.25" customHeight="1">
      <c r="A267" s="47" t="s">
        <v>22</v>
      </c>
      <c r="B267" s="46">
        <v>4290000300</v>
      </c>
      <c r="C267" s="226">
        <v>800</v>
      </c>
      <c r="D267" s="8">
        <v>24.5</v>
      </c>
      <c r="E267" s="8"/>
      <c r="F267" s="8">
        <f t="shared" si="89"/>
        <v>24.5</v>
      </c>
    </row>
    <row r="268" spans="1:6" ht="28.5" customHeight="1">
      <c r="A268" s="161" t="s">
        <v>274</v>
      </c>
      <c r="B268" s="46">
        <v>4290020160</v>
      </c>
      <c r="C268" s="226">
        <v>200</v>
      </c>
      <c r="D268" s="8">
        <v>400</v>
      </c>
      <c r="E268" s="8"/>
      <c r="F268" s="8">
        <f t="shared" si="89"/>
        <v>400</v>
      </c>
    </row>
    <row r="269" spans="1:6" ht="30" customHeight="1">
      <c r="A269" s="47" t="s">
        <v>304</v>
      </c>
      <c r="B269" s="46">
        <v>4290020180</v>
      </c>
      <c r="C269" s="226">
        <v>200</v>
      </c>
      <c r="D269" s="8">
        <v>400</v>
      </c>
      <c r="E269" s="8"/>
      <c r="F269" s="8">
        <f t="shared" si="89"/>
        <v>400</v>
      </c>
    </row>
    <row r="270" spans="1:6" ht="21" customHeight="1">
      <c r="A270" s="195" t="s">
        <v>325</v>
      </c>
      <c r="B270" s="196">
        <v>4290020270</v>
      </c>
      <c r="C270" s="197">
        <v>200</v>
      </c>
      <c r="D270" s="8">
        <v>559.4</v>
      </c>
      <c r="E270" s="8"/>
      <c r="F270" s="8">
        <f t="shared" si="89"/>
        <v>559.4</v>
      </c>
    </row>
    <row r="271" spans="1:6" ht="24" customHeight="1">
      <c r="A271" s="195" t="s">
        <v>735</v>
      </c>
      <c r="B271" s="196">
        <v>4290021000</v>
      </c>
      <c r="C271" s="197">
        <v>200</v>
      </c>
      <c r="D271" s="8">
        <v>200</v>
      </c>
      <c r="E271" s="8"/>
      <c r="F271" s="8">
        <f t="shared" si="89"/>
        <v>200</v>
      </c>
    </row>
    <row r="272" spans="1:6" ht="27" customHeight="1">
      <c r="A272" s="161" t="s">
        <v>213</v>
      </c>
      <c r="B272" s="46">
        <v>4290007010</v>
      </c>
      <c r="C272" s="226">
        <v>300</v>
      </c>
      <c r="D272" s="8">
        <v>1373.5</v>
      </c>
      <c r="E272" s="8"/>
      <c r="F272" s="8">
        <f t="shared" si="89"/>
        <v>1373.5</v>
      </c>
    </row>
    <row r="273" spans="1:6" ht="40.5" customHeight="1">
      <c r="A273" s="161" t="s">
        <v>296</v>
      </c>
      <c r="B273" s="46">
        <v>4290007030</v>
      </c>
      <c r="C273" s="226">
        <v>300</v>
      </c>
      <c r="D273" s="8">
        <v>10</v>
      </c>
      <c r="E273" s="8"/>
      <c r="F273" s="8">
        <f t="shared" si="89"/>
        <v>10</v>
      </c>
    </row>
    <row r="274" spans="1:6" ht="27" customHeight="1">
      <c r="A274" s="194" t="s">
        <v>18</v>
      </c>
      <c r="B274" s="171">
        <v>4300000000</v>
      </c>
      <c r="C274" s="226"/>
      <c r="D274" s="160">
        <f t="shared" ref="D274:F274" si="90">D275</f>
        <v>245.4</v>
      </c>
      <c r="E274" s="160">
        <f t="shared" si="90"/>
        <v>0</v>
      </c>
      <c r="F274" s="160">
        <f t="shared" si="90"/>
        <v>245.4</v>
      </c>
    </row>
    <row r="275" spans="1:6" ht="15.75" customHeight="1">
      <c r="A275" s="161" t="s">
        <v>17</v>
      </c>
      <c r="B275" s="46">
        <v>4390000000</v>
      </c>
      <c r="C275" s="226"/>
      <c r="D275" s="8">
        <f t="shared" ref="D275:E275" si="91">D276+D277+D278</f>
        <v>245.4</v>
      </c>
      <c r="E275" s="8">
        <f t="shared" si="91"/>
        <v>0</v>
      </c>
      <c r="F275" s="8">
        <f>F276+F277+F278</f>
        <v>245.4</v>
      </c>
    </row>
    <row r="276" spans="1:6" ht="31.5" customHeight="1">
      <c r="A276" s="47" t="s">
        <v>275</v>
      </c>
      <c r="B276" s="46">
        <v>4390080350</v>
      </c>
      <c r="C276" s="226">
        <v>200</v>
      </c>
      <c r="D276" s="8">
        <v>6.8</v>
      </c>
      <c r="E276" s="8"/>
      <c r="F276" s="8">
        <v>6.8</v>
      </c>
    </row>
    <row r="277" spans="1:6" ht="56.25" customHeight="1">
      <c r="A277" s="47" t="s">
        <v>276</v>
      </c>
      <c r="B277" s="46">
        <v>4390080370</v>
      </c>
      <c r="C277" s="226">
        <v>200</v>
      </c>
      <c r="D277" s="8">
        <v>10.5</v>
      </c>
      <c r="E277" s="8"/>
      <c r="F277" s="8">
        <v>10.5</v>
      </c>
    </row>
    <row r="278" spans="1:6" ht="52.5" customHeight="1">
      <c r="A278" s="186" t="s">
        <v>617</v>
      </c>
      <c r="B278" s="198">
        <v>4390082400</v>
      </c>
      <c r="C278" s="226">
        <v>200</v>
      </c>
      <c r="D278" s="8">
        <v>228.1</v>
      </c>
      <c r="E278" s="8"/>
      <c r="F278" s="8">
        <v>228.1</v>
      </c>
    </row>
    <row r="279" spans="1:6" ht="30" customHeight="1">
      <c r="A279" s="199" t="s">
        <v>603</v>
      </c>
      <c r="B279" s="171">
        <v>4400000000</v>
      </c>
      <c r="C279" s="153"/>
      <c r="D279" s="160">
        <f t="shared" ref="D279:E280" si="92">D280</f>
        <v>13.4</v>
      </c>
      <c r="E279" s="160">
        <f t="shared" si="92"/>
        <v>0</v>
      </c>
      <c r="F279" s="160">
        <f>F280</f>
        <v>13.4</v>
      </c>
    </row>
    <row r="280" spans="1:6" ht="18.75" customHeight="1">
      <c r="A280" s="187" t="s">
        <v>17</v>
      </c>
      <c r="B280" s="46">
        <v>4490000000</v>
      </c>
      <c r="C280" s="153"/>
      <c r="D280" s="8">
        <f t="shared" si="92"/>
        <v>13.4</v>
      </c>
      <c r="E280" s="8">
        <f t="shared" si="92"/>
        <v>0</v>
      </c>
      <c r="F280" s="8">
        <f>F281</f>
        <v>13.4</v>
      </c>
    </row>
    <row r="281" spans="1:6" ht="25.5" customHeight="1">
      <c r="A281" s="200" t="s">
        <v>620</v>
      </c>
      <c r="B281" s="46">
        <v>4490051200</v>
      </c>
      <c r="C281" s="153">
        <v>200</v>
      </c>
      <c r="D281" s="8">
        <v>13.4</v>
      </c>
      <c r="E281" s="8"/>
      <c r="F281" s="8">
        <v>13.4</v>
      </c>
    </row>
    <row r="282" spans="1:6" ht="19.5" customHeight="1">
      <c r="A282" s="170" t="s">
        <v>19</v>
      </c>
      <c r="B282" s="201"/>
      <c r="C282" s="226"/>
      <c r="D282" s="160">
        <f>D19+D102+D129+D133+D138+D176+D180+D196+D203+D210+D215+D219+D235+D189+D227+D239</f>
        <v>187314.8</v>
      </c>
      <c r="E282" s="160">
        <f t="shared" ref="E282:F282" si="93">E19+E102+E129+E133+E138+E176+E180+E196+E203+E210+E215+E219+E235+E189+E227+E239</f>
        <v>6547.4000000000005</v>
      </c>
      <c r="F282" s="160">
        <f t="shared" si="93"/>
        <v>193862.2</v>
      </c>
    </row>
  </sheetData>
  <mergeCells count="27">
    <mergeCell ref="E41:E42"/>
    <mergeCell ref="A1:F1"/>
    <mergeCell ref="A2:F2"/>
    <mergeCell ref="B3:F3"/>
    <mergeCell ref="B4:F4"/>
    <mergeCell ref="A5:F5"/>
    <mergeCell ref="A6:F6"/>
    <mergeCell ref="A7:F7"/>
    <mergeCell ref="B8:F8"/>
    <mergeCell ref="B9:F9"/>
    <mergeCell ref="A10:F10"/>
    <mergeCell ref="A12:F12"/>
    <mergeCell ref="A17:A18"/>
    <mergeCell ref="B17:B18"/>
    <mergeCell ref="C17:C18"/>
    <mergeCell ref="B41:B42"/>
    <mergeCell ref="C41:C42"/>
    <mergeCell ref="A13:F13"/>
    <mergeCell ref="A16:F16"/>
    <mergeCell ref="A15:F15"/>
    <mergeCell ref="A14:F14"/>
    <mergeCell ref="A41:A42"/>
    <mergeCell ref="F17:F18"/>
    <mergeCell ref="F41:F42"/>
    <mergeCell ref="E17:E18"/>
    <mergeCell ref="D17:D18"/>
    <mergeCell ref="D41:D42"/>
  </mergeCells>
  <pageMargins left="0.9055118110236221" right="0.31496062992125984" top="0.35433070866141736" bottom="0.35433070866141736" header="0" footer="0"/>
  <pageSetup paperSize="9" scale="55" orientation="portrait" r:id="rId1"/>
  <rowBreaks count="5" manualBreakCount="5">
    <brk id="62" max="5" man="1"/>
    <brk id="104" max="5" man="1"/>
    <brk id="155" max="5" man="1"/>
    <brk id="217" max="5" man="1"/>
    <brk id="26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219"/>
  <sheetViews>
    <sheetView view="pageBreakPreview" topLeftCell="A203" zoomScaleSheetLayoutView="100" workbookViewId="0">
      <selection activeCell="E219" sqref="E219"/>
    </sheetView>
  </sheetViews>
  <sheetFormatPr defaultRowHeight="12.75"/>
  <cols>
    <col min="1" max="1" width="90.42578125" style="15" customWidth="1"/>
    <col min="2" max="2" width="12" style="15" customWidth="1"/>
    <col min="3" max="3" width="6.85546875" style="15" customWidth="1"/>
    <col min="4" max="4" width="9.42578125" style="15" customWidth="1"/>
    <col min="5" max="5" width="9.5703125" style="15" customWidth="1"/>
    <col min="6" max="16384" width="9.140625" style="15"/>
  </cols>
  <sheetData>
    <row r="1" spans="1:5" ht="15.75">
      <c r="A1" s="293" t="s">
        <v>544</v>
      </c>
      <c r="B1" s="293"/>
      <c r="C1" s="293"/>
      <c r="D1" s="293"/>
      <c r="E1" s="293"/>
    </row>
    <row r="2" spans="1:5" ht="15.75">
      <c r="A2" s="293" t="s">
        <v>0</v>
      </c>
      <c r="B2" s="293"/>
      <c r="C2" s="293"/>
      <c r="D2" s="293"/>
      <c r="E2" s="293"/>
    </row>
    <row r="3" spans="1:5" ht="15.75">
      <c r="A3" s="238"/>
      <c r="B3" s="293" t="s">
        <v>1</v>
      </c>
      <c r="C3" s="293"/>
      <c r="D3" s="293"/>
      <c r="E3" s="293"/>
    </row>
    <row r="4" spans="1:5" ht="15.75">
      <c r="A4" s="238"/>
      <c r="B4" s="293" t="s">
        <v>2</v>
      </c>
      <c r="C4" s="293"/>
      <c r="D4" s="293"/>
      <c r="E4" s="293"/>
    </row>
    <row r="5" spans="1:5" ht="15.75">
      <c r="A5" s="293" t="s">
        <v>827</v>
      </c>
      <c r="B5" s="293"/>
      <c r="C5" s="293"/>
      <c r="D5" s="293"/>
      <c r="E5" s="293"/>
    </row>
    <row r="6" spans="1:5" ht="15.75">
      <c r="A6" s="293" t="s">
        <v>685</v>
      </c>
      <c r="B6" s="293"/>
      <c r="C6" s="293"/>
      <c r="D6" s="293"/>
      <c r="E6" s="293"/>
    </row>
    <row r="7" spans="1:5" ht="15.75">
      <c r="A7" s="293" t="s">
        <v>0</v>
      </c>
      <c r="B7" s="293"/>
      <c r="C7" s="293"/>
      <c r="D7" s="293"/>
      <c r="E7" s="293"/>
    </row>
    <row r="8" spans="1:5" ht="15.75" customHeight="1">
      <c r="A8" s="101"/>
      <c r="B8" s="293" t="s">
        <v>1</v>
      </c>
      <c r="C8" s="293"/>
      <c r="D8" s="293"/>
      <c r="E8" s="293"/>
    </row>
    <row r="9" spans="1:5" ht="15.75" customHeight="1">
      <c r="A9" s="101"/>
      <c r="B9" s="293" t="s">
        <v>2</v>
      </c>
      <c r="C9" s="293"/>
      <c r="D9" s="293"/>
      <c r="E9" s="293"/>
    </row>
    <row r="10" spans="1:5" ht="15.75">
      <c r="A10" s="293" t="s">
        <v>740</v>
      </c>
      <c r="B10" s="293"/>
      <c r="C10" s="293"/>
      <c r="D10" s="293"/>
      <c r="E10" s="293"/>
    </row>
    <row r="11" spans="1:5" ht="15.75">
      <c r="A11" s="1"/>
      <c r="B11" s="1"/>
      <c r="C11" s="1"/>
      <c r="D11" s="1"/>
      <c r="E11" s="1"/>
    </row>
    <row r="12" spans="1:5" ht="15.75">
      <c r="A12" s="330" t="s">
        <v>9</v>
      </c>
      <c r="B12" s="315"/>
      <c r="C12" s="315"/>
      <c r="D12" s="315"/>
      <c r="E12" s="315"/>
    </row>
    <row r="13" spans="1:5" ht="15.75">
      <c r="A13" s="330" t="s">
        <v>23</v>
      </c>
      <c r="B13" s="315"/>
      <c r="C13" s="315"/>
      <c r="D13" s="315"/>
      <c r="E13" s="315"/>
    </row>
    <row r="14" spans="1:5" ht="15.75">
      <c r="A14" s="330" t="s">
        <v>24</v>
      </c>
      <c r="B14" s="315"/>
      <c r="C14" s="315"/>
      <c r="D14" s="315"/>
      <c r="E14" s="315"/>
    </row>
    <row r="15" spans="1:5" ht="42" customHeight="1">
      <c r="A15" s="330" t="s">
        <v>686</v>
      </c>
      <c r="B15" s="315"/>
      <c r="C15" s="315"/>
      <c r="D15" s="315"/>
      <c r="E15" s="315"/>
    </row>
    <row r="16" spans="1:5" ht="21.75" customHeight="1">
      <c r="A16" s="336"/>
      <c r="B16" s="337"/>
      <c r="C16" s="337"/>
      <c r="D16" s="337"/>
      <c r="E16" s="337"/>
    </row>
    <row r="17" spans="1:5" ht="21.75" customHeight="1">
      <c r="A17" s="347" t="s">
        <v>10</v>
      </c>
      <c r="B17" s="347" t="s">
        <v>11</v>
      </c>
      <c r="C17" s="347" t="s">
        <v>12</v>
      </c>
      <c r="D17" s="353" t="s">
        <v>576</v>
      </c>
      <c r="E17" s="354"/>
    </row>
    <row r="18" spans="1:5" ht="15.75" customHeight="1">
      <c r="A18" s="348"/>
      <c r="B18" s="348"/>
      <c r="C18" s="348"/>
      <c r="D18" s="344" t="s">
        <v>550</v>
      </c>
      <c r="E18" s="350" t="s">
        <v>577</v>
      </c>
    </row>
    <row r="19" spans="1:5" ht="12" customHeight="1">
      <c r="A19" s="348"/>
      <c r="B19" s="348"/>
      <c r="C19" s="348"/>
      <c r="D19" s="345"/>
      <c r="E19" s="351"/>
    </row>
    <row r="20" spans="1:5" ht="7.5" customHeight="1">
      <c r="A20" s="349"/>
      <c r="B20" s="349"/>
      <c r="C20" s="228"/>
      <c r="D20" s="346"/>
      <c r="E20" s="352"/>
    </row>
    <row r="21" spans="1:5" ht="19.5" customHeight="1">
      <c r="A21" s="158" t="s">
        <v>13</v>
      </c>
      <c r="B21" s="176" t="s">
        <v>87</v>
      </c>
      <c r="C21" s="46"/>
      <c r="D21" s="160">
        <f>D22+D30+D36+D40+D58+D66+D71+D78+D81+D86</f>
        <v>55189.999999999993</v>
      </c>
      <c r="E21" s="160">
        <f>E22+E30+E36+E40+E58+E66+E71+E78+E81+E86</f>
        <v>52462.099999999991</v>
      </c>
    </row>
    <row r="22" spans="1:5" s="16" customFormat="1" ht="17.25" customHeight="1">
      <c r="A22" s="158" t="s">
        <v>88</v>
      </c>
      <c r="B22" s="176" t="s">
        <v>89</v>
      </c>
      <c r="C22" s="171"/>
      <c r="D22" s="160">
        <f>D23+D27</f>
        <v>2382.4</v>
      </c>
      <c r="E22" s="160">
        <f>E23+E27</f>
        <v>2352</v>
      </c>
    </row>
    <row r="23" spans="1:5" ht="18.75" customHeight="1">
      <c r="A23" s="152" t="s">
        <v>91</v>
      </c>
      <c r="B23" s="224" t="s">
        <v>99</v>
      </c>
      <c r="C23" s="173"/>
      <c r="D23" s="8">
        <f>D24+D25+D26</f>
        <v>2287.3000000000002</v>
      </c>
      <c r="E23" s="8">
        <f>E24+E25+E26</f>
        <v>2256.9</v>
      </c>
    </row>
    <row r="24" spans="1:5" ht="27.75" customHeight="1">
      <c r="A24" s="47" t="s">
        <v>239</v>
      </c>
      <c r="B24" s="224" t="s">
        <v>100</v>
      </c>
      <c r="C24" s="226">
        <v>200</v>
      </c>
      <c r="D24" s="8">
        <v>800</v>
      </c>
      <c r="E24" s="8">
        <v>780</v>
      </c>
    </row>
    <row r="25" spans="1:5" ht="27" customHeight="1">
      <c r="A25" s="47" t="s">
        <v>90</v>
      </c>
      <c r="B25" s="224" t="s">
        <v>100</v>
      </c>
      <c r="C25" s="226">
        <v>600</v>
      </c>
      <c r="D25" s="8">
        <v>1200</v>
      </c>
      <c r="E25" s="8">
        <v>1300</v>
      </c>
    </row>
    <row r="26" spans="1:5" ht="27.75" customHeight="1">
      <c r="A26" s="152" t="s">
        <v>297</v>
      </c>
      <c r="B26" s="224" t="s">
        <v>101</v>
      </c>
      <c r="C26" s="226">
        <v>200</v>
      </c>
      <c r="D26" s="8">
        <v>287.3</v>
      </c>
      <c r="E26" s="8">
        <v>176.9</v>
      </c>
    </row>
    <row r="27" spans="1:5" ht="18.75" customHeight="1">
      <c r="A27" s="47" t="s">
        <v>102</v>
      </c>
      <c r="B27" s="224" t="s">
        <v>103</v>
      </c>
      <c r="C27" s="226"/>
      <c r="D27" s="8">
        <f>D28+D29</f>
        <v>95.1</v>
      </c>
      <c r="E27" s="8">
        <f>E28+E29</f>
        <v>95.1</v>
      </c>
    </row>
    <row r="28" spans="1:5" ht="31.5" customHeight="1">
      <c r="A28" s="47" t="s">
        <v>241</v>
      </c>
      <c r="B28" s="224" t="s">
        <v>104</v>
      </c>
      <c r="C28" s="153">
        <v>200</v>
      </c>
      <c r="D28" s="8">
        <v>45.1</v>
      </c>
      <c r="E28" s="8">
        <v>45.1</v>
      </c>
    </row>
    <row r="29" spans="1:5" ht="18" customHeight="1">
      <c r="A29" s="47" t="s">
        <v>225</v>
      </c>
      <c r="B29" s="224" t="s">
        <v>104</v>
      </c>
      <c r="C29" s="153">
        <v>300</v>
      </c>
      <c r="D29" s="8">
        <v>50</v>
      </c>
      <c r="E29" s="8">
        <v>50</v>
      </c>
    </row>
    <row r="30" spans="1:5" ht="19.5" customHeight="1">
      <c r="A30" s="177" t="s">
        <v>106</v>
      </c>
      <c r="B30" s="159" t="s">
        <v>105</v>
      </c>
      <c r="C30" s="153"/>
      <c r="D30" s="160">
        <f t="shared" ref="D30:E30" si="0">D31</f>
        <v>725.5</v>
      </c>
      <c r="E30" s="160">
        <f t="shared" si="0"/>
        <v>725.5</v>
      </c>
    </row>
    <row r="31" spans="1:5" ht="25.5" customHeight="1">
      <c r="A31" s="47" t="s">
        <v>107</v>
      </c>
      <c r="B31" s="224" t="s">
        <v>108</v>
      </c>
      <c r="C31" s="153"/>
      <c r="D31" s="8">
        <f>SUM(D32:D35)</f>
        <v>725.5</v>
      </c>
      <c r="E31" s="8">
        <f>SUM(E32:E35)</f>
        <v>725.5</v>
      </c>
    </row>
    <row r="32" spans="1:5" ht="56.25" customHeight="1">
      <c r="A32" s="161" t="s">
        <v>242</v>
      </c>
      <c r="B32" s="224" t="s">
        <v>109</v>
      </c>
      <c r="C32" s="226">
        <v>200</v>
      </c>
      <c r="D32" s="8">
        <v>33.799999999999997</v>
      </c>
      <c r="E32" s="8">
        <v>33.799999999999997</v>
      </c>
    </row>
    <row r="33" spans="1:5" ht="43.5" customHeight="1">
      <c r="A33" s="338" t="s">
        <v>608</v>
      </c>
      <c r="B33" s="332" t="s">
        <v>110</v>
      </c>
      <c r="C33" s="334">
        <v>200</v>
      </c>
      <c r="D33" s="340">
        <v>199.5</v>
      </c>
      <c r="E33" s="340">
        <v>199.5</v>
      </c>
    </row>
    <row r="34" spans="1:5" ht="22.5" customHeight="1">
      <c r="A34" s="339"/>
      <c r="B34" s="333"/>
      <c r="C34" s="335"/>
      <c r="D34" s="341"/>
      <c r="E34" s="341"/>
    </row>
    <row r="35" spans="1:5" ht="51.75" customHeight="1">
      <c r="A35" s="152" t="s">
        <v>609</v>
      </c>
      <c r="B35" s="224" t="s">
        <v>111</v>
      </c>
      <c r="C35" s="226">
        <v>300</v>
      </c>
      <c r="D35" s="8">
        <v>492.2</v>
      </c>
      <c r="E35" s="8">
        <v>492.2</v>
      </c>
    </row>
    <row r="36" spans="1:5" ht="16.5" customHeight="1">
      <c r="A36" s="170" t="s">
        <v>217</v>
      </c>
      <c r="B36" s="159" t="s">
        <v>220</v>
      </c>
      <c r="C36" s="180"/>
      <c r="D36" s="160">
        <f t="shared" ref="D36:E36" si="1">D37</f>
        <v>476.4</v>
      </c>
      <c r="E36" s="160">
        <f t="shared" si="1"/>
        <v>0</v>
      </c>
    </row>
    <row r="37" spans="1:5" ht="18.75" customHeight="1">
      <c r="A37" s="47" t="s">
        <v>218</v>
      </c>
      <c r="B37" s="224" t="s">
        <v>221</v>
      </c>
      <c r="C37" s="226"/>
      <c r="D37" s="8">
        <f>D38+D39</f>
        <v>476.4</v>
      </c>
      <c r="E37" s="8">
        <f>E38+E39</f>
        <v>0</v>
      </c>
    </row>
    <row r="38" spans="1:5" ht="43.5" customHeight="1">
      <c r="A38" s="47" t="s">
        <v>243</v>
      </c>
      <c r="B38" s="224" t="s">
        <v>222</v>
      </c>
      <c r="C38" s="226">
        <v>200</v>
      </c>
      <c r="D38" s="8">
        <v>426.4</v>
      </c>
      <c r="E38" s="8"/>
    </row>
    <row r="39" spans="1:5" ht="45" customHeight="1">
      <c r="A39" s="47" t="s">
        <v>219</v>
      </c>
      <c r="B39" s="224" t="s">
        <v>222</v>
      </c>
      <c r="C39" s="226">
        <v>600</v>
      </c>
      <c r="D39" s="8">
        <v>50</v>
      </c>
      <c r="E39" s="8"/>
    </row>
    <row r="40" spans="1:5" ht="18" customHeight="1">
      <c r="A40" s="170" t="s">
        <v>112</v>
      </c>
      <c r="B40" s="159" t="s">
        <v>113</v>
      </c>
      <c r="C40" s="226"/>
      <c r="D40" s="160">
        <f>D41+D48</f>
        <v>46535.299999999996</v>
      </c>
      <c r="E40" s="160">
        <f>E41+E48</f>
        <v>44601.2</v>
      </c>
    </row>
    <row r="41" spans="1:5" ht="18" customHeight="1">
      <c r="A41" s="47" t="s">
        <v>114</v>
      </c>
      <c r="B41" s="224" t="s">
        <v>115</v>
      </c>
      <c r="C41" s="226"/>
      <c r="D41" s="8">
        <f>D42+D43+D44+D45+D46+D47</f>
        <v>9077.6</v>
      </c>
      <c r="E41" s="8">
        <f>E42+E43+E44+E45+E46+E47</f>
        <v>9077.6</v>
      </c>
    </row>
    <row r="42" spans="1:5" ht="50.25" customHeight="1">
      <c r="A42" s="47" t="s">
        <v>92</v>
      </c>
      <c r="B42" s="224" t="s">
        <v>116</v>
      </c>
      <c r="C42" s="226">
        <v>100</v>
      </c>
      <c r="D42" s="8">
        <v>3651.3</v>
      </c>
      <c r="E42" s="8">
        <v>3651.3</v>
      </c>
    </row>
    <row r="43" spans="1:5" ht="31.5" customHeight="1">
      <c r="A43" s="47" t="s">
        <v>244</v>
      </c>
      <c r="B43" s="223" t="s">
        <v>116</v>
      </c>
      <c r="C43" s="226">
        <v>200</v>
      </c>
      <c r="D43" s="8">
        <v>3183.8</v>
      </c>
      <c r="E43" s="8">
        <v>3183.8</v>
      </c>
    </row>
    <row r="44" spans="1:5" ht="26.25" customHeight="1">
      <c r="A44" s="47" t="s">
        <v>93</v>
      </c>
      <c r="B44" s="224" t="s">
        <v>116</v>
      </c>
      <c r="C44" s="226">
        <v>800</v>
      </c>
      <c r="D44" s="8">
        <v>29</v>
      </c>
      <c r="E44" s="8">
        <v>29</v>
      </c>
    </row>
    <row r="45" spans="1:5" ht="27.75" customHeight="1">
      <c r="A45" s="47" t="s">
        <v>245</v>
      </c>
      <c r="B45" s="224" t="s">
        <v>214</v>
      </c>
      <c r="C45" s="226">
        <v>200</v>
      </c>
      <c r="D45" s="8">
        <v>1212.7</v>
      </c>
      <c r="E45" s="8">
        <v>1212.7</v>
      </c>
    </row>
    <row r="46" spans="1:5" ht="24.75" customHeight="1">
      <c r="A46" s="47" t="s">
        <v>246</v>
      </c>
      <c r="B46" s="224" t="s">
        <v>223</v>
      </c>
      <c r="C46" s="226">
        <v>200</v>
      </c>
      <c r="D46" s="8">
        <v>1000.8</v>
      </c>
      <c r="E46" s="8">
        <v>1000.8</v>
      </c>
    </row>
    <row r="47" spans="1:5" ht="41.25" customHeight="1">
      <c r="A47" s="47" t="s">
        <v>381</v>
      </c>
      <c r="B47" s="224" t="s">
        <v>366</v>
      </c>
      <c r="C47" s="226">
        <v>100</v>
      </c>
      <c r="D47" s="8"/>
      <c r="E47" s="8"/>
    </row>
    <row r="48" spans="1:5" ht="15" customHeight="1">
      <c r="A48" s="47" t="s">
        <v>117</v>
      </c>
      <c r="B48" s="224" t="s">
        <v>118</v>
      </c>
      <c r="C48" s="226"/>
      <c r="D48" s="8">
        <f>D49+D50+D51+D52+D53+D54+D55+D56+D57</f>
        <v>37457.699999999997</v>
      </c>
      <c r="E48" s="8">
        <f>E49+E50+E51+E52+E53+E54+E55+E56+E57</f>
        <v>35523.599999999999</v>
      </c>
    </row>
    <row r="49" spans="1:5" ht="51" customHeight="1">
      <c r="A49" s="47" t="s">
        <v>94</v>
      </c>
      <c r="B49" s="223" t="s">
        <v>119</v>
      </c>
      <c r="C49" s="225">
        <v>100</v>
      </c>
      <c r="D49" s="8">
        <v>985.6</v>
      </c>
      <c r="E49" s="8">
        <v>985.6</v>
      </c>
    </row>
    <row r="50" spans="1:5" ht="40.5" customHeight="1">
      <c r="A50" s="164" t="s">
        <v>247</v>
      </c>
      <c r="B50" s="223" t="s">
        <v>119</v>
      </c>
      <c r="C50" s="226">
        <v>200</v>
      </c>
      <c r="D50" s="8">
        <v>10695.5</v>
      </c>
      <c r="E50" s="8">
        <v>9695.5</v>
      </c>
    </row>
    <row r="51" spans="1:5" ht="41.25" customHeight="1">
      <c r="A51" s="164" t="s">
        <v>95</v>
      </c>
      <c r="B51" s="223" t="s">
        <v>119</v>
      </c>
      <c r="C51" s="226">
        <v>600</v>
      </c>
      <c r="D51" s="8">
        <v>16629</v>
      </c>
      <c r="E51" s="8">
        <v>15694.9</v>
      </c>
    </row>
    <row r="52" spans="1:5" ht="29.25" customHeight="1">
      <c r="A52" s="164" t="s">
        <v>96</v>
      </c>
      <c r="B52" s="223" t="s">
        <v>119</v>
      </c>
      <c r="C52" s="226">
        <v>800</v>
      </c>
      <c r="D52" s="8">
        <v>135.19999999999999</v>
      </c>
      <c r="E52" s="8">
        <v>135.19999999999999</v>
      </c>
    </row>
    <row r="53" spans="1:5" ht="39" customHeight="1">
      <c r="A53" s="47" t="s">
        <v>97</v>
      </c>
      <c r="B53" s="224" t="s">
        <v>120</v>
      </c>
      <c r="C53" s="226">
        <v>100</v>
      </c>
      <c r="D53" s="8">
        <v>6638.8</v>
      </c>
      <c r="E53" s="8">
        <v>6638.8</v>
      </c>
    </row>
    <row r="54" spans="1:5" ht="28.5" customHeight="1">
      <c r="A54" s="164" t="s">
        <v>248</v>
      </c>
      <c r="B54" s="224" t="s">
        <v>120</v>
      </c>
      <c r="C54" s="226">
        <v>200</v>
      </c>
      <c r="D54" s="8">
        <v>1067.9000000000001</v>
      </c>
      <c r="E54" s="8">
        <v>1067.9000000000001</v>
      </c>
    </row>
    <row r="55" spans="1:5" ht="17.25" customHeight="1">
      <c r="A55" s="164" t="s">
        <v>98</v>
      </c>
      <c r="B55" s="224" t="s">
        <v>120</v>
      </c>
      <c r="C55" s="226">
        <v>800</v>
      </c>
      <c r="D55" s="8">
        <v>1.9</v>
      </c>
      <c r="E55" s="8">
        <v>1.9</v>
      </c>
    </row>
    <row r="56" spans="1:5" ht="27" customHeight="1">
      <c r="A56" s="47" t="s">
        <v>245</v>
      </c>
      <c r="B56" s="224" t="s">
        <v>121</v>
      </c>
      <c r="C56" s="226">
        <v>200</v>
      </c>
      <c r="D56" s="8">
        <v>659.7</v>
      </c>
      <c r="E56" s="8">
        <v>659.7</v>
      </c>
    </row>
    <row r="57" spans="1:5" ht="31.5" customHeight="1">
      <c r="A57" s="47" t="s">
        <v>246</v>
      </c>
      <c r="B57" s="224" t="s">
        <v>224</v>
      </c>
      <c r="C57" s="226">
        <v>200</v>
      </c>
      <c r="D57" s="8">
        <v>644.1</v>
      </c>
      <c r="E57" s="8">
        <v>644.1</v>
      </c>
    </row>
    <row r="58" spans="1:5" ht="27" customHeight="1">
      <c r="A58" s="181" t="s">
        <v>122</v>
      </c>
      <c r="B58" s="182" t="s">
        <v>124</v>
      </c>
      <c r="C58" s="226"/>
      <c r="D58" s="160">
        <f t="shared" ref="D58:E58" si="2">D59+D62</f>
        <v>0</v>
      </c>
      <c r="E58" s="160">
        <f t="shared" si="2"/>
        <v>0</v>
      </c>
    </row>
    <row r="59" spans="1:5" ht="18.75" customHeight="1">
      <c r="A59" s="47" t="s">
        <v>114</v>
      </c>
      <c r="B59" s="224" t="s">
        <v>123</v>
      </c>
      <c r="C59" s="226"/>
      <c r="D59" s="8">
        <f>D60+D61</f>
        <v>0</v>
      </c>
      <c r="E59" s="8">
        <f>E60+E61</f>
        <v>0</v>
      </c>
    </row>
    <row r="60" spans="1:5" ht="108" customHeight="1">
      <c r="A60" s="47" t="s">
        <v>612</v>
      </c>
      <c r="B60" s="224" t="s">
        <v>126</v>
      </c>
      <c r="C60" s="226">
        <v>100</v>
      </c>
      <c r="D60" s="8">
        <v>0</v>
      </c>
      <c r="E60" s="8">
        <v>0</v>
      </c>
    </row>
    <row r="61" spans="1:5" ht="90" customHeight="1">
      <c r="A61" s="47" t="s">
        <v>611</v>
      </c>
      <c r="B61" s="224" t="s">
        <v>126</v>
      </c>
      <c r="C61" s="226">
        <v>200</v>
      </c>
      <c r="D61" s="8">
        <v>0</v>
      </c>
      <c r="E61" s="8">
        <v>0</v>
      </c>
    </row>
    <row r="62" spans="1:5" ht="18.75" customHeight="1">
      <c r="A62" s="47" t="s">
        <v>127</v>
      </c>
      <c r="B62" s="224" t="s">
        <v>128</v>
      </c>
      <c r="C62" s="225"/>
      <c r="D62" s="8">
        <f>D63+D64+D65</f>
        <v>0</v>
      </c>
      <c r="E62" s="8">
        <f>E63+E64+E65</f>
        <v>0</v>
      </c>
    </row>
    <row r="63" spans="1:5" ht="108.75" customHeight="1">
      <c r="A63" s="47" t="s">
        <v>610</v>
      </c>
      <c r="B63" s="224" t="s">
        <v>131</v>
      </c>
      <c r="C63" s="226">
        <v>100</v>
      </c>
      <c r="D63" s="8">
        <v>0</v>
      </c>
      <c r="E63" s="8">
        <v>0</v>
      </c>
    </row>
    <row r="64" spans="1:5" ht="93" customHeight="1">
      <c r="A64" s="47" t="s">
        <v>829</v>
      </c>
      <c r="B64" s="224" t="s">
        <v>131</v>
      </c>
      <c r="C64" s="226">
        <v>200</v>
      </c>
      <c r="D64" s="8">
        <v>0</v>
      </c>
      <c r="E64" s="8">
        <v>0</v>
      </c>
    </row>
    <row r="65" spans="1:5" ht="94.5" customHeight="1">
      <c r="A65" s="164" t="s">
        <v>830</v>
      </c>
      <c r="B65" s="224" t="s">
        <v>131</v>
      </c>
      <c r="C65" s="226">
        <v>600</v>
      </c>
      <c r="D65" s="8">
        <v>0</v>
      </c>
      <c r="E65" s="8">
        <v>0</v>
      </c>
    </row>
    <row r="66" spans="1:5" ht="19.5" customHeight="1">
      <c r="A66" s="177" t="s">
        <v>130</v>
      </c>
      <c r="B66" s="159" t="s">
        <v>132</v>
      </c>
      <c r="C66" s="226"/>
      <c r="D66" s="160">
        <f t="shared" ref="D66:E66" si="3">D67</f>
        <v>3927.7</v>
      </c>
      <c r="E66" s="160">
        <f t="shared" si="3"/>
        <v>3927.7</v>
      </c>
    </row>
    <row r="67" spans="1:5" ht="20.25" customHeight="1">
      <c r="A67" s="47" t="s">
        <v>133</v>
      </c>
      <c r="B67" s="224" t="s">
        <v>134</v>
      </c>
      <c r="C67" s="226"/>
      <c r="D67" s="183">
        <f>D68+D69+D70</f>
        <v>3927.7</v>
      </c>
      <c r="E67" s="183">
        <f>E68+E69+E70</f>
        <v>3927.7</v>
      </c>
    </row>
    <row r="68" spans="1:5" ht="42" customHeight="1">
      <c r="A68" s="47" t="s">
        <v>135</v>
      </c>
      <c r="B68" s="224" t="s">
        <v>136</v>
      </c>
      <c r="C68" s="226">
        <v>100</v>
      </c>
      <c r="D68" s="8">
        <v>3122.1</v>
      </c>
      <c r="E68" s="8">
        <v>3122.1</v>
      </c>
    </row>
    <row r="69" spans="1:5" ht="28.5" customHeight="1">
      <c r="A69" s="47" t="s">
        <v>250</v>
      </c>
      <c r="B69" s="224" t="s">
        <v>136</v>
      </c>
      <c r="C69" s="226">
        <v>200</v>
      </c>
      <c r="D69" s="8">
        <v>717.8</v>
      </c>
      <c r="E69" s="8">
        <v>717.8</v>
      </c>
    </row>
    <row r="70" spans="1:5" ht="28.5" customHeight="1">
      <c r="A70" s="47" t="s">
        <v>137</v>
      </c>
      <c r="B70" s="224" t="s">
        <v>136</v>
      </c>
      <c r="C70" s="226">
        <v>800</v>
      </c>
      <c r="D70" s="8">
        <v>87.8</v>
      </c>
      <c r="E70" s="8">
        <v>87.8</v>
      </c>
    </row>
    <row r="71" spans="1:5" ht="21" customHeight="1">
      <c r="A71" s="177" t="s">
        <v>138</v>
      </c>
      <c r="B71" s="159" t="s">
        <v>139</v>
      </c>
      <c r="C71" s="226"/>
      <c r="D71" s="160">
        <f t="shared" ref="D71:E71" si="4">D72</f>
        <v>665.7</v>
      </c>
      <c r="E71" s="160">
        <f t="shared" si="4"/>
        <v>665.7</v>
      </c>
    </row>
    <row r="72" spans="1:5" ht="18.75" customHeight="1">
      <c r="A72" s="47" t="s">
        <v>140</v>
      </c>
      <c r="B72" s="224" t="s">
        <v>141</v>
      </c>
      <c r="C72" s="226"/>
      <c r="D72" s="8">
        <f>D73+D74+D75+D76+D77</f>
        <v>665.7</v>
      </c>
      <c r="E72" s="8">
        <f>E73+E74+E75+E76+E77</f>
        <v>665.7</v>
      </c>
    </row>
    <row r="73" spans="1:5" ht="39.75" customHeight="1">
      <c r="A73" s="168" t="s">
        <v>251</v>
      </c>
      <c r="B73" s="224" t="s">
        <v>143</v>
      </c>
      <c r="C73" s="226">
        <v>200</v>
      </c>
      <c r="D73" s="8">
        <v>69.3</v>
      </c>
      <c r="E73" s="8">
        <v>69.3</v>
      </c>
    </row>
    <row r="74" spans="1:5" ht="40.5" customHeight="1">
      <c r="A74" s="168" t="s">
        <v>142</v>
      </c>
      <c r="B74" s="224" t="s">
        <v>143</v>
      </c>
      <c r="C74" s="226">
        <v>600</v>
      </c>
      <c r="D74" s="8">
        <v>184.8</v>
      </c>
      <c r="E74" s="8">
        <v>184.8</v>
      </c>
    </row>
    <row r="75" spans="1:5" ht="42.75" customHeight="1">
      <c r="A75" s="47" t="s">
        <v>252</v>
      </c>
      <c r="B75" s="224" t="s">
        <v>144</v>
      </c>
      <c r="C75" s="226">
        <v>200</v>
      </c>
      <c r="D75" s="8">
        <v>23.1</v>
      </c>
      <c r="E75" s="8">
        <v>23.1</v>
      </c>
    </row>
    <row r="76" spans="1:5" ht="29.25" customHeight="1">
      <c r="A76" s="168" t="s">
        <v>285</v>
      </c>
      <c r="B76" s="224" t="s">
        <v>287</v>
      </c>
      <c r="C76" s="226">
        <v>200</v>
      </c>
      <c r="D76" s="8">
        <v>122.9</v>
      </c>
      <c r="E76" s="8">
        <v>122.9</v>
      </c>
    </row>
    <row r="77" spans="1:5" ht="42.75" customHeight="1">
      <c r="A77" s="168" t="s">
        <v>286</v>
      </c>
      <c r="B77" s="224" t="s">
        <v>287</v>
      </c>
      <c r="C77" s="226">
        <v>600</v>
      </c>
      <c r="D77" s="8">
        <v>265.60000000000002</v>
      </c>
      <c r="E77" s="8">
        <v>265.60000000000002</v>
      </c>
    </row>
    <row r="78" spans="1:5" ht="18.75" customHeight="1">
      <c r="A78" s="177" t="s">
        <v>145</v>
      </c>
      <c r="B78" s="159" t="s">
        <v>146</v>
      </c>
      <c r="C78" s="226"/>
      <c r="D78" s="160">
        <f t="shared" ref="D78:E78" si="5">D79</f>
        <v>190</v>
      </c>
      <c r="E78" s="160">
        <f t="shared" si="5"/>
        <v>190</v>
      </c>
    </row>
    <row r="79" spans="1:5" ht="18" customHeight="1">
      <c r="A79" s="47" t="s">
        <v>147</v>
      </c>
      <c r="B79" s="224" t="s">
        <v>148</v>
      </c>
      <c r="C79" s="226"/>
      <c r="D79" s="8">
        <f>D80</f>
        <v>190</v>
      </c>
      <c r="E79" s="8">
        <f>E80</f>
        <v>190</v>
      </c>
    </row>
    <row r="80" spans="1:5" ht="39.75" customHeight="1">
      <c r="A80" s="47" t="s">
        <v>253</v>
      </c>
      <c r="B80" s="224" t="s">
        <v>149</v>
      </c>
      <c r="C80" s="226">
        <v>200</v>
      </c>
      <c r="D80" s="8">
        <v>190</v>
      </c>
      <c r="E80" s="8">
        <v>190</v>
      </c>
    </row>
    <row r="81" spans="1:5" ht="32.25" customHeight="1">
      <c r="A81" s="170" t="s">
        <v>150</v>
      </c>
      <c r="B81" s="184" t="s">
        <v>151</v>
      </c>
      <c r="C81" s="222"/>
      <c r="D81" s="160">
        <f t="shared" ref="D81:E81" si="6">D82</f>
        <v>131.19999999999999</v>
      </c>
      <c r="E81" s="160">
        <f t="shared" si="6"/>
        <v>0</v>
      </c>
    </row>
    <row r="82" spans="1:5" ht="18" customHeight="1">
      <c r="A82" s="47" t="s">
        <v>102</v>
      </c>
      <c r="B82" s="156" t="s">
        <v>155</v>
      </c>
      <c r="C82" s="222"/>
      <c r="D82" s="8">
        <f>D83+D84+D85</f>
        <v>131.19999999999999</v>
      </c>
      <c r="E82" s="8">
        <f>E83+E84+E85</f>
        <v>0</v>
      </c>
    </row>
    <row r="83" spans="1:5" ht="41.25" customHeight="1">
      <c r="A83" s="47" t="s">
        <v>152</v>
      </c>
      <c r="B83" s="156" t="s">
        <v>156</v>
      </c>
      <c r="C83" s="226">
        <v>300</v>
      </c>
      <c r="D83" s="8">
        <v>32</v>
      </c>
      <c r="E83" s="8"/>
    </row>
    <row r="84" spans="1:5" ht="28.5" customHeight="1">
      <c r="A84" s="47" t="s">
        <v>153</v>
      </c>
      <c r="B84" s="224" t="s">
        <v>157</v>
      </c>
      <c r="C84" s="226">
        <v>300</v>
      </c>
      <c r="D84" s="8">
        <v>34.200000000000003</v>
      </c>
      <c r="E84" s="8"/>
    </row>
    <row r="85" spans="1:5" ht="26.25" customHeight="1">
      <c r="A85" s="47" t="s">
        <v>154</v>
      </c>
      <c r="B85" s="224" t="s">
        <v>158</v>
      </c>
      <c r="C85" s="226">
        <v>300</v>
      </c>
      <c r="D85" s="8">
        <v>65</v>
      </c>
      <c r="E85" s="8"/>
    </row>
    <row r="86" spans="1:5" ht="27" customHeight="1">
      <c r="A86" s="47" t="s">
        <v>371</v>
      </c>
      <c r="B86" s="224" t="s">
        <v>372</v>
      </c>
      <c r="C86" s="226"/>
      <c r="D86" s="8">
        <f>D87</f>
        <v>155.80000000000001</v>
      </c>
      <c r="E86" s="8">
        <f>E87</f>
        <v>0</v>
      </c>
    </row>
    <row r="87" spans="1:5" ht="17.25" customHeight="1">
      <c r="A87" s="47" t="s">
        <v>102</v>
      </c>
      <c r="B87" s="224" t="s">
        <v>373</v>
      </c>
      <c r="C87" s="226"/>
      <c r="D87" s="8">
        <f>D88+D89</f>
        <v>155.80000000000001</v>
      </c>
      <c r="E87" s="8">
        <f>E88+E89</f>
        <v>0</v>
      </c>
    </row>
    <row r="88" spans="1:5" ht="41.25" customHeight="1">
      <c r="A88" s="47" t="s">
        <v>601</v>
      </c>
      <c r="B88" s="224" t="s">
        <v>374</v>
      </c>
      <c r="C88" s="226">
        <v>200</v>
      </c>
      <c r="D88" s="8">
        <v>135.80000000000001</v>
      </c>
      <c r="E88" s="8"/>
    </row>
    <row r="89" spans="1:5" ht="41.25" customHeight="1">
      <c r="A89" s="47" t="s">
        <v>385</v>
      </c>
      <c r="B89" s="224" t="s">
        <v>375</v>
      </c>
      <c r="C89" s="226">
        <v>300</v>
      </c>
      <c r="D89" s="8">
        <v>20</v>
      </c>
      <c r="E89" s="8"/>
    </row>
    <row r="90" spans="1:5" ht="22.5" customHeight="1">
      <c r="A90" s="47" t="s">
        <v>226</v>
      </c>
      <c r="B90" s="159" t="s">
        <v>159</v>
      </c>
      <c r="C90" s="226"/>
      <c r="D90" s="160">
        <f>D91+D102</f>
        <v>8155.6000000000013</v>
      </c>
      <c r="E90" s="160">
        <f>E91+E102</f>
        <v>8155.6000000000013</v>
      </c>
    </row>
    <row r="91" spans="1:5" ht="19.5" customHeight="1">
      <c r="A91" s="185" t="s">
        <v>160</v>
      </c>
      <c r="B91" s="156" t="s">
        <v>161</v>
      </c>
      <c r="C91" s="226"/>
      <c r="D91" s="8">
        <f>D92+D99+D97</f>
        <v>6657.8000000000011</v>
      </c>
      <c r="E91" s="8">
        <f>E92+E99+E97</f>
        <v>6657.8000000000011</v>
      </c>
    </row>
    <row r="92" spans="1:5" ht="18" customHeight="1">
      <c r="A92" s="47" t="s">
        <v>164</v>
      </c>
      <c r="B92" s="156" t="s">
        <v>165</v>
      </c>
      <c r="C92" s="226"/>
      <c r="D92" s="8">
        <f>D93+D94+D95+D96</f>
        <v>4805.1000000000004</v>
      </c>
      <c r="E92" s="8">
        <f>E93+E94+E95+E96</f>
        <v>4805.1000000000004</v>
      </c>
    </row>
    <row r="93" spans="1:5" ht="55.5" customHeight="1">
      <c r="A93" s="47" t="s">
        <v>162</v>
      </c>
      <c r="B93" s="156" t="s">
        <v>166</v>
      </c>
      <c r="C93" s="226">
        <v>100</v>
      </c>
      <c r="D93" s="8">
        <v>2680.5</v>
      </c>
      <c r="E93" s="8">
        <v>2680.5</v>
      </c>
    </row>
    <row r="94" spans="1:5" ht="28.5" customHeight="1">
      <c r="A94" s="47" t="s">
        <v>254</v>
      </c>
      <c r="B94" s="156" t="s">
        <v>166</v>
      </c>
      <c r="C94" s="226">
        <v>200</v>
      </c>
      <c r="D94" s="8">
        <v>2084.6</v>
      </c>
      <c r="E94" s="8">
        <v>2084.6</v>
      </c>
    </row>
    <row r="95" spans="1:5" ht="29.25" customHeight="1">
      <c r="A95" s="47" t="s">
        <v>163</v>
      </c>
      <c r="B95" s="156" t="s">
        <v>166</v>
      </c>
      <c r="C95" s="226">
        <v>800</v>
      </c>
      <c r="D95" s="8">
        <v>25</v>
      </c>
      <c r="E95" s="8">
        <v>25</v>
      </c>
    </row>
    <row r="96" spans="1:5" ht="27" customHeight="1">
      <c r="A96" s="186" t="s">
        <v>255</v>
      </c>
      <c r="B96" s="224" t="s">
        <v>167</v>
      </c>
      <c r="C96" s="226">
        <v>200</v>
      </c>
      <c r="D96" s="8">
        <v>15</v>
      </c>
      <c r="E96" s="8">
        <v>15</v>
      </c>
    </row>
    <row r="97" spans="1:5" ht="18.75" customHeight="1">
      <c r="A97" s="47" t="s">
        <v>376</v>
      </c>
      <c r="B97" s="156" t="s">
        <v>377</v>
      </c>
      <c r="C97" s="246"/>
      <c r="D97" s="8">
        <f>D98</f>
        <v>3.1</v>
      </c>
      <c r="E97" s="8">
        <f>E98</f>
        <v>3.1</v>
      </c>
    </row>
    <row r="98" spans="1:5" ht="27" customHeight="1">
      <c r="A98" s="47" t="s">
        <v>615</v>
      </c>
      <c r="B98" s="156" t="s">
        <v>378</v>
      </c>
      <c r="C98" s="246">
        <v>200</v>
      </c>
      <c r="D98" s="8">
        <v>3.1</v>
      </c>
      <c r="E98" s="8">
        <v>3.1</v>
      </c>
    </row>
    <row r="99" spans="1:5" ht="18.75" customHeight="1">
      <c r="A99" s="47" t="s">
        <v>298</v>
      </c>
      <c r="B99" s="156" t="s">
        <v>299</v>
      </c>
      <c r="C99" s="226"/>
      <c r="D99" s="8">
        <f>D101+D100</f>
        <v>1849.6</v>
      </c>
      <c r="E99" s="8">
        <f>E101+E100</f>
        <v>1849.6</v>
      </c>
    </row>
    <row r="100" spans="1:5" ht="51.75" customHeight="1">
      <c r="A100" s="47" t="s">
        <v>595</v>
      </c>
      <c r="B100" s="156" t="s">
        <v>675</v>
      </c>
      <c r="C100" s="226">
        <v>100</v>
      </c>
      <c r="D100" s="8">
        <v>1441.1</v>
      </c>
      <c r="E100" s="8">
        <v>1441.1</v>
      </c>
    </row>
    <row r="101" spans="1:5" ht="28.5" customHeight="1">
      <c r="A101" s="47" t="s">
        <v>596</v>
      </c>
      <c r="B101" s="156" t="s">
        <v>675</v>
      </c>
      <c r="C101" s="226">
        <v>200</v>
      </c>
      <c r="D101" s="8">
        <v>408.5</v>
      </c>
      <c r="E101" s="8">
        <v>408.5</v>
      </c>
    </row>
    <row r="102" spans="1:5" ht="21" customHeight="1">
      <c r="A102" s="177" t="s">
        <v>176</v>
      </c>
      <c r="B102" s="184" t="s">
        <v>177</v>
      </c>
      <c r="C102" s="226"/>
      <c r="D102" s="160">
        <f>D103</f>
        <v>1497.8</v>
      </c>
      <c r="E102" s="160">
        <f>E103</f>
        <v>1497.8</v>
      </c>
    </row>
    <row r="103" spans="1:5" ht="19.5" customHeight="1">
      <c r="A103" s="47" t="s">
        <v>133</v>
      </c>
      <c r="B103" s="156" t="s">
        <v>178</v>
      </c>
      <c r="C103" s="226"/>
      <c r="D103" s="8">
        <f>D104+D105+D106</f>
        <v>1497.8</v>
      </c>
      <c r="E103" s="8">
        <f>E104+E105+E106</f>
        <v>1497.8</v>
      </c>
    </row>
    <row r="104" spans="1:5" ht="53.25" customHeight="1">
      <c r="A104" s="47" t="s">
        <v>179</v>
      </c>
      <c r="B104" s="156" t="s">
        <v>181</v>
      </c>
      <c r="C104" s="226">
        <v>100</v>
      </c>
      <c r="D104" s="8">
        <v>1421.9</v>
      </c>
      <c r="E104" s="8">
        <v>1421.9</v>
      </c>
    </row>
    <row r="105" spans="1:5" ht="40.5" customHeight="1">
      <c r="A105" s="47" t="s">
        <v>257</v>
      </c>
      <c r="B105" s="156" t="s">
        <v>181</v>
      </c>
      <c r="C105" s="226">
        <v>200</v>
      </c>
      <c r="D105" s="8">
        <v>75.099999999999994</v>
      </c>
      <c r="E105" s="8">
        <v>75.099999999999994</v>
      </c>
    </row>
    <row r="106" spans="1:5" ht="30" customHeight="1">
      <c r="A106" s="47" t="s">
        <v>180</v>
      </c>
      <c r="B106" s="156" t="s">
        <v>181</v>
      </c>
      <c r="C106" s="226">
        <v>800</v>
      </c>
      <c r="D106" s="8">
        <v>0.8</v>
      </c>
      <c r="E106" s="8">
        <v>0.8</v>
      </c>
    </row>
    <row r="107" spans="1:5" ht="27.75" customHeight="1">
      <c r="A107" s="47" t="s">
        <v>227</v>
      </c>
      <c r="B107" s="159" t="s">
        <v>621</v>
      </c>
      <c r="C107" s="226"/>
      <c r="D107" s="160">
        <f>D108+D111+D114+D118+D122+D126+D129+D133</f>
        <v>8753.5</v>
      </c>
      <c r="E107" s="160">
        <f>E108+E111+E114+E118+E122+E126+E129+E133</f>
        <v>8071.6</v>
      </c>
    </row>
    <row r="108" spans="1:5" ht="20.25" customHeight="1">
      <c r="A108" s="47" t="s">
        <v>289</v>
      </c>
      <c r="B108" s="224" t="s">
        <v>622</v>
      </c>
      <c r="C108" s="153"/>
      <c r="D108" s="8">
        <f>D109</f>
        <v>107.4</v>
      </c>
      <c r="E108" s="8">
        <f>E109</f>
        <v>0</v>
      </c>
    </row>
    <row r="109" spans="1:5" ht="18.75" customHeight="1">
      <c r="A109" s="47" t="s">
        <v>291</v>
      </c>
      <c r="B109" s="224" t="s">
        <v>623</v>
      </c>
      <c r="C109" s="153"/>
      <c r="D109" s="8">
        <f>D110</f>
        <v>107.4</v>
      </c>
      <c r="E109" s="8">
        <f>E110</f>
        <v>0</v>
      </c>
    </row>
    <row r="110" spans="1:5" ht="27" customHeight="1">
      <c r="A110" s="47" t="s">
        <v>295</v>
      </c>
      <c r="B110" s="224" t="s">
        <v>624</v>
      </c>
      <c r="C110" s="153">
        <v>300</v>
      </c>
      <c r="D110" s="8">
        <v>107.4</v>
      </c>
      <c r="E110" s="8"/>
    </row>
    <row r="111" spans="1:5" ht="18.75" customHeight="1">
      <c r="A111" s="152" t="s">
        <v>314</v>
      </c>
      <c r="B111" s="224" t="s">
        <v>628</v>
      </c>
      <c r="C111" s="153"/>
      <c r="D111" s="8">
        <f>D112</f>
        <v>574.5</v>
      </c>
      <c r="E111" s="8">
        <f>E112</f>
        <v>0</v>
      </c>
    </row>
    <row r="112" spans="1:5" ht="18" customHeight="1">
      <c r="A112" s="47" t="s">
        <v>316</v>
      </c>
      <c r="B112" s="224" t="s">
        <v>629</v>
      </c>
      <c r="C112" s="153"/>
      <c r="D112" s="8">
        <f>D113</f>
        <v>574.5</v>
      </c>
      <c r="E112" s="8">
        <f>E113</f>
        <v>0</v>
      </c>
    </row>
    <row r="113" spans="1:5" ht="44.25" customHeight="1">
      <c r="A113" s="152" t="s">
        <v>571</v>
      </c>
      <c r="B113" s="224" t="s">
        <v>630</v>
      </c>
      <c r="C113" s="153">
        <v>400</v>
      </c>
      <c r="D113" s="8">
        <v>574.5</v>
      </c>
      <c r="E113" s="8"/>
    </row>
    <row r="114" spans="1:5" ht="27.75" customHeight="1">
      <c r="A114" s="152" t="s">
        <v>323</v>
      </c>
      <c r="B114" s="224" t="s">
        <v>631</v>
      </c>
      <c r="C114" s="153"/>
      <c r="D114" s="8">
        <f>D115</f>
        <v>1023.0999999999999</v>
      </c>
      <c r="E114" s="8">
        <f>E115</f>
        <v>1023.0999999999999</v>
      </c>
    </row>
    <row r="115" spans="1:5" ht="17.25" customHeight="1">
      <c r="A115" s="152" t="s">
        <v>324</v>
      </c>
      <c r="B115" s="224" t="s">
        <v>632</v>
      </c>
      <c r="C115" s="153"/>
      <c r="D115" s="8">
        <f>D116+D117</f>
        <v>1023.0999999999999</v>
      </c>
      <c r="E115" s="8">
        <f>E116+E117</f>
        <v>1023.0999999999999</v>
      </c>
    </row>
    <row r="116" spans="1:5" ht="28.5" customHeight="1">
      <c r="A116" s="152" t="s">
        <v>328</v>
      </c>
      <c r="B116" s="224" t="s">
        <v>633</v>
      </c>
      <c r="C116" s="153">
        <v>200</v>
      </c>
      <c r="D116" s="8">
        <v>879.9</v>
      </c>
      <c r="E116" s="8">
        <v>879.9</v>
      </c>
    </row>
    <row r="117" spans="1:5" ht="24.75" customHeight="1">
      <c r="A117" s="152" t="s">
        <v>327</v>
      </c>
      <c r="B117" s="224" t="s">
        <v>634</v>
      </c>
      <c r="C117" s="153">
        <v>200</v>
      </c>
      <c r="D117" s="8">
        <v>143.19999999999999</v>
      </c>
      <c r="E117" s="8">
        <v>143.19999999999999</v>
      </c>
    </row>
    <row r="118" spans="1:5" ht="18.75" customHeight="1">
      <c r="A118" s="152" t="s">
        <v>315</v>
      </c>
      <c r="B118" s="224" t="s">
        <v>635</v>
      </c>
      <c r="C118" s="153"/>
      <c r="D118" s="8">
        <f>D119</f>
        <v>887.90000000000009</v>
      </c>
      <c r="E118" s="8">
        <f>E119</f>
        <v>887.90000000000009</v>
      </c>
    </row>
    <row r="119" spans="1:5" ht="18" customHeight="1">
      <c r="A119" s="47" t="s">
        <v>341</v>
      </c>
      <c r="B119" s="224" t="s">
        <v>636</v>
      </c>
      <c r="C119" s="153"/>
      <c r="D119" s="8">
        <f>D120+D121</f>
        <v>887.90000000000009</v>
      </c>
      <c r="E119" s="8">
        <f>E120+E121</f>
        <v>887.90000000000009</v>
      </c>
    </row>
    <row r="120" spans="1:5" ht="30" customHeight="1">
      <c r="A120" s="152" t="s">
        <v>589</v>
      </c>
      <c r="B120" s="224" t="s">
        <v>637</v>
      </c>
      <c r="C120" s="226">
        <v>200</v>
      </c>
      <c r="D120" s="8">
        <v>529.1</v>
      </c>
      <c r="E120" s="8">
        <v>529.1</v>
      </c>
    </row>
    <row r="121" spans="1:5" ht="25.5" customHeight="1">
      <c r="A121" s="152" t="s">
        <v>590</v>
      </c>
      <c r="B121" s="224" t="s">
        <v>638</v>
      </c>
      <c r="C121" s="226">
        <v>200</v>
      </c>
      <c r="D121" s="8">
        <v>358.8</v>
      </c>
      <c r="E121" s="8">
        <v>358.8</v>
      </c>
    </row>
    <row r="122" spans="1:5" ht="16.5" customHeight="1">
      <c r="A122" s="188" t="s">
        <v>317</v>
      </c>
      <c r="B122" s="224" t="s">
        <v>639</v>
      </c>
      <c r="C122" s="153"/>
      <c r="D122" s="8">
        <f>D123</f>
        <v>5500</v>
      </c>
      <c r="E122" s="8">
        <f>E123</f>
        <v>5500</v>
      </c>
    </row>
    <row r="123" spans="1:5" ht="16.5" customHeight="1">
      <c r="A123" s="47" t="s">
        <v>342</v>
      </c>
      <c r="B123" s="224" t="s">
        <v>640</v>
      </c>
      <c r="C123" s="153"/>
      <c r="D123" s="8">
        <f>D124+D125</f>
        <v>5500</v>
      </c>
      <c r="E123" s="8">
        <f>E124+E125</f>
        <v>5500</v>
      </c>
    </row>
    <row r="124" spans="1:5" ht="25.5" customHeight="1">
      <c r="A124" s="152" t="s">
        <v>320</v>
      </c>
      <c r="B124" s="224" t="s">
        <v>641</v>
      </c>
      <c r="C124" s="153">
        <v>800</v>
      </c>
      <c r="D124" s="8">
        <v>5000</v>
      </c>
      <c r="E124" s="8">
        <v>5000</v>
      </c>
    </row>
    <row r="125" spans="1:5" ht="27" customHeight="1">
      <c r="A125" s="152" t="s">
        <v>326</v>
      </c>
      <c r="B125" s="224" t="s">
        <v>642</v>
      </c>
      <c r="C125" s="153">
        <v>200</v>
      </c>
      <c r="D125" s="8">
        <v>500</v>
      </c>
      <c r="E125" s="8">
        <v>500</v>
      </c>
    </row>
    <row r="126" spans="1:5" ht="39.75" customHeight="1">
      <c r="A126" s="152" t="s">
        <v>318</v>
      </c>
      <c r="B126" s="224" t="s">
        <v>643</v>
      </c>
      <c r="C126" s="153"/>
      <c r="D126" s="8">
        <f>D127</f>
        <v>360.6</v>
      </c>
      <c r="E126" s="8">
        <f>E127</f>
        <v>360.6</v>
      </c>
    </row>
    <row r="127" spans="1:5" ht="27.75" customHeight="1">
      <c r="A127" s="47" t="s">
        <v>319</v>
      </c>
      <c r="B127" s="224" t="s">
        <v>644</v>
      </c>
      <c r="C127" s="153"/>
      <c r="D127" s="8">
        <f>D128</f>
        <v>360.6</v>
      </c>
      <c r="E127" s="8">
        <f>E128</f>
        <v>360.6</v>
      </c>
    </row>
    <row r="128" spans="1:5" ht="28.5" customHeight="1">
      <c r="A128" s="47" t="s">
        <v>392</v>
      </c>
      <c r="B128" s="224" t="s">
        <v>751</v>
      </c>
      <c r="C128" s="153">
        <v>200</v>
      </c>
      <c r="D128" s="8">
        <v>360.6</v>
      </c>
      <c r="E128" s="8">
        <v>360.6</v>
      </c>
    </row>
    <row r="129" spans="1:5" ht="16.5" customHeight="1">
      <c r="A129" s="152" t="s">
        <v>321</v>
      </c>
      <c r="B129" s="224" t="s">
        <v>645</v>
      </c>
      <c r="C129" s="153"/>
      <c r="D129" s="8">
        <f>D130</f>
        <v>200</v>
      </c>
      <c r="E129" s="8">
        <f>E130</f>
        <v>200</v>
      </c>
    </row>
    <row r="130" spans="1:5" ht="18.75" customHeight="1">
      <c r="A130" s="152" t="s">
        <v>322</v>
      </c>
      <c r="B130" s="224" t="s">
        <v>646</v>
      </c>
      <c r="C130" s="153"/>
      <c r="D130" s="8">
        <f>D131+D132</f>
        <v>200</v>
      </c>
      <c r="E130" s="8">
        <f>E131+E132</f>
        <v>200</v>
      </c>
    </row>
    <row r="131" spans="1:5" ht="25.5" customHeight="1">
      <c r="A131" s="152" t="s">
        <v>591</v>
      </c>
      <c r="B131" s="224" t="s">
        <v>647</v>
      </c>
      <c r="C131" s="226">
        <v>200</v>
      </c>
      <c r="D131" s="8">
        <v>150</v>
      </c>
      <c r="E131" s="8">
        <v>150</v>
      </c>
    </row>
    <row r="132" spans="1:5" ht="28.5" customHeight="1">
      <c r="A132" s="152" t="s">
        <v>592</v>
      </c>
      <c r="B132" s="224" t="s">
        <v>648</v>
      </c>
      <c r="C132" s="226">
        <v>200</v>
      </c>
      <c r="D132" s="8">
        <v>50</v>
      </c>
      <c r="E132" s="8">
        <v>50</v>
      </c>
    </row>
    <row r="133" spans="1:5" ht="41.25" customHeight="1">
      <c r="A133" s="152" t="s">
        <v>383</v>
      </c>
      <c r="B133" s="224" t="s">
        <v>649</v>
      </c>
      <c r="C133" s="153"/>
      <c r="D133" s="8">
        <f>D134</f>
        <v>100</v>
      </c>
      <c r="E133" s="8">
        <f>E134</f>
        <v>100</v>
      </c>
    </row>
    <row r="134" spans="1:5" ht="17.25" customHeight="1">
      <c r="A134" s="152" t="s">
        <v>369</v>
      </c>
      <c r="B134" s="224" t="s">
        <v>650</v>
      </c>
      <c r="C134" s="153"/>
      <c r="D134" s="8">
        <f>D135</f>
        <v>100</v>
      </c>
      <c r="E134" s="8">
        <f>E135</f>
        <v>100</v>
      </c>
    </row>
    <row r="135" spans="1:5" ht="41.25" customHeight="1">
      <c r="A135" s="152" t="s">
        <v>384</v>
      </c>
      <c r="B135" s="224" t="s">
        <v>651</v>
      </c>
      <c r="C135" s="153">
        <v>200</v>
      </c>
      <c r="D135" s="8">
        <v>100</v>
      </c>
      <c r="E135" s="8">
        <v>100</v>
      </c>
    </row>
    <row r="136" spans="1:5" ht="19.5" customHeight="1">
      <c r="A136" s="47" t="s">
        <v>228</v>
      </c>
      <c r="B136" s="159" t="s">
        <v>193</v>
      </c>
      <c r="C136" s="226"/>
      <c r="D136" s="160">
        <f t="shared" ref="D136:E138" si="7">D137</f>
        <v>200</v>
      </c>
      <c r="E136" s="160">
        <f t="shared" si="7"/>
        <v>0</v>
      </c>
    </row>
    <row r="137" spans="1:5" ht="25.5" customHeight="1">
      <c r="A137" s="47" t="s">
        <v>194</v>
      </c>
      <c r="B137" s="156" t="s">
        <v>290</v>
      </c>
      <c r="C137" s="226"/>
      <c r="D137" s="8">
        <f t="shared" si="7"/>
        <v>200</v>
      </c>
      <c r="E137" s="8">
        <f t="shared" si="7"/>
        <v>0</v>
      </c>
    </row>
    <row r="138" spans="1:5" ht="21" customHeight="1">
      <c r="A138" s="47" t="s">
        <v>196</v>
      </c>
      <c r="B138" s="156" t="s">
        <v>292</v>
      </c>
      <c r="C138" s="226"/>
      <c r="D138" s="8">
        <f t="shared" si="7"/>
        <v>200</v>
      </c>
      <c r="E138" s="8">
        <f t="shared" si="7"/>
        <v>0</v>
      </c>
    </row>
    <row r="139" spans="1:5" ht="22.5" customHeight="1">
      <c r="A139" s="47" t="s">
        <v>195</v>
      </c>
      <c r="B139" s="156" t="s">
        <v>653</v>
      </c>
      <c r="C139" s="226">
        <v>800</v>
      </c>
      <c r="D139" s="8">
        <v>200</v>
      </c>
      <c r="E139" s="8"/>
    </row>
    <row r="140" spans="1:5" ht="18.75" customHeight="1">
      <c r="A140" s="170" t="s">
        <v>661</v>
      </c>
      <c r="B140" s="159" t="s">
        <v>654</v>
      </c>
      <c r="C140" s="226"/>
      <c r="D140" s="160">
        <f t="shared" ref="D140:E140" si="8">D141+D145</f>
        <v>1330</v>
      </c>
      <c r="E140" s="160">
        <f t="shared" si="8"/>
        <v>1330</v>
      </c>
    </row>
    <row r="141" spans="1:5" ht="19.5" customHeight="1">
      <c r="A141" s="47" t="s">
        <v>662</v>
      </c>
      <c r="B141" s="156" t="s">
        <v>655</v>
      </c>
      <c r="C141" s="226"/>
      <c r="D141" s="8">
        <f>D142</f>
        <v>830</v>
      </c>
      <c r="E141" s="8">
        <f>E142</f>
        <v>830</v>
      </c>
    </row>
    <row r="142" spans="1:5" ht="28.5" customHeight="1">
      <c r="A142" s="47" t="s">
        <v>197</v>
      </c>
      <c r="B142" s="156" t="s">
        <v>656</v>
      </c>
      <c r="C142" s="226"/>
      <c r="D142" s="8">
        <f>D143+D144</f>
        <v>830</v>
      </c>
      <c r="E142" s="8">
        <f>E143+E144</f>
        <v>830</v>
      </c>
    </row>
    <row r="143" spans="1:5" ht="42" customHeight="1">
      <c r="A143" s="47" t="s">
        <v>663</v>
      </c>
      <c r="B143" s="156" t="s">
        <v>657</v>
      </c>
      <c r="C143" s="226">
        <v>200</v>
      </c>
      <c r="D143" s="8">
        <v>630</v>
      </c>
      <c r="E143" s="8">
        <v>630</v>
      </c>
    </row>
    <row r="144" spans="1:5" ht="42" customHeight="1">
      <c r="A144" s="189" t="s">
        <v>665</v>
      </c>
      <c r="B144" s="224" t="s">
        <v>664</v>
      </c>
      <c r="C144" s="226">
        <v>200</v>
      </c>
      <c r="D144" s="8">
        <v>200</v>
      </c>
      <c r="E144" s="8">
        <v>200</v>
      </c>
    </row>
    <row r="145" spans="1:5" ht="26.25" customHeight="1">
      <c r="A145" s="152" t="s">
        <v>198</v>
      </c>
      <c r="B145" s="156" t="s">
        <v>658</v>
      </c>
      <c r="C145" s="226"/>
      <c r="D145" s="8">
        <f>D146</f>
        <v>500</v>
      </c>
      <c r="E145" s="8">
        <f>E146</f>
        <v>500</v>
      </c>
    </row>
    <row r="146" spans="1:5" ht="28.5" customHeight="1">
      <c r="A146" s="47" t="s">
        <v>199</v>
      </c>
      <c r="B146" s="156" t="s">
        <v>659</v>
      </c>
      <c r="C146" s="226"/>
      <c r="D146" s="8">
        <f>D148+D147</f>
        <v>500</v>
      </c>
      <c r="E146" s="8">
        <f>E148+E147</f>
        <v>500</v>
      </c>
    </row>
    <row r="147" spans="1:5" ht="28.5" customHeight="1">
      <c r="A147" s="47" t="s">
        <v>688</v>
      </c>
      <c r="B147" s="156" t="s">
        <v>689</v>
      </c>
      <c r="C147" s="226">
        <v>200</v>
      </c>
      <c r="D147" s="8">
        <v>40</v>
      </c>
      <c r="E147" s="8">
        <v>40</v>
      </c>
    </row>
    <row r="148" spans="1:5" ht="26.25" customHeight="1">
      <c r="A148" s="152" t="s">
        <v>260</v>
      </c>
      <c r="B148" s="156" t="s">
        <v>660</v>
      </c>
      <c r="C148" s="226">
        <v>200</v>
      </c>
      <c r="D148" s="8">
        <v>460</v>
      </c>
      <c r="E148" s="8">
        <v>460</v>
      </c>
    </row>
    <row r="149" spans="1:5" ht="29.25" customHeight="1">
      <c r="A149" s="190" t="s">
        <v>353</v>
      </c>
      <c r="B149" s="159" t="s">
        <v>666</v>
      </c>
      <c r="C149" s="222"/>
      <c r="D149" s="160">
        <f>D153+D150</f>
        <v>1796.6</v>
      </c>
      <c r="E149" s="160">
        <f>E153+E150</f>
        <v>1514</v>
      </c>
    </row>
    <row r="150" spans="1:5" ht="19.5" customHeight="1">
      <c r="A150" s="152" t="s">
        <v>598</v>
      </c>
      <c r="B150" s="156" t="s">
        <v>667</v>
      </c>
      <c r="C150" s="226"/>
      <c r="D150" s="8">
        <f>D151</f>
        <v>1168</v>
      </c>
      <c r="E150" s="8">
        <f>E151</f>
        <v>938</v>
      </c>
    </row>
    <row r="151" spans="1:5" ht="19.5" customHeight="1">
      <c r="A151" s="152" t="s">
        <v>599</v>
      </c>
      <c r="B151" s="156" t="s">
        <v>668</v>
      </c>
      <c r="C151" s="226"/>
      <c r="D151" s="8">
        <f>D152</f>
        <v>1168</v>
      </c>
      <c r="E151" s="8">
        <f>E152</f>
        <v>938</v>
      </c>
    </row>
    <row r="152" spans="1:5" ht="26.25" customHeight="1">
      <c r="A152" s="152" t="s">
        <v>600</v>
      </c>
      <c r="B152" s="156" t="s">
        <v>669</v>
      </c>
      <c r="C152" s="226">
        <v>200</v>
      </c>
      <c r="D152" s="8">
        <v>1168</v>
      </c>
      <c r="E152" s="8">
        <v>938</v>
      </c>
    </row>
    <row r="153" spans="1:5" ht="30" customHeight="1">
      <c r="A153" s="152" t="s">
        <v>354</v>
      </c>
      <c r="B153" s="156" t="s">
        <v>747</v>
      </c>
      <c r="C153" s="226"/>
      <c r="D153" s="8">
        <f>D154</f>
        <v>628.6</v>
      </c>
      <c r="E153" s="8">
        <f>E154</f>
        <v>576</v>
      </c>
    </row>
    <row r="154" spans="1:5" ht="19.5" customHeight="1">
      <c r="A154" s="152" t="s">
        <v>355</v>
      </c>
      <c r="B154" s="156" t="s">
        <v>748</v>
      </c>
      <c r="C154" s="226"/>
      <c r="D154" s="8">
        <f>D155+D156</f>
        <v>628.6</v>
      </c>
      <c r="E154" s="8">
        <f>E155+E156</f>
        <v>576</v>
      </c>
    </row>
    <row r="155" spans="1:5" ht="29.25" customHeight="1">
      <c r="A155" s="152" t="s">
        <v>390</v>
      </c>
      <c r="B155" s="156" t="s">
        <v>671</v>
      </c>
      <c r="C155" s="226">
        <v>200</v>
      </c>
      <c r="D155" s="8">
        <v>550</v>
      </c>
      <c r="E155" s="8">
        <v>550</v>
      </c>
    </row>
    <row r="156" spans="1:5" ht="30.75" customHeight="1">
      <c r="A156" s="152" t="s">
        <v>391</v>
      </c>
      <c r="B156" s="156" t="s">
        <v>670</v>
      </c>
      <c r="C156" s="226">
        <v>200</v>
      </c>
      <c r="D156" s="8">
        <v>78.599999999999994</v>
      </c>
      <c r="E156" s="8">
        <v>26</v>
      </c>
    </row>
    <row r="157" spans="1:5" ht="19.5" customHeight="1">
      <c r="A157" s="190" t="s">
        <v>231</v>
      </c>
      <c r="B157" s="171">
        <v>1400000000</v>
      </c>
      <c r="C157" s="222"/>
      <c r="D157" s="160">
        <f t="shared" ref="D157:E157" si="9">D158</f>
        <v>50</v>
      </c>
      <c r="E157" s="160">
        <f t="shared" si="9"/>
        <v>50</v>
      </c>
    </row>
    <row r="158" spans="1:5" ht="36" customHeight="1">
      <c r="A158" s="152" t="s">
        <v>232</v>
      </c>
      <c r="B158" s="46">
        <v>1410000000</v>
      </c>
      <c r="C158" s="226"/>
      <c r="D158" s="8">
        <f>D159</f>
        <v>50</v>
      </c>
      <c r="E158" s="8">
        <f>E159</f>
        <v>50</v>
      </c>
    </row>
    <row r="159" spans="1:5" ht="16.5" customHeight="1">
      <c r="A159" s="152" t="s">
        <v>233</v>
      </c>
      <c r="B159" s="46">
        <v>1410100000</v>
      </c>
      <c r="C159" s="226"/>
      <c r="D159" s="8">
        <f>D160+D161</f>
        <v>50</v>
      </c>
      <c r="E159" s="8">
        <f>E160+E161</f>
        <v>50</v>
      </c>
    </row>
    <row r="160" spans="1:5" ht="25.5" customHeight="1">
      <c r="A160" s="152" t="s">
        <v>264</v>
      </c>
      <c r="B160" s="46">
        <v>1410100700</v>
      </c>
      <c r="C160" s="226">
        <v>200</v>
      </c>
      <c r="D160" s="8">
        <v>20</v>
      </c>
      <c r="E160" s="8">
        <v>20</v>
      </c>
    </row>
    <row r="161" spans="1:5" ht="30" customHeight="1">
      <c r="A161" s="152" t="s">
        <v>265</v>
      </c>
      <c r="B161" s="46">
        <v>1410100710</v>
      </c>
      <c r="C161" s="226">
        <v>200</v>
      </c>
      <c r="D161" s="8">
        <v>30</v>
      </c>
      <c r="E161" s="8">
        <v>30</v>
      </c>
    </row>
    <row r="162" spans="1:5" ht="25.5" customHeight="1">
      <c r="A162" s="190" t="s">
        <v>305</v>
      </c>
      <c r="B162" s="171">
        <v>1600000000</v>
      </c>
      <c r="C162" s="226"/>
      <c r="D162" s="160">
        <f t="shared" ref="D162:E164" si="10">D163</f>
        <v>250</v>
      </c>
      <c r="E162" s="160">
        <f t="shared" si="10"/>
        <v>250</v>
      </c>
    </row>
    <row r="163" spans="1:5" ht="28.5" customHeight="1">
      <c r="A163" s="152" t="s">
        <v>306</v>
      </c>
      <c r="B163" s="46">
        <v>1620000000</v>
      </c>
      <c r="C163" s="226"/>
      <c r="D163" s="8">
        <f t="shared" si="10"/>
        <v>250</v>
      </c>
      <c r="E163" s="8">
        <f t="shared" si="10"/>
        <v>250</v>
      </c>
    </row>
    <row r="164" spans="1:5" ht="28.5" customHeight="1">
      <c r="A164" s="152" t="s">
        <v>307</v>
      </c>
      <c r="B164" s="46">
        <v>1620100000</v>
      </c>
      <c r="C164" s="226"/>
      <c r="D164" s="8">
        <f t="shared" si="10"/>
        <v>250</v>
      </c>
      <c r="E164" s="8">
        <f t="shared" si="10"/>
        <v>250</v>
      </c>
    </row>
    <row r="165" spans="1:5" ht="51.75" customHeight="1">
      <c r="A165" s="43" t="s">
        <v>308</v>
      </c>
      <c r="B165" s="46">
        <v>1620120300</v>
      </c>
      <c r="C165" s="226">
        <v>200</v>
      </c>
      <c r="D165" s="8">
        <v>250</v>
      </c>
      <c r="E165" s="8">
        <v>250</v>
      </c>
    </row>
    <row r="166" spans="1:5" ht="27.75" customHeight="1">
      <c r="A166" s="190" t="s">
        <v>309</v>
      </c>
      <c r="B166" s="171">
        <v>1700000000</v>
      </c>
      <c r="C166" s="222"/>
      <c r="D166" s="160">
        <f>D167+D170</f>
        <v>5499.9</v>
      </c>
      <c r="E166" s="160">
        <f>E167+E170</f>
        <v>5735.4</v>
      </c>
    </row>
    <row r="167" spans="1:5" ht="27.75" customHeight="1">
      <c r="A167" s="152" t="s">
        <v>310</v>
      </c>
      <c r="B167" s="46">
        <v>1710000000</v>
      </c>
      <c r="C167" s="226"/>
      <c r="D167" s="8">
        <f>D168</f>
        <v>2303</v>
      </c>
      <c r="E167" s="8">
        <f>E168</f>
        <v>2303</v>
      </c>
    </row>
    <row r="168" spans="1:5" ht="27.75" customHeight="1">
      <c r="A168" s="47" t="s">
        <v>311</v>
      </c>
      <c r="B168" s="46">
        <v>1710100000</v>
      </c>
      <c r="C168" s="226"/>
      <c r="D168" s="8">
        <f>D169</f>
        <v>2303</v>
      </c>
      <c r="E168" s="8">
        <f>E169</f>
        <v>2303</v>
      </c>
    </row>
    <row r="169" spans="1:5" ht="38.25" customHeight="1">
      <c r="A169" s="43" t="s">
        <v>352</v>
      </c>
      <c r="B169" s="46">
        <v>1710120400</v>
      </c>
      <c r="C169" s="226">
        <v>200</v>
      </c>
      <c r="D169" s="8">
        <v>2303</v>
      </c>
      <c r="E169" s="8">
        <v>2303</v>
      </c>
    </row>
    <row r="170" spans="1:5" ht="28.5" customHeight="1">
      <c r="A170" s="43" t="s">
        <v>312</v>
      </c>
      <c r="B170" s="46">
        <v>1720000000</v>
      </c>
      <c r="C170" s="226"/>
      <c r="D170" s="8">
        <f>D171</f>
        <v>3196.9</v>
      </c>
      <c r="E170" s="8">
        <f>E171</f>
        <v>3432.4</v>
      </c>
    </row>
    <row r="171" spans="1:5" ht="28.5" customHeight="1">
      <c r="A171" s="47" t="s">
        <v>313</v>
      </c>
      <c r="B171" s="46">
        <v>1720100000</v>
      </c>
      <c r="C171" s="226"/>
      <c r="D171" s="8">
        <f>D172</f>
        <v>3196.9</v>
      </c>
      <c r="E171" s="8">
        <f>E172</f>
        <v>3432.4</v>
      </c>
    </row>
    <row r="172" spans="1:5" ht="41.25" customHeight="1">
      <c r="A172" s="43" t="s">
        <v>329</v>
      </c>
      <c r="B172" s="173">
        <v>1720120410</v>
      </c>
      <c r="C172" s="226">
        <v>200</v>
      </c>
      <c r="D172" s="8">
        <v>3196.9</v>
      </c>
      <c r="E172" s="8">
        <v>3432.4</v>
      </c>
    </row>
    <row r="173" spans="1:5" ht="22.5" customHeight="1">
      <c r="A173" s="193" t="s">
        <v>345</v>
      </c>
      <c r="B173" s="171">
        <v>1900000000</v>
      </c>
      <c r="C173" s="222"/>
      <c r="D173" s="160">
        <f t="shared" ref="D173:E175" si="11">D174</f>
        <v>50</v>
      </c>
      <c r="E173" s="160">
        <f t="shared" si="11"/>
        <v>0</v>
      </c>
    </row>
    <row r="174" spans="1:5" ht="17.25" customHeight="1">
      <c r="A174" s="188" t="s">
        <v>346</v>
      </c>
      <c r="B174" s="46">
        <v>1910000000</v>
      </c>
      <c r="C174" s="226"/>
      <c r="D174" s="8">
        <f t="shared" si="11"/>
        <v>50</v>
      </c>
      <c r="E174" s="8">
        <f t="shared" si="11"/>
        <v>0</v>
      </c>
    </row>
    <row r="175" spans="1:5" ht="18.75" customHeight="1">
      <c r="A175" s="152" t="s">
        <v>347</v>
      </c>
      <c r="B175" s="46">
        <v>1910100000</v>
      </c>
      <c r="C175" s="226"/>
      <c r="D175" s="8">
        <f t="shared" si="11"/>
        <v>50</v>
      </c>
      <c r="E175" s="8">
        <f t="shared" si="11"/>
        <v>0</v>
      </c>
    </row>
    <row r="176" spans="1:5" ht="27" customHeight="1">
      <c r="A176" s="152" t="s">
        <v>348</v>
      </c>
      <c r="B176" s="46">
        <v>1910100550</v>
      </c>
      <c r="C176" s="226">
        <v>200</v>
      </c>
      <c r="D176" s="8">
        <v>50</v>
      </c>
      <c r="E176" s="8"/>
    </row>
    <row r="177" spans="1:5" ht="27" customHeight="1">
      <c r="A177" s="170" t="s">
        <v>749</v>
      </c>
      <c r="B177" s="171">
        <v>4000000000</v>
      </c>
      <c r="C177" s="226"/>
      <c r="D177" s="160">
        <f>D178+D181+D195+D217+D210</f>
        <v>38059.5</v>
      </c>
      <c r="E177" s="160">
        <f>E178+E181+E195+E217+E210</f>
        <v>37152.300000000003</v>
      </c>
    </row>
    <row r="178" spans="1:5" ht="23.25" customHeight="1">
      <c r="A178" s="170" t="s">
        <v>16</v>
      </c>
      <c r="B178" s="171">
        <v>4090000000</v>
      </c>
      <c r="C178" s="226"/>
      <c r="D178" s="160">
        <f>D179+D180</f>
        <v>1053.6000000000001</v>
      </c>
      <c r="E178" s="160">
        <f>E179+E180</f>
        <v>1053.6000000000001</v>
      </c>
    </row>
    <row r="179" spans="1:5" ht="42" customHeight="1">
      <c r="A179" s="47" t="s">
        <v>205</v>
      </c>
      <c r="B179" s="46">
        <v>4090000270</v>
      </c>
      <c r="C179" s="226">
        <v>100</v>
      </c>
      <c r="D179" s="8">
        <v>957.2</v>
      </c>
      <c r="E179" s="8">
        <v>957.2</v>
      </c>
    </row>
    <row r="180" spans="1:5" ht="26.25" customHeight="1">
      <c r="A180" s="47" t="s">
        <v>266</v>
      </c>
      <c r="B180" s="46">
        <v>4090000270</v>
      </c>
      <c r="C180" s="226">
        <v>200</v>
      </c>
      <c r="D180" s="8">
        <v>96.4</v>
      </c>
      <c r="E180" s="8">
        <v>96.4</v>
      </c>
    </row>
    <row r="181" spans="1:5" ht="27" customHeight="1">
      <c r="A181" s="194" t="s">
        <v>229</v>
      </c>
      <c r="B181" s="171">
        <v>4100000000</v>
      </c>
      <c r="C181" s="226"/>
      <c r="D181" s="160">
        <f>D182+D183+D184+D185+D189+D190+D191+D186+D187+D188+D192+D193+D194</f>
        <v>22436.9</v>
      </c>
      <c r="E181" s="160">
        <f>E182+E183+E184+E185+E189+E190+E191+E186+E187+E188+E192+E193+E194</f>
        <v>22436.9</v>
      </c>
    </row>
    <row r="182" spans="1:5" ht="38.25" customHeight="1">
      <c r="A182" s="161" t="s">
        <v>206</v>
      </c>
      <c r="B182" s="46">
        <v>4190000250</v>
      </c>
      <c r="C182" s="226">
        <v>100</v>
      </c>
      <c r="D182" s="8">
        <v>1313.5</v>
      </c>
      <c r="E182" s="8">
        <v>1313.5</v>
      </c>
    </row>
    <row r="183" spans="1:5" ht="42.75" customHeight="1">
      <c r="A183" s="47" t="s">
        <v>207</v>
      </c>
      <c r="B183" s="46">
        <v>4190000280</v>
      </c>
      <c r="C183" s="226">
        <v>100</v>
      </c>
      <c r="D183" s="8">
        <v>12279.7</v>
      </c>
      <c r="E183" s="8">
        <v>12279.7</v>
      </c>
    </row>
    <row r="184" spans="1:5" ht="26.25" customHeight="1">
      <c r="A184" s="47" t="s">
        <v>267</v>
      </c>
      <c r="B184" s="46">
        <v>4190000280</v>
      </c>
      <c r="C184" s="226">
        <v>200</v>
      </c>
      <c r="D184" s="8">
        <v>2437.6</v>
      </c>
      <c r="E184" s="8">
        <v>2437.6</v>
      </c>
    </row>
    <row r="185" spans="1:5" ht="21.75" customHeight="1">
      <c r="A185" s="47" t="s">
        <v>208</v>
      </c>
      <c r="B185" s="46">
        <v>4190000280</v>
      </c>
      <c r="C185" s="226">
        <v>800</v>
      </c>
      <c r="D185" s="8">
        <v>25.4</v>
      </c>
      <c r="E185" s="8">
        <v>25.4</v>
      </c>
    </row>
    <row r="186" spans="1:5" ht="42" customHeight="1">
      <c r="A186" s="47" t="s">
        <v>230</v>
      </c>
      <c r="B186" s="224" t="s">
        <v>216</v>
      </c>
      <c r="C186" s="169" t="s">
        <v>8</v>
      </c>
      <c r="D186" s="8">
        <v>1240.2</v>
      </c>
      <c r="E186" s="8">
        <v>1240.2</v>
      </c>
    </row>
    <row r="187" spans="1:5" ht="27" customHeight="1">
      <c r="A187" s="47" t="s">
        <v>268</v>
      </c>
      <c r="B187" s="224" t="s">
        <v>216</v>
      </c>
      <c r="C187" s="169" t="s">
        <v>80</v>
      </c>
      <c r="D187" s="8">
        <v>156</v>
      </c>
      <c r="E187" s="8">
        <v>156</v>
      </c>
    </row>
    <row r="188" spans="1:5" ht="29.25" customHeight="1">
      <c r="A188" s="47" t="s">
        <v>363</v>
      </c>
      <c r="B188" s="224" t="s">
        <v>216</v>
      </c>
      <c r="C188" s="169" t="s">
        <v>362</v>
      </c>
      <c r="D188" s="8">
        <v>3</v>
      </c>
      <c r="E188" s="8">
        <v>3</v>
      </c>
    </row>
    <row r="189" spans="1:5" ht="38.25" customHeight="1">
      <c r="A189" s="47" t="s">
        <v>209</v>
      </c>
      <c r="B189" s="46">
        <v>4190000290</v>
      </c>
      <c r="C189" s="226">
        <v>100</v>
      </c>
      <c r="D189" s="8">
        <v>3450.3</v>
      </c>
      <c r="E189" s="8">
        <v>3450.3</v>
      </c>
    </row>
    <row r="190" spans="1:5" ht="25.5" customHeight="1">
      <c r="A190" s="47" t="s">
        <v>269</v>
      </c>
      <c r="B190" s="46">
        <v>4190000290</v>
      </c>
      <c r="C190" s="226">
        <v>200</v>
      </c>
      <c r="D190" s="8">
        <v>205.4</v>
      </c>
      <c r="E190" s="8">
        <v>205.4</v>
      </c>
    </row>
    <row r="191" spans="1:5" ht="27.75" customHeight="1">
      <c r="A191" s="47" t="s">
        <v>210</v>
      </c>
      <c r="B191" s="46">
        <v>4190000290</v>
      </c>
      <c r="C191" s="226">
        <v>800</v>
      </c>
      <c r="D191" s="8">
        <v>2</v>
      </c>
      <c r="E191" s="8">
        <v>2</v>
      </c>
    </row>
    <row r="192" spans="1:5" ht="42" customHeight="1">
      <c r="A192" s="47" t="s">
        <v>367</v>
      </c>
      <c r="B192" s="46">
        <v>4190000270</v>
      </c>
      <c r="C192" s="226">
        <v>100</v>
      </c>
      <c r="D192" s="8">
        <v>1213.8</v>
      </c>
      <c r="E192" s="8">
        <v>1213.8</v>
      </c>
    </row>
    <row r="193" spans="1:5" ht="29.25" customHeight="1">
      <c r="A193" s="47" t="s">
        <v>368</v>
      </c>
      <c r="B193" s="46">
        <v>4190000270</v>
      </c>
      <c r="C193" s="226">
        <v>200</v>
      </c>
      <c r="D193" s="8">
        <v>100</v>
      </c>
      <c r="E193" s="8">
        <v>100</v>
      </c>
    </row>
    <row r="194" spans="1:5" ht="29.25" customHeight="1">
      <c r="A194" s="47" t="s">
        <v>750</v>
      </c>
      <c r="B194" s="46">
        <v>4190000270</v>
      </c>
      <c r="C194" s="226">
        <v>800</v>
      </c>
      <c r="D194" s="8">
        <v>10</v>
      </c>
      <c r="E194" s="8">
        <v>10</v>
      </c>
    </row>
    <row r="195" spans="1:5" ht="18" customHeight="1">
      <c r="A195" s="194" t="s">
        <v>17</v>
      </c>
      <c r="B195" s="171">
        <v>4290000000</v>
      </c>
      <c r="C195" s="226"/>
      <c r="D195" s="160">
        <f>D196+D197+D198+D199+D200+D201+D202+D203+D204+D205+D206+D207+D209+D208</f>
        <v>14195.599999999999</v>
      </c>
      <c r="E195" s="160">
        <f>E196+E197+E198+E199+E200+E201+E202+E203+E204+E205+E206+E207+E209+E208</f>
        <v>13287.9</v>
      </c>
    </row>
    <row r="196" spans="1:5" ht="18.75" customHeight="1">
      <c r="A196" s="47" t="s">
        <v>211</v>
      </c>
      <c r="B196" s="46">
        <v>4290020090</v>
      </c>
      <c r="C196" s="226">
        <v>800</v>
      </c>
      <c r="D196" s="8">
        <v>5300</v>
      </c>
      <c r="E196" s="8">
        <v>5300</v>
      </c>
    </row>
    <row r="197" spans="1:5" ht="27.75" customHeight="1">
      <c r="A197" s="47" t="s">
        <v>212</v>
      </c>
      <c r="B197" s="46">
        <v>4290020100</v>
      </c>
      <c r="C197" s="226">
        <v>200</v>
      </c>
      <c r="D197" s="8">
        <v>200</v>
      </c>
      <c r="E197" s="8">
        <v>250</v>
      </c>
    </row>
    <row r="198" spans="1:5" ht="28.5" customHeight="1">
      <c r="A198" s="47" t="s">
        <v>270</v>
      </c>
      <c r="B198" s="46">
        <v>4290020110</v>
      </c>
      <c r="C198" s="226">
        <v>200</v>
      </c>
      <c r="D198" s="8">
        <v>53.6</v>
      </c>
      <c r="E198" s="8">
        <v>53.6</v>
      </c>
    </row>
    <row r="199" spans="1:5" ht="28.5" customHeight="1">
      <c r="A199" s="47" t="s">
        <v>288</v>
      </c>
      <c r="B199" s="46">
        <v>4290020120</v>
      </c>
      <c r="C199" s="226">
        <v>800</v>
      </c>
      <c r="D199" s="8">
        <v>28.5</v>
      </c>
      <c r="E199" s="8">
        <v>28.5</v>
      </c>
    </row>
    <row r="200" spans="1:5" ht="39.75" customHeight="1">
      <c r="A200" s="47" t="s">
        <v>271</v>
      </c>
      <c r="B200" s="46">
        <v>4290020140</v>
      </c>
      <c r="C200" s="226">
        <v>200</v>
      </c>
      <c r="D200" s="8">
        <v>306.5</v>
      </c>
      <c r="E200" s="8">
        <v>306.5</v>
      </c>
    </row>
    <row r="201" spans="1:5" ht="40.5" customHeight="1">
      <c r="A201" s="47" t="s">
        <v>272</v>
      </c>
      <c r="B201" s="46">
        <v>4290020150</v>
      </c>
      <c r="C201" s="226">
        <v>200</v>
      </c>
      <c r="D201" s="8">
        <v>1296.3</v>
      </c>
      <c r="E201" s="8">
        <v>1296.3</v>
      </c>
    </row>
    <row r="202" spans="1:5" ht="55.5" customHeight="1">
      <c r="A202" s="47" t="s">
        <v>21</v>
      </c>
      <c r="B202" s="46">
        <v>4290000300</v>
      </c>
      <c r="C202" s="226">
        <v>100</v>
      </c>
      <c r="D202" s="8">
        <v>3017.1</v>
      </c>
      <c r="E202" s="8">
        <v>3017.1</v>
      </c>
    </row>
    <row r="203" spans="1:5" ht="42" customHeight="1">
      <c r="A203" s="47" t="s">
        <v>273</v>
      </c>
      <c r="B203" s="46">
        <v>4290000300</v>
      </c>
      <c r="C203" s="226">
        <v>200</v>
      </c>
      <c r="D203" s="8">
        <v>920.5</v>
      </c>
      <c r="E203" s="8">
        <v>920.5</v>
      </c>
    </row>
    <row r="204" spans="1:5" ht="29.25" customHeight="1">
      <c r="A204" s="47" t="s">
        <v>22</v>
      </c>
      <c r="B204" s="46">
        <v>4290000300</v>
      </c>
      <c r="C204" s="226">
        <v>800</v>
      </c>
      <c r="D204" s="8">
        <v>24.5</v>
      </c>
      <c r="E204" s="8">
        <v>24.5</v>
      </c>
    </row>
    <row r="205" spans="1:5" ht="38.25" customHeight="1">
      <c r="A205" s="161" t="s">
        <v>274</v>
      </c>
      <c r="B205" s="46">
        <v>4290020160</v>
      </c>
      <c r="C205" s="226">
        <v>200</v>
      </c>
      <c r="D205" s="8">
        <v>604.6</v>
      </c>
      <c r="E205" s="8">
        <v>196.7</v>
      </c>
    </row>
    <row r="206" spans="1:5" ht="30" customHeight="1">
      <c r="A206" s="47" t="s">
        <v>304</v>
      </c>
      <c r="B206" s="46">
        <v>4290020180</v>
      </c>
      <c r="C206" s="226">
        <v>200</v>
      </c>
      <c r="D206" s="8">
        <v>400</v>
      </c>
      <c r="E206" s="8">
        <v>400</v>
      </c>
    </row>
    <row r="207" spans="1:5" ht="28.5" customHeight="1">
      <c r="A207" s="47" t="s">
        <v>604</v>
      </c>
      <c r="B207" s="46">
        <v>4290000360</v>
      </c>
      <c r="C207" s="226">
        <v>200</v>
      </c>
      <c r="D207" s="8">
        <v>549.79999999999995</v>
      </c>
      <c r="E207" s="8"/>
    </row>
    <row r="208" spans="1:5" ht="27" customHeight="1">
      <c r="A208" s="161" t="s">
        <v>597</v>
      </c>
      <c r="B208" s="46">
        <v>4290000380</v>
      </c>
      <c r="C208" s="226">
        <v>200</v>
      </c>
      <c r="D208" s="8">
        <v>177.8</v>
      </c>
      <c r="E208" s="157">
        <v>177.8</v>
      </c>
    </row>
    <row r="209" spans="1:5" ht="29.25" customHeight="1">
      <c r="A209" s="161" t="s">
        <v>213</v>
      </c>
      <c r="B209" s="46">
        <v>4290007010</v>
      </c>
      <c r="C209" s="226">
        <v>300</v>
      </c>
      <c r="D209" s="8">
        <v>1316.4</v>
      </c>
      <c r="E209" s="8">
        <v>1316.4</v>
      </c>
    </row>
    <row r="210" spans="1:5" ht="27" customHeight="1">
      <c r="A210" s="194" t="s">
        <v>18</v>
      </c>
      <c r="B210" s="171">
        <v>4300000000</v>
      </c>
      <c r="C210" s="226"/>
      <c r="D210" s="160">
        <f t="shared" ref="D210:E210" si="12">D211</f>
        <v>372.5</v>
      </c>
      <c r="E210" s="160">
        <f t="shared" si="12"/>
        <v>372.5</v>
      </c>
    </row>
    <row r="211" spans="1:5" ht="15.75" customHeight="1">
      <c r="A211" s="161" t="s">
        <v>17</v>
      </c>
      <c r="B211" s="46">
        <v>4390000000</v>
      </c>
      <c r="C211" s="226"/>
      <c r="D211" s="8">
        <f>D214+D215+D212+D213</f>
        <v>372.5</v>
      </c>
      <c r="E211" s="8">
        <f>E214+E215+E212+E213</f>
        <v>372.5</v>
      </c>
    </row>
    <row r="212" spans="1:5" ht="51.75" customHeight="1">
      <c r="A212" s="152" t="s">
        <v>202</v>
      </c>
      <c r="B212" s="46">
        <v>4390080360</v>
      </c>
      <c r="C212" s="226">
        <v>100</v>
      </c>
      <c r="D212" s="8">
        <v>327.3</v>
      </c>
      <c r="E212" s="8">
        <v>327.3</v>
      </c>
    </row>
    <row r="213" spans="1:5" ht="27" customHeight="1">
      <c r="A213" s="152" t="s">
        <v>262</v>
      </c>
      <c r="B213" s="46">
        <v>4390080360</v>
      </c>
      <c r="C213" s="226">
        <v>200</v>
      </c>
      <c r="D213" s="8">
        <v>35.4</v>
      </c>
      <c r="E213" s="8">
        <v>35.4</v>
      </c>
    </row>
    <row r="214" spans="1:5" ht="31.5" customHeight="1">
      <c r="A214" s="47" t="s">
        <v>275</v>
      </c>
      <c r="B214" s="46">
        <v>4390080350</v>
      </c>
      <c r="C214" s="226">
        <v>200</v>
      </c>
      <c r="D214" s="8">
        <v>6.8</v>
      </c>
      <c r="E214" s="8">
        <v>6.8</v>
      </c>
    </row>
    <row r="215" spans="1:5" ht="65.25" customHeight="1">
      <c r="A215" s="47" t="s">
        <v>276</v>
      </c>
      <c r="B215" s="46">
        <v>4390080370</v>
      </c>
      <c r="C215" s="226">
        <v>200</v>
      </c>
      <c r="D215" s="8">
        <v>3</v>
      </c>
      <c r="E215" s="8">
        <v>3</v>
      </c>
    </row>
    <row r="216" spans="1:5" ht="31.5" customHeight="1">
      <c r="A216" s="199" t="s">
        <v>603</v>
      </c>
      <c r="B216" s="171">
        <v>4400000000</v>
      </c>
      <c r="C216" s="153"/>
      <c r="D216" s="160">
        <f>D217</f>
        <v>0.9</v>
      </c>
      <c r="E216" s="160">
        <f>E217</f>
        <v>1.4</v>
      </c>
    </row>
    <row r="217" spans="1:5" ht="18.75" customHeight="1">
      <c r="A217" s="187" t="s">
        <v>17</v>
      </c>
      <c r="B217" s="46">
        <v>4490000000</v>
      </c>
      <c r="C217" s="153"/>
      <c r="D217" s="8">
        <f>D218</f>
        <v>0.9</v>
      </c>
      <c r="E217" s="8">
        <f>E218</f>
        <v>1.4</v>
      </c>
    </row>
    <row r="218" spans="1:5" ht="37.5" customHeight="1">
      <c r="A218" s="200" t="s">
        <v>620</v>
      </c>
      <c r="B218" s="46">
        <v>4490051200</v>
      </c>
      <c r="C218" s="153">
        <v>200</v>
      </c>
      <c r="D218" s="8">
        <v>0.9</v>
      </c>
      <c r="E218" s="8">
        <v>1.4</v>
      </c>
    </row>
    <row r="219" spans="1:5" ht="19.5" customHeight="1">
      <c r="A219" s="170" t="s">
        <v>19</v>
      </c>
      <c r="B219" s="46"/>
      <c r="C219" s="226"/>
      <c r="D219" s="160">
        <f>D21+D90+D107+D136+D140+D178+D181+D195+D210+D157+D162+D166+D173+D149+D216</f>
        <v>119335.1</v>
      </c>
      <c r="E219" s="160">
        <f>E21+E90+E107+E136+E140+E178+E181+E195+E210+E157+E162+E166+E173+E149+E216</f>
        <v>114720.99999999997</v>
      </c>
    </row>
  </sheetData>
  <mergeCells count="26">
    <mergeCell ref="A12:E12"/>
    <mergeCell ref="A6:E6"/>
    <mergeCell ref="A7:E7"/>
    <mergeCell ref="B8:E8"/>
    <mergeCell ref="B9:E9"/>
    <mergeCell ref="A10:E10"/>
    <mergeCell ref="D18:D20"/>
    <mergeCell ref="B17:B20"/>
    <mergeCell ref="C17:C19"/>
    <mergeCell ref="A17:A20"/>
    <mergeCell ref="A13:E13"/>
    <mergeCell ref="A14:E14"/>
    <mergeCell ref="A15:E15"/>
    <mergeCell ref="A16:E16"/>
    <mergeCell ref="E18:E20"/>
    <mergeCell ref="D17:E17"/>
    <mergeCell ref="A33:A34"/>
    <mergeCell ref="B33:B34"/>
    <mergeCell ref="C33:C34"/>
    <mergeCell ref="E33:E34"/>
    <mergeCell ref="D33:D34"/>
    <mergeCell ref="A1:E1"/>
    <mergeCell ref="A2:E2"/>
    <mergeCell ref="B3:E3"/>
    <mergeCell ref="B4:E4"/>
    <mergeCell ref="A5:E5"/>
  </mergeCells>
  <pageMargins left="0.7" right="0.7" top="0.75" bottom="0.75" header="0.3" footer="0.3"/>
  <pageSetup paperSize="9" scale="67" orientation="portrait" r:id="rId1"/>
  <rowBreaks count="3" manualBreakCount="3">
    <brk id="47" max="4" man="1"/>
    <brk id="73" max="16383" man="1"/>
    <brk id="11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E57"/>
  <sheetViews>
    <sheetView view="pageBreakPreview" topLeftCell="A20" zoomScaleSheetLayoutView="100" workbookViewId="0">
      <selection activeCell="B8" sqref="B8:E8"/>
    </sheetView>
  </sheetViews>
  <sheetFormatPr defaultRowHeight="15"/>
  <cols>
    <col min="1" max="1" width="8.5703125" customWidth="1"/>
    <col min="2" max="2" width="69.140625" customWidth="1"/>
    <col min="3" max="3" width="9.140625" customWidth="1"/>
    <col min="4" max="4" width="8.5703125" customWidth="1"/>
  </cols>
  <sheetData>
    <row r="1" spans="1:5" ht="15.75">
      <c r="B1" s="293" t="s">
        <v>682</v>
      </c>
      <c r="C1" s="293"/>
      <c r="D1" s="293"/>
      <c r="E1" s="293"/>
    </row>
    <row r="2" spans="1:5" ht="15.75">
      <c r="B2" s="293" t="s">
        <v>0</v>
      </c>
      <c r="C2" s="293"/>
      <c r="D2" s="293"/>
      <c r="E2" s="293"/>
    </row>
    <row r="3" spans="1:5" ht="15.75">
      <c r="B3" s="293" t="s">
        <v>1</v>
      </c>
      <c r="C3" s="293"/>
      <c r="D3" s="293"/>
      <c r="E3" s="293"/>
    </row>
    <row r="4" spans="1:5" ht="15.75">
      <c r="B4" s="293" t="s">
        <v>2</v>
      </c>
      <c r="C4" s="293"/>
      <c r="D4" s="293"/>
      <c r="E4" s="293"/>
    </row>
    <row r="5" spans="1:5" ht="15.75">
      <c r="B5" s="293" t="s">
        <v>827</v>
      </c>
      <c r="C5" s="293"/>
      <c r="D5" s="293"/>
      <c r="E5" s="293"/>
    </row>
    <row r="6" spans="1:5" ht="15.75">
      <c r="B6" s="293" t="s">
        <v>301</v>
      </c>
      <c r="C6" s="293"/>
      <c r="D6" s="293"/>
      <c r="E6" s="293"/>
    </row>
    <row r="7" spans="1:5" ht="15.75">
      <c r="B7" s="293" t="s">
        <v>0</v>
      </c>
      <c r="C7" s="293"/>
      <c r="D7" s="293"/>
      <c r="E7" s="293"/>
    </row>
    <row r="8" spans="1:5" ht="15.75">
      <c r="B8" s="293" t="s">
        <v>1</v>
      </c>
      <c r="C8" s="293"/>
      <c r="D8" s="293"/>
      <c r="E8" s="293"/>
    </row>
    <row r="9" spans="1:5" ht="15.75">
      <c r="B9" s="293" t="s">
        <v>2</v>
      </c>
      <c r="C9" s="293"/>
      <c r="D9" s="293"/>
      <c r="E9" s="293"/>
    </row>
    <row r="10" spans="1:5" ht="18.75">
      <c r="A10" s="2"/>
      <c r="B10" s="293" t="s">
        <v>740</v>
      </c>
      <c r="C10" s="293"/>
      <c r="D10" s="293"/>
      <c r="E10" s="293"/>
    </row>
    <row r="11" spans="1:5" ht="9" customHeight="1">
      <c r="A11" s="2"/>
      <c r="B11" s="102"/>
      <c r="C11" s="243"/>
      <c r="D11" s="243"/>
    </row>
    <row r="12" spans="1:5">
      <c r="A12" s="309" t="s">
        <v>25</v>
      </c>
      <c r="B12" s="359"/>
      <c r="C12" s="244"/>
      <c r="D12" s="244"/>
    </row>
    <row r="13" spans="1:5" ht="31.5" customHeight="1">
      <c r="A13" s="309" t="s">
        <v>587</v>
      </c>
      <c r="B13" s="359"/>
      <c r="C13" s="244"/>
      <c r="D13" s="244"/>
    </row>
    <row r="14" spans="1:5" ht="17.25" customHeight="1">
      <c r="A14" s="361" t="s">
        <v>4</v>
      </c>
      <c r="B14" s="361"/>
      <c r="C14" s="361"/>
      <c r="D14" s="361"/>
      <c r="E14" s="361"/>
    </row>
    <row r="15" spans="1:5" ht="54" customHeight="1">
      <c r="A15" s="25"/>
      <c r="B15" s="21" t="s">
        <v>3</v>
      </c>
      <c r="C15" s="239" t="s">
        <v>573</v>
      </c>
      <c r="D15" s="239" t="s">
        <v>758</v>
      </c>
      <c r="E15" s="239" t="s">
        <v>773</v>
      </c>
    </row>
    <row r="16" spans="1:5">
      <c r="A16" s="24" t="s">
        <v>46</v>
      </c>
      <c r="B16" s="20" t="s">
        <v>26</v>
      </c>
      <c r="C16" s="253">
        <f t="shared" ref="C16:D16" si="0">C17+C18+C20+C21+C22+C23+C24</f>
        <v>24357</v>
      </c>
      <c r="D16" s="253">
        <f t="shared" si="0"/>
        <v>1409.8</v>
      </c>
      <c r="E16" s="253">
        <f>E17+E18+E20+E21+E22+E23+E24</f>
        <v>25766.800000000003</v>
      </c>
    </row>
    <row r="17" spans="1:5" s="9" customFormat="1" ht="27.75" customHeight="1">
      <c r="A17" s="23" t="s">
        <v>85</v>
      </c>
      <c r="B17" s="29" t="s">
        <v>86</v>
      </c>
      <c r="C17" s="36">
        <v>1313.5</v>
      </c>
      <c r="D17" s="36">
        <v>104.3</v>
      </c>
      <c r="E17" s="36">
        <f>C17+D17</f>
        <v>1417.8</v>
      </c>
    </row>
    <row r="18" spans="1:5" ht="29.25" customHeight="1">
      <c r="A18" s="360" t="s">
        <v>47</v>
      </c>
      <c r="B18" s="358" t="s">
        <v>334</v>
      </c>
      <c r="C18" s="36">
        <v>1053.5999999999999</v>
      </c>
      <c r="D18" s="36">
        <v>117.4</v>
      </c>
      <c r="E18" s="36">
        <f t="shared" ref="E18:E24" si="1">C18+D18</f>
        <v>1171</v>
      </c>
    </row>
    <row r="19" spans="1:5" ht="15" hidden="1" customHeight="1">
      <c r="A19" s="360"/>
      <c r="B19" s="358"/>
      <c r="C19" s="36"/>
      <c r="D19" s="36"/>
      <c r="E19" s="36">
        <f t="shared" si="1"/>
        <v>0</v>
      </c>
    </row>
    <row r="20" spans="1:5" ht="41.25" customHeight="1">
      <c r="A20" s="41" t="s">
        <v>48</v>
      </c>
      <c r="B20" s="35" t="s">
        <v>335</v>
      </c>
      <c r="C20" s="49">
        <v>15118.3</v>
      </c>
      <c r="D20" s="49">
        <v>781.1</v>
      </c>
      <c r="E20" s="36">
        <f t="shared" si="1"/>
        <v>15899.4</v>
      </c>
    </row>
    <row r="21" spans="1:5">
      <c r="A21" s="23" t="s">
        <v>83</v>
      </c>
      <c r="B21" s="22" t="s">
        <v>84</v>
      </c>
      <c r="C21" s="36">
        <v>13.4</v>
      </c>
      <c r="D21" s="36"/>
      <c r="E21" s="36">
        <f t="shared" si="1"/>
        <v>13.4</v>
      </c>
    </row>
    <row r="22" spans="1:5" ht="29.25" customHeight="1">
      <c r="A22" s="23" t="s">
        <v>49</v>
      </c>
      <c r="B22" s="29" t="s">
        <v>27</v>
      </c>
      <c r="C22" s="36">
        <v>3657.7</v>
      </c>
      <c r="D22" s="36">
        <v>307</v>
      </c>
      <c r="E22" s="36">
        <f t="shared" si="1"/>
        <v>3964.7</v>
      </c>
    </row>
    <row r="23" spans="1:5">
      <c r="A23" s="23" t="s">
        <v>50</v>
      </c>
      <c r="B23" s="22" t="s">
        <v>28</v>
      </c>
      <c r="C23" s="36">
        <v>515</v>
      </c>
      <c r="D23" s="36"/>
      <c r="E23" s="36">
        <f t="shared" si="1"/>
        <v>515</v>
      </c>
    </row>
    <row r="24" spans="1:5">
      <c r="A24" s="23" t="s">
        <v>51</v>
      </c>
      <c r="B24" s="22" t="s">
        <v>29</v>
      </c>
      <c r="C24" s="36">
        <v>2685.5</v>
      </c>
      <c r="D24" s="36">
        <v>100</v>
      </c>
      <c r="E24" s="36">
        <f t="shared" si="1"/>
        <v>2785.5</v>
      </c>
    </row>
    <row r="25" spans="1:5" ht="16.5" customHeight="1">
      <c r="A25" s="355" t="s">
        <v>52</v>
      </c>
      <c r="B25" s="356" t="s">
        <v>30</v>
      </c>
      <c r="C25" s="357">
        <f t="shared" ref="C25:E25" si="2">C27</f>
        <v>6058</v>
      </c>
      <c r="D25" s="357">
        <f t="shared" si="2"/>
        <v>0</v>
      </c>
      <c r="E25" s="357">
        <f t="shared" si="2"/>
        <v>6058</v>
      </c>
    </row>
    <row r="26" spans="1:5" ht="15" hidden="1" customHeight="1">
      <c r="A26" s="355"/>
      <c r="B26" s="356"/>
      <c r="C26" s="357"/>
      <c r="D26" s="357"/>
      <c r="E26" s="357"/>
    </row>
    <row r="27" spans="1:5" ht="26.25" customHeight="1">
      <c r="A27" s="23" t="s">
        <v>53</v>
      </c>
      <c r="B27" s="358" t="s">
        <v>31</v>
      </c>
      <c r="C27" s="36">
        <v>6058</v>
      </c>
      <c r="D27" s="36"/>
      <c r="E27" s="36">
        <f>C27+D27</f>
        <v>6058</v>
      </c>
    </row>
    <row r="28" spans="1:5" ht="15" hidden="1" customHeight="1">
      <c r="A28" s="23"/>
      <c r="B28" s="358"/>
      <c r="C28" s="36"/>
      <c r="D28" s="36"/>
      <c r="E28" s="36"/>
    </row>
    <row r="29" spans="1:5" ht="14.25" customHeight="1">
      <c r="A29" s="24" t="s">
        <v>54</v>
      </c>
      <c r="B29" s="20" t="s">
        <v>32</v>
      </c>
      <c r="C29" s="253">
        <f t="shared" ref="C29:E29" si="3">C30+C31+C32</f>
        <v>7305.5</v>
      </c>
      <c r="D29" s="253">
        <f t="shared" si="3"/>
        <v>1403.3</v>
      </c>
      <c r="E29" s="253">
        <f t="shared" si="3"/>
        <v>8708.7999999999993</v>
      </c>
    </row>
    <row r="30" spans="1:5">
      <c r="A30" s="23" t="s">
        <v>55</v>
      </c>
      <c r="B30" s="22" t="s">
        <v>33</v>
      </c>
      <c r="C30" s="36">
        <v>238.6</v>
      </c>
      <c r="D30" s="36"/>
      <c r="E30" s="36">
        <f>C30+D30</f>
        <v>238.6</v>
      </c>
    </row>
    <row r="31" spans="1:5">
      <c r="A31" s="23" t="s">
        <v>56</v>
      </c>
      <c r="B31" s="22" t="s">
        <v>34</v>
      </c>
      <c r="C31" s="36">
        <v>5096.8999999999996</v>
      </c>
      <c r="D31" s="36">
        <v>1403.3</v>
      </c>
      <c r="E31" s="36">
        <f t="shared" ref="E31:E32" si="4">C31+D31</f>
        <v>6500.2</v>
      </c>
    </row>
    <row r="32" spans="1:5">
      <c r="A32" s="23" t="s">
        <v>57</v>
      </c>
      <c r="B32" s="22" t="s">
        <v>35</v>
      </c>
      <c r="C32" s="36">
        <v>1970</v>
      </c>
      <c r="D32" s="36"/>
      <c r="E32" s="36">
        <f t="shared" si="4"/>
        <v>1970</v>
      </c>
    </row>
    <row r="33" spans="1:5">
      <c r="A33" s="31" t="s">
        <v>337</v>
      </c>
      <c r="B33" s="28" t="s">
        <v>336</v>
      </c>
      <c r="C33" s="253">
        <f t="shared" ref="C33:E33" si="5">C34+C35+C36</f>
        <v>10039.4</v>
      </c>
      <c r="D33" s="253">
        <f t="shared" si="5"/>
        <v>0</v>
      </c>
      <c r="E33" s="253">
        <f t="shared" si="5"/>
        <v>10039.4</v>
      </c>
    </row>
    <row r="34" spans="1:5">
      <c r="A34" s="32" t="s">
        <v>331</v>
      </c>
      <c r="B34" s="29" t="s">
        <v>338</v>
      </c>
      <c r="C34" s="36">
        <v>1023.1</v>
      </c>
      <c r="D34" s="36"/>
      <c r="E34" s="36">
        <f>C34+D34</f>
        <v>1023.1</v>
      </c>
    </row>
    <row r="35" spans="1:5">
      <c r="A35" s="32" t="s">
        <v>330</v>
      </c>
      <c r="B35" s="29" t="s">
        <v>339</v>
      </c>
      <c r="C35" s="36">
        <v>7367.8</v>
      </c>
      <c r="D35" s="36"/>
      <c r="E35" s="36">
        <f t="shared" ref="E35:E36" si="6">C35+D35</f>
        <v>7367.8</v>
      </c>
    </row>
    <row r="36" spans="1:5">
      <c r="A36" s="32" t="s">
        <v>332</v>
      </c>
      <c r="B36" s="29" t="s">
        <v>340</v>
      </c>
      <c r="C36" s="36">
        <v>1648.5</v>
      </c>
      <c r="D36" s="36"/>
      <c r="E36" s="36">
        <f t="shared" si="6"/>
        <v>1648.5</v>
      </c>
    </row>
    <row r="37" spans="1:5">
      <c r="A37" s="24" t="s">
        <v>58</v>
      </c>
      <c r="B37" s="14" t="s">
        <v>78</v>
      </c>
      <c r="C37" s="253">
        <f t="shared" ref="C37:E37" si="7">C38+C39+C41+C42+C40</f>
        <v>126880.7</v>
      </c>
      <c r="D37" s="253">
        <f t="shared" si="7"/>
        <v>2556.3000000000002</v>
      </c>
      <c r="E37" s="253">
        <f t="shared" si="7"/>
        <v>129437</v>
      </c>
    </row>
    <row r="38" spans="1:5">
      <c r="A38" s="23" t="s">
        <v>59</v>
      </c>
      <c r="B38" s="11" t="s">
        <v>36</v>
      </c>
      <c r="C38" s="36">
        <v>15676.9</v>
      </c>
      <c r="D38" s="36">
        <v>102.6</v>
      </c>
      <c r="E38" s="36">
        <f>C38+D38</f>
        <v>15779.5</v>
      </c>
    </row>
    <row r="39" spans="1:5">
      <c r="A39" s="23" t="s">
        <v>60</v>
      </c>
      <c r="B39" s="11" t="s">
        <v>37</v>
      </c>
      <c r="C39" s="36">
        <v>94621.7</v>
      </c>
      <c r="D39" s="36">
        <v>2160.9</v>
      </c>
      <c r="E39" s="36">
        <f t="shared" ref="E39:E42" si="8">C39+D39</f>
        <v>96782.599999999991</v>
      </c>
    </row>
    <row r="40" spans="1:5">
      <c r="A40" s="39" t="s">
        <v>357</v>
      </c>
      <c r="B40" s="38" t="s">
        <v>358</v>
      </c>
      <c r="C40" s="36">
        <v>5663.6</v>
      </c>
      <c r="D40" s="36">
        <v>298.89999999999998</v>
      </c>
      <c r="E40" s="36">
        <f t="shared" si="8"/>
        <v>5962.5</v>
      </c>
    </row>
    <row r="41" spans="1:5">
      <c r="A41" s="23" t="s">
        <v>61</v>
      </c>
      <c r="B41" s="11" t="s">
        <v>302</v>
      </c>
      <c r="C41" s="36">
        <v>877.6</v>
      </c>
      <c r="D41" s="36"/>
      <c r="E41" s="36">
        <f t="shared" si="8"/>
        <v>877.6</v>
      </c>
    </row>
    <row r="42" spans="1:5">
      <c r="A42" s="23" t="s">
        <v>62</v>
      </c>
      <c r="B42" s="11" t="s">
        <v>38</v>
      </c>
      <c r="C42" s="36">
        <v>10040.9</v>
      </c>
      <c r="D42" s="36">
        <v>-6.1</v>
      </c>
      <c r="E42" s="36">
        <f t="shared" si="8"/>
        <v>10034.799999999999</v>
      </c>
    </row>
    <row r="43" spans="1:5">
      <c r="A43" s="24" t="s">
        <v>63</v>
      </c>
      <c r="B43" s="14" t="s">
        <v>238</v>
      </c>
      <c r="C43" s="253">
        <f t="shared" ref="C43:E43" si="9">C44+C45</f>
        <v>9790.7000000000007</v>
      </c>
      <c r="D43" s="253">
        <f t="shared" si="9"/>
        <v>394.7</v>
      </c>
      <c r="E43" s="253">
        <f t="shared" si="9"/>
        <v>10185.4</v>
      </c>
    </row>
    <row r="44" spans="1:5">
      <c r="A44" s="23" t="s">
        <v>64</v>
      </c>
      <c r="B44" s="11" t="s">
        <v>39</v>
      </c>
      <c r="C44" s="36">
        <v>8391.5</v>
      </c>
      <c r="D44" s="36">
        <v>279.39999999999998</v>
      </c>
      <c r="E44" s="36">
        <f>C44+D44</f>
        <v>8670.9</v>
      </c>
    </row>
    <row r="45" spans="1:5">
      <c r="A45" s="23" t="s">
        <v>236</v>
      </c>
      <c r="B45" s="11" t="s">
        <v>237</v>
      </c>
      <c r="C45" s="36">
        <v>1399.2</v>
      </c>
      <c r="D45" s="36">
        <v>115.3</v>
      </c>
      <c r="E45" s="36">
        <f>C45+D45</f>
        <v>1514.5</v>
      </c>
    </row>
    <row r="46" spans="1:5">
      <c r="A46" s="141" t="s">
        <v>726</v>
      </c>
      <c r="B46" s="144" t="s">
        <v>727</v>
      </c>
      <c r="C46" s="117">
        <f t="shared" ref="C46:D46" si="10">C47</f>
        <v>200</v>
      </c>
      <c r="D46" s="117">
        <f t="shared" si="10"/>
        <v>0</v>
      </c>
      <c r="E46" s="117">
        <f>E47</f>
        <v>200</v>
      </c>
    </row>
    <row r="47" spans="1:5">
      <c r="A47" s="142" t="s">
        <v>728</v>
      </c>
      <c r="B47" s="140" t="s">
        <v>729</v>
      </c>
      <c r="C47" s="36">
        <v>200</v>
      </c>
      <c r="D47" s="36"/>
      <c r="E47" s="36">
        <f>C47+D47</f>
        <v>200</v>
      </c>
    </row>
    <row r="48" spans="1:5">
      <c r="A48" s="24" t="s">
        <v>65</v>
      </c>
      <c r="B48" s="14" t="s">
        <v>40</v>
      </c>
      <c r="C48" s="253">
        <f t="shared" ref="C48:E48" si="11">C49+C51+C50</f>
        <v>2435.6999999999998</v>
      </c>
      <c r="D48" s="253">
        <f t="shared" si="11"/>
        <v>783.3</v>
      </c>
      <c r="E48" s="253">
        <f t="shared" si="11"/>
        <v>3219</v>
      </c>
    </row>
    <row r="49" spans="1:5">
      <c r="A49" s="23" t="s">
        <v>66</v>
      </c>
      <c r="B49" s="11" t="s">
        <v>41</v>
      </c>
      <c r="C49" s="36">
        <v>1373.5</v>
      </c>
      <c r="D49" s="36"/>
      <c r="E49" s="36">
        <f>C49+D49</f>
        <v>1373.5</v>
      </c>
    </row>
    <row r="50" spans="1:5">
      <c r="A50" s="23" t="s">
        <v>293</v>
      </c>
      <c r="B50" s="11" t="s">
        <v>294</v>
      </c>
      <c r="C50" s="36">
        <v>570</v>
      </c>
      <c r="D50" s="36">
        <v>783.3</v>
      </c>
      <c r="E50" s="36">
        <f t="shared" ref="E50:E53" si="12">C50+D50</f>
        <v>1353.3</v>
      </c>
    </row>
    <row r="51" spans="1:5">
      <c r="A51" s="23" t="s">
        <v>67</v>
      </c>
      <c r="B51" s="11" t="s">
        <v>42</v>
      </c>
      <c r="C51" s="36">
        <v>492.2</v>
      </c>
      <c r="D51" s="36"/>
      <c r="E51" s="36">
        <f t="shared" si="12"/>
        <v>492.2</v>
      </c>
    </row>
    <row r="52" spans="1:5">
      <c r="A52" s="24" t="s">
        <v>68</v>
      </c>
      <c r="B52" s="14" t="s">
        <v>43</v>
      </c>
      <c r="C52" s="117">
        <f t="shared" ref="C52" si="13">C53</f>
        <v>247.8</v>
      </c>
      <c r="D52" s="117">
        <f t="shared" ref="D52" si="14">D53</f>
        <v>0</v>
      </c>
      <c r="E52" s="117">
        <f t="shared" ref="E52" si="15">E53</f>
        <v>247.8</v>
      </c>
    </row>
    <row r="53" spans="1:5">
      <c r="A53" s="23" t="s">
        <v>69</v>
      </c>
      <c r="B53" s="11" t="s">
        <v>44</v>
      </c>
      <c r="C53" s="36">
        <v>247.8</v>
      </c>
      <c r="D53" s="36"/>
      <c r="E53" s="36">
        <f t="shared" si="12"/>
        <v>247.8</v>
      </c>
    </row>
    <row r="54" spans="1:5" ht="21.75" customHeight="1">
      <c r="A54" s="24"/>
      <c r="B54" s="14" t="s">
        <v>45</v>
      </c>
      <c r="C54" s="253">
        <f t="shared" ref="C54:D54" si="16">C16+C25+C29+C37+C43+C48+C52+C33+C46</f>
        <v>187314.80000000002</v>
      </c>
      <c r="D54" s="253">
        <f t="shared" si="16"/>
        <v>6547.4</v>
      </c>
      <c r="E54" s="253">
        <f>E16+E25+E29+E37+E43+E48+E52+E33+E46</f>
        <v>193862.19999999998</v>
      </c>
    </row>
    <row r="56" spans="1:5">
      <c r="B56" s="30"/>
      <c r="C56" s="244"/>
      <c r="D56" s="244"/>
    </row>
    <row r="57" spans="1:5" ht="51.75" customHeight="1">
      <c r="B57" s="34"/>
      <c r="C57" s="34"/>
      <c r="D57" s="34"/>
    </row>
  </sheetData>
  <mergeCells count="21">
    <mergeCell ref="B6:E6"/>
    <mergeCell ref="A25:A26"/>
    <mergeCell ref="B25:B26"/>
    <mergeCell ref="E25:E26"/>
    <mergeCell ref="B27:B28"/>
    <mergeCell ref="B7:E7"/>
    <mergeCell ref="A12:B12"/>
    <mergeCell ref="A13:B13"/>
    <mergeCell ref="A18:A19"/>
    <mergeCell ref="B18:B19"/>
    <mergeCell ref="B8:E8"/>
    <mergeCell ref="B9:E9"/>
    <mergeCell ref="B10:E10"/>
    <mergeCell ref="A14:E14"/>
    <mergeCell ref="C25:C26"/>
    <mergeCell ref="D25:D26"/>
    <mergeCell ref="B1:E1"/>
    <mergeCell ref="B2:E2"/>
    <mergeCell ref="B3:E3"/>
    <mergeCell ref="B4:E4"/>
    <mergeCell ref="B5:E5"/>
  </mergeCell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6"/>
  <sheetViews>
    <sheetView view="pageBreakPreview" topLeftCell="A22" zoomScaleSheetLayoutView="100" workbookViewId="0">
      <selection activeCell="B9" sqref="B9:D9"/>
    </sheetView>
  </sheetViews>
  <sheetFormatPr defaultRowHeight="15"/>
  <cols>
    <col min="1" max="1" width="8.5703125" customWidth="1"/>
    <col min="2" max="2" width="59" customWidth="1"/>
    <col min="3" max="3" width="10.140625" customWidth="1"/>
  </cols>
  <sheetData>
    <row r="1" spans="1:4" ht="15.75">
      <c r="B1" s="293" t="s">
        <v>215</v>
      </c>
      <c r="C1" s="293"/>
      <c r="D1" s="293"/>
    </row>
    <row r="2" spans="1:4" ht="15.75">
      <c r="B2" s="293" t="s">
        <v>0</v>
      </c>
      <c r="C2" s="293"/>
      <c r="D2" s="293"/>
    </row>
    <row r="3" spans="1:4" ht="15.75">
      <c r="B3" s="293" t="s">
        <v>1</v>
      </c>
      <c r="C3" s="293"/>
      <c r="D3" s="293"/>
    </row>
    <row r="4" spans="1:4" ht="15.75">
      <c r="B4" s="293" t="s">
        <v>2</v>
      </c>
      <c r="C4" s="293"/>
      <c r="D4" s="293"/>
    </row>
    <row r="5" spans="1:4" ht="15.75">
      <c r="B5" s="293" t="s">
        <v>827</v>
      </c>
      <c r="C5" s="293"/>
      <c r="D5" s="293"/>
    </row>
    <row r="6" spans="1:4" ht="15.75">
      <c r="B6" s="293" t="s">
        <v>684</v>
      </c>
      <c r="C6" s="293"/>
      <c r="D6" s="293"/>
    </row>
    <row r="7" spans="1:4" ht="15.75">
      <c r="B7" s="293" t="s">
        <v>0</v>
      </c>
      <c r="C7" s="293"/>
      <c r="D7" s="293"/>
    </row>
    <row r="8" spans="1:4" ht="15.75">
      <c r="B8" s="293" t="s">
        <v>1</v>
      </c>
      <c r="C8" s="293"/>
      <c r="D8" s="293"/>
    </row>
    <row r="9" spans="1:4" ht="15.75">
      <c r="B9" s="293" t="s">
        <v>2</v>
      </c>
      <c r="C9" s="293"/>
      <c r="D9" s="293"/>
    </row>
    <row r="10" spans="1:4" ht="18.75">
      <c r="A10" s="2"/>
      <c r="B10" s="293" t="s">
        <v>740</v>
      </c>
      <c r="C10" s="293"/>
      <c r="D10" s="293"/>
    </row>
    <row r="11" spans="1:4" ht="9" customHeight="1">
      <c r="A11" s="2"/>
      <c r="B11" s="315"/>
      <c r="C11" s="315"/>
    </row>
    <row r="12" spans="1:4">
      <c r="A12" s="309" t="s">
        <v>25</v>
      </c>
      <c r="B12" s="359"/>
      <c r="C12" s="359"/>
    </row>
    <row r="13" spans="1:4" ht="31.5" customHeight="1">
      <c r="A13" s="309" t="s">
        <v>700</v>
      </c>
      <c r="B13" s="359"/>
      <c r="C13" s="359"/>
    </row>
    <row r="14" spans="1:4" ht="17.25" customHeight="1">
      <c r="A14" s="361" t="s">
        <v>4</v>
      </c>
      <c r="B14" s="361"/>
      <c r="C14" s="361"/>
      <c r="D14" s="361"/>
    </row>
    <row r="15" spans="1:4" ht="17.25" customHeight="1">
      <c r="A15" s="364"/>
      <c r="B15" s="316" t="s">
        <v>3</v>
      </c>
      <c r="C15" s="363" t="s">
        <v>576</v>
      </c>
      <c r="D15" s="363"/>
    </row>
    <row r="16" spans="1:4" ht="54" customHeight="1">
      <c r="A16" s="365"/>
      <c r="B16" s="317"/>
      <c r="C16" s="136" t="s">
        <v>550</v>
      </c>
      <c r="D16" s="136" t="s">
        <v>577</v>
      </c>
    </row>
    <row r="17" spans="1:4">
      <c r="A17" s="103" t="s">
        <v>46</v>
      </c>
      <c r="B17" s="104" t="s">
        <v>26</v>
      </c>
      <c r="C17" s="105">
        <f>SUM(C18:C25)</f>
        <v>28556.500000000004</v>
      </c>
      <c r="D17" s="105">
        <f>SUM(D18:D25)</f>
        <v>28557.000000000004</v>
      </c>
    </row>
    <row r="18" spans="1:4" s="9" customFormat="1" ht="27.75" customHeight="1">
      <c r="A18" s="109" t="s">
        <v>85</v>
      </c>
      <c r="B18" s="106" t="s">
        <v>86</v>
      </c>
      <c r="C18" s="107">
        <v>1313.5</v>
      </c>
      <c r="D18" s="107">
        <v>1313.5</v>
      </c>
    </row>
    <row r="19" spans="1:4" ht="29.25" customHeight="1">
      <c r="A19" s="360" t="s">
        <v>47</v>
      </c>
      <c r="B19" s="358" t="s">
        <v>334</v>
      </c>
      <c r="C19" s="362">
        <v>1053.5999999999999</v>
      </c>
      <c r="D19" s="362">
        <v>1053.5999999999999</v>
      </c>
    </row>
    <row r="20" spans="1:4" ht="15" hidden="1" customHeight="1">
      <c r="A20" s="360"/>
      <c r="B20" s="358"/>
      <c r="C20" s="362"/>
      <c r="D20" s="362"/>
    </row>
    <row r="21" spans="1:4" ht="41.25" customHeight="1">
      <c r="A21" s="41" t="s">
        <v>48</v>
      </c>
      <c r="B21" s="35" t="s">
        <v>335</v>
      </c>
      <c r="C21" s="99">
        <v>15105.4</v>
      </c>
      <c r="D21" s="99">
        <v>15105.4</v>
      </c>
    </row>
    <row r="22" spans="1:4">
      <c r="A22" s="109" t="s">
        <v>83</v>
      </c>
      <c r="B22" s="106" t="s">
        <v>84</v>
      </c>
      <c r="C22" s="107">
        <v>0.9</v>
      </c>
      <c r="D22" s="107">
        <v>1.4</v>
      </c>
    </row>
    <row r="23" spans="1:4" ht="29.25" customHeight="1">
      <c r="A23" s="109" t="s">
        <v>49</v>
      </c>
      <c r="B23" s="106" t="s">
        <v>27</v>
      </c>
      <c r="C23" s="107">
        <v>3657.7</v>
      </c>
      <c r="D23" s="107">
        <v>3657.7</v>
      </c>
    </row>
    <row r="24" spans="1:4">
      <c r="A24" s="109" t="s">
        <v>50</v>
      </c>
      <c r="B24" s="106" t="s">
        <v>28</v>
      </c>
      <c r="C24" s="107">
        <v>5300</v>
      </c>
      <c r="D24" s="107">
        <v>5300</v>
      </c>
    </row>
    <row r="25" spans="1:4">
      <c r="A25" s="109" t="s">
        <v>51</v>
      </c>
      <c r="B25" s="106" t="s">
        <v>29</v>
      </c>
      <c r="C25" s="107">
        <v>2125.4</v>
      </c>
      <c r="D25" s="107">
        <v>2125.4</v>
      </c>
    </row>
    <row r="26" spans="1:4" ht="16.5" customHeight="1">
      <c r="A26" s="355" t="s">
        <v>52</v>
      </c>
      <c r="B26" s="356" t="s">
        <v>30</v>
      </c>
      <c r="C26" s="357">
        <f>C28</f>
        <v>5808.2</v>
      </c>
      <c r="D26" s="357">
        <f>D28</f>
        <v>5258.4</v>
      </c>
    </row>
    <row r="27" spans="1:4" ht="15" hidden="1" customHeight="1">
      <c r="A27" s="355"/>
      <c r="B27" s="356"/>
      <c r="C27" s="357"/>
      <c r="D27" s="357"/>
    </row>
    <row r="28" spans="1:4" ht="26.25" customHeight="1">
      <c r="A28" s="109" t="s">
        <v>53</v>
      </c>
      <c r="B28" s="358" t="s">
        <v>31</v>
      </c>
      <c r="C28" s="362">
        <v>5808.2</v>
      </c>
      <c r="D28" s="362">
        <v>5258.4</v>
      </c>
    </row>
    <row r="29" spans="1:4" ht="15" hidden="1" customHeight="1">
      <c r="A29" s="109"/>
      <c r="B29" s="358"/>
      <c r="C29" s="362"/>
      <c r="D29" s="362"/>
    </row>
    <row r="30" spans="1:4" ht="14.25" customHeight="1">
      <c r="A30" s="103" t="s">
        <v>54</v>
      </c>
      <c r="B30" s="104" t="s">
        <v>32</v>
      </c>
      <c r="C30" s="105">
        <f>C31+C32+C33</f>
        <v>8754.0999999999985</v>
      </c>
      <c r="D30" s="105">
        <f>D31+D32+D33</f>
        <v>8099.0999999999995</v>
      </c>
    </row>
    <row r="31" spans="1:4">
      <c r="A31" s="109" t="s">
        <v>55</v>
      </c>
      <c r="B31" s="106" t="s">
        <v>33</v>
      </c>
      <c r="C31" s="107">
        <v>3</v>
      </c>
      <c r="D31" s="107">
        <v>3</v>
      </c>
    </row>
    <row r="32" spans="1:4">
      <c r="A32" s="109" t="s">
        <v>56</v>
      </c>
      <c r="B32" s="106" t="s">
        <v>34</v>
      </c>
      <c r="C32" s="143">
        <v>5749.9</v>
      </c>
      <c r="D32" s="143">
        <v>5985.4</v>
      </c>
    </row>
    <row r="33" spans="1:4">
      <c r="A33" s="109" t="s">
        <v>57</v>
      </c>
      <c r="B33" s="106" t="s">
        <v>35</v>
      </c>
      <c r="C33" s="107">
        <v>3001.2</v>
      </c>
      <c r="D33" s="107">
        <v>2110.6999999999998</v>
      </c>
    </row>
    <row r="34" spans="1:4">
      <c r="A34" s="103" t="s">
        <v>337</v>
      </c>
      <c r="B34" s="104" t="s">
        <v>336</v>
      </c>
      <c r="C34" s="105">
        <f>C35+C36+C37</f>
        <v>8546.1</v>
      </c>
      <c r="D34" s="105">
        <f>D35+D36+D37</f>
        <v>7971.6</v>
      </c>
    </row>
    <row r="35" spans="1:4">
      <c r="A35" s="109" t="s">
        <v>331</v>
      </c>
      <c r="B35" s="106" t="s">
        <v>338</v>
      </c>
      <c r="C35" s="107">
        <v>1023.1</v>
      </c>
      <c r="D35" s="107">
        <v>1023.1</v>
      </c>
    </row>
    <row r="36" spans="1:4">
      <c r="A36" s="109" t="s">
        <v>330</v>
      </c>
      <c r="B36" s="106" t="s">
        <v>339</v>
      </c>
      <c r="C36" s="107">
        <v>6074.5</v>
      </c>
      <c r="D36" s="107">
        <v>5500</v>
      </c>
    </row>
    <row r="37" spans="1:4">
      <c r="A37" s="109" t="s">
        <v>332</v>
      </c>
      <c r="B37" s="106" t="s">
        <v>340</v>
      </c>
      <c r="C37" s="107">
        <v>1448.5</v>
      </c>
      <c r="D37" s="107">
        <v>1448.5</v>
      </c>
    </row>
    <row r="38" spans="1:4">
      <c r="A38" s="103" t="s">
        <v>58</v>
      </c>
      <c r="B38" s="33" t="s">
        <v>78</v>
      </c>
      <c r="C38" s="105">
        <f>C39+C40+C42+C43+C41</f>
        <v>57519.4</v>
      </c>
      <c r="D38" s="105">
        <f>D39+D40+D42+D43+D41</f>
        <v>54791.5</v>
      </c>
    </row>
    <row r="39" spans="1:4">
      <c r="A39" s="109" t="s">
        <v>59</v>
      </c>
      <c r="B39" s="38" t="s">
        <v>36</v>
      </c>
      <c r="C39" s="107">
        <v>9564.4</v>
      </c>
      <c r="D39" s="107">
        <v>9454</v>
      </c>
    </row>
    <row r="40" spans="1:4">
      <c r="A40" s="109" t="s">
        <v>60</v>
      </c>
      <c r="B40" s="38" t="s">
        <v>37</v>
      </c>
      <c r="C40" s="107">
        <v>31782.9</v>
      </c>
      <c r="D40" s="107">
        <v>29928.799999999999</v>
      </c>
    </row>
    <row r="41" spans="1:4">
      <c r="A41" s="109" t="s">
        <v>357</v>
      </c>
      <c r="B41" s="38" t="s">
        <v>358</v>
      </c>
      <c r="C41" s="107">
        <v>5425.5</v>
      </c>
      <c r="D41" s="107">
        <v>5425.5</v>
      </c>
    </row>
    <row r="42" spans="1:4">
      <c r="A42" s="109" t="s">
        <v>61</v>
      </c>
      <c r="B42" s="38" t="s">
        <v>302</v>
      </c>
      <c r="C42" s="107">
        <v>855.7</v>
      </c>
      <c r="D42" s="107">
        <v>855.7</v>
      </c>
    </row>
    <row r="43" spans="1:4">
      <c r="A43" s="109" t="s">
        <v>62</v>
      </c>
      <c r="B43" s="38" t="s">
        <v>38</v>
      </c>
      <c r="C43" s="107">
        <v>9890.9</v>
      </c>
      <c r="D43" s="107">
        <v>9127.5</v>
      </c>
    </row>
    <row r="44" spans="1:4">
      <c r="A44" s="103" t="s">
        <v>63</v>
      </c>
      <c r="B44" s="33" t="s">
        <v>238</v>
      </c>
      <c r="C44" s="105">
        <f>C45+C46</f>
        <v>8057</v>
      </c>
      <c r="D44" s="105">
        <f>D45+D46</f>
        <v>8057</v>
      </c>
    </row>
    <row r="45" spans="1:4">
      <c r="A45" s="109" t="s">
        <v>64</v>
      </c>
      <c r="B45" s="38" t="s">
        <v>39</v>
      </c>
      <c r="C45" s="107">
        <v>6657.8</v>
      </c>
      <c r="D45" s="107">
        <v>6657.8</v>
      </c>
    </row>
    <row r="46" spans="1:4">
      <c r="A46" s="109" t="s">
        <v>236</v>
      </c>
      <c r="B46" s="38" t="s">
        <v>237</v>
      </c>
      <c r="C46" s="107">
        <v>1399.2</v>
      </c>
      <c r="D46" s="107">
        <v>1399.2</v>
      </c>
    </row>
    <row r="47" spans="1:4">
      <c r="A47" s="103" t="s">
        <v>65</v>
      </c>
      <c r="B47" s="33" t="s">
        <v>40</v>
      </c>
      <c r="C47" s="105">
        <f>C48+C50+C49</f>
        <v>1916.0000000000002</v>
      </c>
      <c r="D47" s="105">
        <f>D48+D50+D49</f>
        <v>1808.6000000000001</v>
      </c>
    </row>
    <row r="48" spans="1:4">
      <c r="A48" s="109" t="s">
        <v>66</v>
      </c>
      <c r="B48" s="38" t="s">
        <v>41</v>
      </c>
      <c r="C48" s="107">
        <v>1316.4</v>
      </c>
      <c r="D48" s="107">
        <v>1316.4</v>
      </c>
    </row>
    <row r="49" spans="1:4">
      <c r="A49" s="109" t="s">
        <v>293</v>
      </c>
      <c r="B49" s="38" t="s">
        <v>294</v>
      </c>
      <c r="C49" s="107">
        <v>107.4</v>
      </c>
      <c r="D49" s="107"/>
    </row>
    <row r="50" spans="1:4">
      <c r="A50" s="109" t="s">
        <v>67</v>
      </c>
      <c r="B50" s="38" t="s">
        <v>42</v>
      </c>
      <c r="C50" s="107">
        <v>492.2</v>
      </c>
      <c r="D50" s="107">
        <v>492.2</v>
      </c>
    </row>
    <row r="51" spans="1:4">
      <c r="A51" s="103" t="s">
        <v>68</v>
      </c>
      <c r="B51" s="33" t="s">
        <v>43</v>
      </c>
      <c r="C51" s="105">
        <f>C52</f>
        <v>177.8</v>
      </c>
      <c r="D51" s="105">
        <f>D52</f>
        <v>177.8</v>
      </c>
    </row>
    <row r="52" spans="1:4">
      <c r="A52" s="109" t="s">
        <v>69</v>
      </c>
      <c r="B52" s="38" t="s">
        <v>44</v>
      </c>
      <c r="C52" s="107">
        <v>177.8</v>
      </c>
      <c r="D52" s="107">
        <v>177.8</v>
      </c>
    </row>
    <row r="53" spans="1:4" ht="21.75" customHeight="1">
      <c r="A53" s="103"/>
      <c r="B53" s="33" t="s">
        <v>45</v>
      </c>
      <c r="C53" s="105">
        <f>C17+C26+C30+C38+C44+C47+C51+C34</f>
        <v>119335.10000000002</v>
      </c>
      <c r="D53" s="118">
        <f>D17+D26+D30+D38+D44+D47+D51+D34</f>
        <v>114721.00000000001</v>
      </c>
    </row>
    <row r="55" spans="1:4">
      <c r="B55" s="108"/>
    </row>
    <row r="56" spans="1:4" ht="51.75" customHeight="1">
      <c r="B56" s="34"/>
    </row>
  </sheetData>
  <mergeCells count="28">
    <mergeCell ref="A12:C12"/>
    <mergeCell ref="B6:D6"/>
    <mergeCell ref="B7:D7"/>
    <mergeCell ref="B8:D8"/>
    <mergeCell ref="B9:D9"/>
    <mergeCell ref="B10:D10"/>
    <mergeCell ref="B11:C11"/>
    <mergeCell ref="A13:C13"/>
    <mergeCell ref="A14:D14"/>
    <mergeCell ref="A19:A20"/>
    <mergeCell ref="B19:B20"/>
    <mergeCell ref="C19:C20"/>
    <mergeCell ref="D19:D20"/>
    <mergeCell ref="C15:D15"/>
    <mergeCell ref="B15:B16"/>
    <mergeCell ref="A15:A16"/>
    <mergeCell ref="A26:A27"/>
    <mergeCell ref="B26:B27"/>
    <mergeCell ref="C26:C27"/>
    <mergeCell ref="D26:D27"/>
    <mergeCell ref="B28:B29"/>
    <mergeCell ref="C28:C29"/>
    <mergeCell ref="D28:D29"/>
    <mergeCell ref="B3:D3"/>
    <mergeCell ref="B4:D4"/>
    <mergeCell ref="B5:D5"/>
    <mergeCell ref="B1:D1"/>
    <mergeCell ref="B2:D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94"/>
  <sheetViews>
    <sheetView view="pageBreakPreview" topLeftCell="A177" zoomScale="93" zoomScaleSheetLayoutView="93" workbookViewId="0">
      <selection activeCell="L196" sqref="L196"/>
    </sheetView>
  </sheetViews>
  <sheetFormatPr defaultRowHeight="15"/>
  <cols>
    <col min="1" max="1" width="101.1406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10.7109375" customWidth="1"/>
    <col min="7" max="7" width="11" customWidth="1"/>
    <col min="8" max="8" width="10.28515625" customWidth="1"/>
    <col min="9" max="9" width="0.140625" hidden="1" customWidth="1"/>
  </cols>
  <sheetData>
    <row r="1" spans="1:9" ht="15.75" customHeight="1">
      <c r="D1" s="293" t="s">
        <v>685</v>
      </c>
      <c r="E1" s="293"/>
      <c r="F1" s="293"/>
      <c r="G1" s="293"/>
      <c r="H1" s="293"/>
      <c r="I1" s="293"/>
    </row>
    <row r="2" spans="1:9" ht="15.75" customHeight="1">
      <c r="D2" s="293" t="s">
        <v>0</v>
      </c>
      <c r="E2" s="293"/>
      <c r="F2" s="293"/>
      <c r="G2" s="293"/>
      <c r="H2" s="293"/>
      <c r="I2" s="293"/>
    </row>
    <row r="3" spans="1:9" ht="15.75" customHeight="1">
      <c r="D3" s="293" t="s">
        <v>1</v>
      </c>
      <c r="E3" s="293"/>
      <c r="F3" s="293"/>
      <c r="G3" s="293"/>
      <c r="H3" s="293"/>
      <c r="I3" s="293"/>
    </row>
    <row r="4" spans="1:9" ht="15.75" customHeight="1">
      <c r="D4" s="293" t="s">
        <v>2</v>
      </c>
      <c r="E4" s="293"/>
      <c r="F4" s="293"/>
      <c r="G4" s="293"/>
      <c r="H4" s="293"/>
      <c r="I4" s="293"/>
    </row>
    <row r="5" spans="1:9" ht="15.75">
      <c r="C5" s="293" t="s">
        <v>827</v>
      </c>
      <c r="D5" s="293"/>
      <c r="E5" s="293"/>
      <c r="F5" s="293"/>
      <c r="G5" s="293"/>
      <c r="H5" s="293"/>
      <c r="I5" s="293"/>
    </row>
    <row r="6" spans="1:9" ht="15.75" customHeight="1">
      <c r="D6" s="293" t="s">
        <v>303</v>
      </c>
      <c r="E6" s="293"/>
      <c r="F6" s="293"/>
      <c r="G6" s="293"/>
      <c r="H6" s="293"/>
      <c r="I6" s="293"/>
    </row>
    <row r="7" spans="1:9" ht="15.75" customHeight="1">
      <c r="D7" s="293" t="s">
        <v>0</v>
      </c>
      <c r="E7" s="293"/>
      <c r="F7" s="293"/>
      <c r="G7" s="293"/>
      <c r="H7" s="293"/>
      <c r="I7" s="293"/>
    </row>
    <row r="8" spans="1:9" ht="15.75" customHeight="1">
      <c r="D8" s="293" t="s">
        <v>1</v>
      </c>
      <c r="E8" s="293"/>
      <c r="F8" s="293"/>
      <c r="G8" s="293"/>
      <c r="H8" s="293"/>
      <c r="I8" s="293"/>
    </row>
    <row r="9" spans="1:9" ht="18.75" customHeight="1">
      <c r="A9" s="2"/>
      <c r="D9" s="293" t="s">
        <v>2</v>
      </c>
      <c r="E9" s="293"/>
      <c r="F9" s="293"/>
      <c r="G9" s="293"/>
      <c r="H9" s="293"/>
      <c r="I9" s="293"/>
    </row>
    <row r="10" spans="1:9" ht="18.75" customHeight="1">
      <c r="A10" s="2"/>
      <c r="C10" s="293" t="s">
        <v>740</v>
      </c>
      <c r="D10" s="293"/>
      <c r="E10" s="293"/>
      <c r="F10" s="293"/>
      <c r="G10" s="293"/>
      <c r="H10" s="293"/>
      <c r="I10" s="293"/>
    </row>
    <row r="11" spans="1:9" ht="18.75">
      <c r="A11" s="2"/>
    </row>
    <row r="12" spans="1:9">
      <c r="A12" s="309" t="s">
        <v>76</v>
      </c>
      <c r="B12" s="359"/>
      <c r="C12" s="359"/>
      <c r="D12" s="359"/>
      <c r="E12" s="359"/>
      <c r="F12" s="359"/>
      <c r="G12" s="359"/>
      <c r="H12" s="359"/>
    </row>
    <row r="13" spans="1:9">
      <c r="A13" s="309" t="s">
        <v>607</v>
      </c>
      <c r="B13" s="359"/>
      <c r="C13" s="359"/>
      <c r="D13" s="359"/>
      <c r="E13" s="359"/>
      <c r="F13" s="359"/>
      <c r="G13" s="359"/>
      <c r="H13" s="359"/>
    </row>
    <row r="14" spans="1:9" ht="15.75">
      <c r="A14" s="3"/>
    </row>
    <row r="15" spans="1:9" ht="23.25" customHeight="1">
      <c r="A15" s="1"/>
      <c r="E15" s="371" t="s">
        <v>4</v>
      </c>
      <c r="F15" s="371"/>
      <c r="G15" s="371"/>
      <c r="H15" s="371"/>
      <c r="I15" s="371"/>
    </row>
    <row r="16" spans="1:9" ht="63.75" customHeight="1">
      <c r="A16" s="369"/>
      <c r="B16" s="369" t="s">
        <v>81</v>
      </c>
      <c r="C16" s="369" t="s">
        <v>70</v>
      </c>
      <c r="D16" s="370" t="s">
        <v>11</v>
      </c>
      <c r="E16" s="370" t="s">
        <v>71</v>
      </c>
      <c r="F16" s="370" t="s">
        <v>588</v>
      </c>
      <c r="G16" s="366" t="s">
        <v>758</v>
      </c>
      <c r="H16" s="366" t="s">
        <v>773</v>
      </c>
      <c r="I16" s="372"/>
    </row>
    <row r="17" spans="1:9" ht="33" customHeight="1">
      <c r="A17" s="369"/>
      <c r="B17" s="369"/>
      <c r="C17" s="369"/>
      <c r="D17" s="370"/>
      <c r="E17" s="370"/>
      <c r="F17" s="370"/>
      <c r="G17" s="367"/>
      <c r="H17" s="367"/>
      <c r="I17" s="372"/>
    </row>
    <row r="18" spans="1:9" ht="33" customHeight="1">
      <c r="A18" s="369"/>
      <c r="B18" s="369"/>
      <c r="C18" s="369"/>
      <c r="D18" s="370"/>
      <c r="E18" s="370"/>
      <c r="F18" s="370"/>
      <c r="G18" s="368"/>
      <c r="H18" s="368"/>
      <c r="I18" s="372"/>
    </row>
    <row r="19" spans="1:9" ht="15.75">
      <c r="A19" s="6" t="s">
        <v>72</v>
      </c>
      <c r="B19" s="12" t="s">
        <v>74</v>
      </c>
      <c r="C19" s="7"/>
      <c r="D19" s="26"/>
      <c r="E19" s="26"/>
      <c r="F19" s="253">
        <f>F20+F21+F22+F23+F24+F25+F27+F28+F31+F32+F33+F34+F35+F36+F37+F38+F39+F40+F41+F42+F43+F44+F45+F46+F47+F48+F49+F50+F51+F54+F55+F56+F58+F60+F61+F62+F64+F65+F67+F26+F52+F29+F30+F63+F53+F59+F57+F66</f>
        <v>29602.000000000004</v>
      </c>
      <c r="G19" s="279">
        <f t="shared" ref="G19:H19" si="0">G20+G21+G22+G23+G24+G25+G27+G28+G31+G32+G33+G34+G35+G36+G37+G38+G39+G40+G41+G42+G43+G44+G45+G46+G47+G48+G49+G50+G51+G54+G55+G56+G58+G60+G61+G62+G64+G65+G67+G26+G52+G29+G30+G63+G53+G59+G57+G66</f>
        <v>2572</v>
      </c>
      <c r="H19" s="279">
        <f t="shared" si="0"/>
        <v>32174.000000000007</v>
      </c>
      <c r="I19" s="82" t="e">
        <f>I20+I21+I22+#REF!+I23+I24+I25+#REF!+I27+I28+I31+I32+I33+I34+I35+I36+I37+I38+I39+I40+I41+I42+I43+I44+I45+#REF!+#REF!+I46+I47+I48+I49+I50+I51+#REF!+I54+I55+I56+I58+#REF!+I60+I61+I62+I64+I65+#REF!+I67</f>
        <v>#REF!</v>
      </c>
    </row>
    <row r="20" spans="1:9" ht="44.25" customHeight="1">
      <c r="A20" s="5" t="s">
        <v>206</v>
      </c>
      <c r="B20" s="76" t="s">
        <v>74</v>
      </c>
      <c r="C20" s="13" t="s">
        <v>85</v>
      </c>
      <c r="D20" s="78">
        <v>4190000250</v>
      </c>
      <c r="E20" s="110">
        <v>100</v>
      </c>
      <c r="F20" s="255">
        <v>1313.5</v>
      </c>
      <c r="G20" s="255">
        <v>104.3</v>
      </c>
      <c r="H20" s="81">
        <f>F20+G20</f>
        <v>1417.8</v>
      </c>
      <c r="I20" s="83"/>
    </row>
    <row r="21" spans="1:9" ht="42" customHeight="1">
      <c r="A21" s="80" t="s">
        <v>207</v>
      </c>
      <c r="B21" s="76" t="s">
        <v>74</v>
      </c>
      <c r="C21" s="76" t="s">
        <v>48</v>
      </c>
      <c r="D21" s="78">
        <v>4190000280</v>
      </c>
      <c r="E21" s="79">
        <v>100</v>
      </c>
      <c r="F21" s="255">
        <v>12279.7</v>
      </c>
      <c r="G21" s="255">
        <v>781.1</v>
      </c>
      <c r="H21" s="255">
        <f t="shared" ref="H21:H67" si="1">F21+G21</f>
        <v>13060.800000000001</v>
      </c>
      <c r="I21" s="83"/>
    </row>
    <row r="22" spans="1:9" ht="28.5" customHeight="1">
      <c r="A22" s="80" t="s">
        <v>267</v>
      </c>
      <c r="B22" s="76" t="s">
        <v>74</v>
      </c>
      <c r="C22" s="76" t="s">
        <v>48</v>
      </c>
      <c r="D22" s="78">
        <v>4190000280</v>
      </c>
      <c r="E22" s="79">
        <v>200</v>
      </c>
      <c r="F22" s="255">
        <v>2437.6</v>
      </c>
      <c r="G22" s="255"/>
      <c r="H22" s="255">
        <f t="shared" si="1"/>
        <v>2437.6</v>
      </c>
      <c r="I22" s="83"/>
    </row>
    <row r="23" spans="1:9" ht="33" customHeight="1">
      <c r="A23" s="80" t="s">
        <v>20</v>
      </c>
      <c r="B23" s="76" t="s">
        <v>74</v>
      </c>
      <c r="C23" s="76" t="s">
        <v>48</v>
      </c>
      <c r="D23" s="78">
        <v>4190000280</v>
      </c>
      <c r="E23" s="79">
        <v>800</v>
      </c>
      <c r="F23" s="255">
        <v>25.4</v>
      </c>
      <c r="G23" s="255"/>
      <c r="H23" s="255">
        <f t="shared" si="1"/>
        <v>25.4</v>
      </c>
      <c r="I23" s="83"/>
    </row>
    <row r="24" spans="1:9" ht="42.75" customHeight="1">
      <c r="A24" s="77" t="s">
        <v>202</v>
      </c>
      <c r="B24" s="76" t="s">
        <v>74</v>
      </c>
      <c r="C24" s="76" t="s">
        <v>48</v>
      </c>
      <c r="D24" s="78">
        <v>1110180360</v>
      </c>
      <c r="E24" s="79">
        <v>100</v>
      </c>
      <c r="F24" s="255">
        <v>327.3</v>
      </c>
      <c r="G24" s="255"/>
      <c r="H24" s="255">
        <f t="shared" si="1"/>
        <v>327.3</v>
      </c>
      <c r="I24" s="83"/>
    </row>
    <row r="25" spans="1:9" ht="33.75" customHeight="1">
      <c r="A25" s="119" t="s">
        <v>262</v>
      </c>
      <c r="B25" s="76" t="s">
        <v>74</v>
      </c>
      <c r="C25" s="76" t="s">
        <v>48</v>
      </c>
      <c r="D25" s="78">
        <v>1110180360</v>
      </c>
      <c r="E25" s="79">
        <v>200</v>
      </c>
      <c r="F25" s="255">
        <v>48.3</v>
      </c>
      <c r="G25" s="255"/>
      <c r="H25" s="255">
        <f t="shared" si="1"/>
        <v>48.3</v>
      </c>
      <c r="I25" s="83"/>
    </row>
    <row r="26" spans="1:9" ht="27.75" customHeight="1">
      <c r="A26" s="121" t="s">
        <v>620</v>
      </c>
      <c r="B26" s="112" t="s">
        <v>74</v>
      </c>
      <c r="C26" s="112" t="s">
        <v>83</v>
      </c>
      <c r="D26" s="113">
        <v>4490051200</v>
      </c>
      <c r="E26" s="17">
        <v>200</v>
      </c>
      <c r="F26" s="255">
        <v>13.4</v>
      </c>
      <c r="G26" s="255"/>
      <c r="H26" s="255">
        <f t="shared" si="1"/>
        <v>13.4</v>
      </c>
      <c r="I26" s="114"/>
    </row>
    <row r="27" spans="1:9" ht="30.75" customHeight="1">
      <c r="A27" s="77" t="s">
        <v>386</v>
      </c>
      <c r="B27" s="76" t="s">
        <v>74</v>
      </c>
      <c r="C27" s="76" t="s">
        <v>51</v>
      </c>
      <c r="D27" s="122" t="s">
        <v>651</v>
      </c>
      <c r="E27" s="17">
        <v>200</v>
      </c>
      <c r="F27" s="255">
        <v>200</v>
      </c>
      <c r="G27" s="255"/>
      <c r="H27" s="255">
        <f t="shared" si="1"/>
        <v>200</v>
      </c>
      <c r="I27" s="36"/>
    </row>
    <row r="28" spans="1:9" ht="38.25" customHeight="1">
      <c r="A28" s="126" t="s">
        <v>663</v>
      </c>
      <c r="B28" s="76" t="s">
        <v>74</v>
      </c>
      <c r="C28" s="76" t="s">
        <v>51</v>
      </c>
      <c r="D28" s="122" t="s">
        <v>657</v>
      </c>
      <c r="E28" s="79">
        <v>200</v>
      </c>
      <c r="F28" s="255">
        <v>430</v>
      </c>
      <c r="G28" s="255"/>
      <c r="H28" s="255">
        <f t="shared" si="1"/>
        <v>430</v>
      </c>
      <c r="I28" s="83"/>
    </row>
    <row r="29" spans="1:9" ht="41.25" customHeight="1">
      <c r="A29" s="128" t="s">
        <v>665</v>
      </c>
      <c r="B29" s="122" t="s">
        <v>74</v>
      </c>
      <c r="C29" s="122" t="s">
        <v>51</v>
      </c>
      <c r="D29" s="122" t="s">
        <v>664</v>
      </c>
      <c r="E29" s="125">
        <v>200</v>
      </c>
      <c r="F29" s="255">
        <v>200</v>
      </c>
      <c r="G29" s="255"/>
      <c r="H29" s="255">
        <f t="shared" si="1"/>
        <v>200</v>
      </c>
      <c r="I29" s="127"/>
    </row>
    <row r="30" spans="1:9" ht="30" customHeight="1">
      <c r="A30" s="132" t="s">
        <v>688</v>
      </c>
      <c r="B30" s="130" t="s">
        <v>74</v>
      </c>
      <c r="C30" s="130" t="s">
        <v>51</v>
      </c>
      <c r="D30" s="131" t="s">
        <v>689</v>
      </c>
      <c r="E30" s="129">
        <v>200</v>
      </c>
      <c r="F30" s="255">
        <v>40</v>
      </c>
      <c r="G30" s="255"/>
      <c r="H30" s="255">
        <f t="shared" si="1"/>
        <v>40</v>
      </c>
      <c r="I30" s="133">
        <v>40</v>
      </c>
    </row>
    <row r="31" spans="1:9" ht="31.5" customHeight="1">
      <c r="A31" s="123" t="s">
        <v>260</v>
      </c>
      <c r="B31" s="76" t="s">
        <v>74</v>
      </c>
      <c r="C31" s="76" t="s">
        <v>51</v>
      </c>
      <c r="D31" s="122" t="s">
        <v>660</v>
      </c>
      <c r="E31" s="79">
        <v>200</v>
      </c>
      <c r="F31" s="255">
        <v>460</v>
      </c>
      <c r="G31" s="255"/>
      <c r="H31" s="255">
        <f t="shared" si="1"/>
        <v>460</v>
      </c>
      <c r="I31" s="83"/>
    </row>
    <row r="32" spans="1:9" ht="28.5" customHeight="1">
      <c r="A32" s="77" t="s">
        <v>264</v>
      </c>
      <c r="B32" s="76" t="s">
        <v>74</v>
      </c>
      <c r="C32" s="76" t="s">
        <v>51</v>
      </c>
      <c r="D32" s="78">
        <v>1410100700</v>
      </c>
      <c r="E32" s="79">
        <v>200</v>
      </c>
      <c r="F32" s="255">
        <v>200</v>
      </c>
      <c r="G32" s="255"/>
      <c r="H32" s="255">
        <f t="shared" si="1"/>
        <v>200</v>
      </c>
      <c r="I32" s="83"/>
    </row>
    <row r="33" spans="1:9" ht="30.75" customHeight="1">
      <c r="A33" s="77" t="s">
        <v>277</v>
      </c>
      <c r="B33" s="76" t="s">
        <v>74</v>
      </c>
      <c r="C33" s="76" t="s">
        <v>51</v>
      </c>
      <c r="D33" s="78">
        <v>1410100710</v>
      </c>
      <c r="E33" s="79">
        <v>200</v>
      </c>
      <c r="F33" s="255">
        <v>100</v>
      </c>
      <c r="G33" s="255"/>
      <c r="H33" s="255">
        <f t="shared" si="1"/>
        <v>100</v>
      </c>
      <c r="I33" s="83"/>
    </row>
    <row r="34" spans="1:9" ht="28.5" customHeight="1">
      <c r="A34" s="80" t="s">
        <v>278</v>
      </c>
      <c r="B34" s="76" t="s">
        <v>74</v>
      </c>
      <c r="C34" s="76" t="s">
        <v>51</v>
      </c>
      <c r="D34" s="78">
        <v>4290020100</v>
      </c>
      <c r="E34" s="79">
        <v>200</v>
      </c>
      <c r="F34" s="255">
        <v>300</v>
      </c>
      <c r="G34" s="255"/>
      <c r="H34" s="255">
        <f t="shared" si="1"/>
        <v>300</v>
      </c>
      <c r="I34" s="83"/>
    </row>
    <row r="35" spans="1:9" ht="27" customHeight="1">
      <c r="A35" s="80" t="s">
        <v>270</v>
      </c>
      <c r="B35" s="76" t="s">
        <v>74</v>
      </c>
      <c r="C35" s="76" t="s">
        <v>51</v>
      </c>
      <c r="D35" s="78">
        <v>4290020110</v>
      </c>
      <c r="E35" s="79">
        <v>200</v>
      </c>
      <c r="F35" s="255">
        <v>53.7</v>
      </c>
      <c r="G35" s="255"/>
      <c r="H35" s="255">
        <f t="shared" si="1"/>
        <v>53.7</v>
      </c>
      <c r="I35" s="83"/>
    </row>
    <row r="36" spans="1:9" ht="18.75" customHeight="1">
      <c r="A36" s="80" t="s">
        <v>288</v>
      </c>
      <c r="B36" s="76" t="s">
        <v>74</v>
      </c>
      <c r="C36" s="76" t="s">
        <v>51</v>
      </c>
      <c r="D36" s="78">
        <v>4290020120</v>
      </c>
      <c r="E36" s="79">
        <v>800</v>
      </c>
      <c r="F36" s="255">
        <v>28.5</v>
      </c>
      <c r="G36" s="255"/>
      <c r="H36" s="255">
        <f t="shared" si="1"/>
        <v>28.5</v>
      </c>
      <c r="I36" s="83"/>
    </row>
    <row r="37" spans="1:9" ht="30" customHeight="1">
      <c r="A37" s="80" t="s">
        <v>271</v>
      </c>
      <c r="B37" s="76" t="s">
        <v>74</v>
      </c>
      <c r="C37" s="76" t="s">
        <v>51</v>
      </c>
      <c r="D37" s="78">
        <v>4290020140</v>
      </c>
      <c r="E37" s="79">
        <v>200</v>
      </c>
      <c r="F37" s="255">
        <v>100</v>
      </c>
      <c r="G37" s="255"/>
      <c r="H37" s="255">
        <f t="shared" si="1"/>
        <v>100</v>
      </c>
      <c r="I37" s="83"/>
    </row>
    <row r="38" spans="1:9" ht="42" customHeight="1">
      <c r="A38" s="5" t="s">
        <v>296</v>
      </c>
      <c r="B38" s="76" t="s">
        <v>74</v>
      </c>
      <c r="C38" s="76" t="s">
        <v>51</v>
      </c>
      <c r="D38" s="78">
        <v>4290007030</v>
      </c>
      <c r="E38" s="79">
        <v>300</v>
      </c>
      <c r="F38" s="255">
        <v>10</v>
      </c>
      <c r="G38" s="255"/>
      <c r="H38" s="255">
        <f t="shared" si="1"/>
        <v>10</v>
      </c>
      <c r="I38" s="83"/>
    </row>
    <row r="39" spans="1:9" ht="29.25" customHeight="1">
      <c r="A39" s="80" t="s">
        <v>275</v>
      </c>
      <c r="B39" s="76" t="s">
        <v>74</v>
      </c>
      <c r="C39" s="76" t="s">
        <v>51</v>
      </c>
      <c r="D39" s="78">
        <v>4390080350</v>
      </c>
      <c r="E39" s="79">
        <v>200</v>
      </c>
      <c r="F39" s="255">
        <v>6.8</v>
      </c>
      <c r="G39" s="255"/>
      <c r="H39" s="255">
        <f t="shared" si="1"/>
        <v>6.8</v>
      </c>
      <c r="I39" s="83"/>
    </row>
    <row r="40" spans="1:9" ht="28.5" customHeight="1">
      <c r="A40" s="80" t="s">
        <v>272</v>
      </c>
      <c r="B40" s="76" t="s">
        <v>74</v>
      </c>
      <c r="C40" s="76" t="s">
        <v>53</v>
      </c>
      <c r="D40" s="78">
        <v>4290020150</v>
      </c>
      <c r="E40" s="79">
        <v>200</v>
      </c>
      <c r="F40" s="255">
        <v>380</v>
      </c>
      <c r="G40" s="255"/>
      <c r="H40" s="255">
        <f t="shared" si="1"/>
        <v>380</v>
      </c>
      <c r="I40" s="83"/>
    </row>
    <row r="41" spans="1:9" ht="54.75" customHeight="1">
      <c r="A41" s="120" t="s">
        <v>619</v>
      </c>
      <c r="B41" s="76" t="s">
        <v>74</v>
      </c>
      <c r="C41" s="76" t="s">
        <v>55</v>
      </c>
      <c r="D41" s="78">
        <v>4390080370</v>
      </c>
      <c r="E41" s="79">
        <v>200</v>
      </c>
      <c r="F41" s="255">
        <v>10.5</v>
      </c>
      <c r="G41" s="255"/>
      <c r="H41" s="255">
        <f t="shared" si="1"/>
        <v>10.5</v>
      </c>
      <c r="I41" s="83"/>
    </row>
    <row r="42" spans="1:9" ht="57.75" customHeight="1">
      <c r="A42" s="59" t="s">
        <v>618</v>
      </c>
      <c r="B42" s="76" t="s">
        <v>74</v>
      </c>
      <c r="C42" s="76" t="s">
        <v>55</v>
      </c>
      <c r="D42" s="78">
        <v>4390082400</v>
      </c>
      <c r="E42" s="79">
        <v>200</v>
      </c>
      <c r="F42" s="255">
        <v>228.1</v>
      </c>
      <c r="G42" s="255"/>
      <c r="H42" s="255">
        <f t="shared" si="1"/>
        <v>228.1</v>
      </c>
      <c r="I42" s="83"/>
    </row>
    <row r="43" spans="1:9" ht="55.5" customHeight="1">
      <c r="A43" s="27" t="s">
        <v>308</v>
      </c>
      <c r="B43" s="76" t="s">
        <v>74</v>
      </c>
      <c r="C43" s="76" t="s">
        <v>56</v>
      </c>
      <c r="D43" s="78">
        <v>1620120300</v>
      </c>
      <c r="E43" s="79">
        <v>200</v>
      </c>
      <c r="F43" s="255">
        <v>250</v>
      </c>
      <c r="G43" s="255"/>
      <c r="H43" s="255">
        <f t="shared" si="1"/>
        <v>250</v>
      </c>
      <c r="I43" s="83"/>
    </row>
    <row r="44" spans="1:9" ht="42" customHeight="1">
      <c r="A44" s="27" t="s">
        <v>352</v>
      </c>
      <c r="B44" s="76" t="s">
        <v>74</v>
      </c>
      <c r="C44" s="76" t="s">
        <v>56</v>
      </c>
      <c r="D44" s="78">
        <v>1710120400</v>
      </c>
      <c r="E44" s="79">
        <v>200</v>
      </c>
      <c r="F44" s="255">
        <v>71.599999999999994</v>
      </c>
      <c r="G44" s="255">
        <v>1403.3</v>
      </c>
      <c r="H44" s="255">
        <f t="shared" si="1"/>
        <v>1474.8999999999999</v>
      </c>
      <c r="I44" s="83"/>
    </row>
    <row r="45" spans="1:9" ht="43.5" customHeight="1">
      <c r="A45" s="27" t="s">
        <v>329</v>
      </c>
      <c r="B45" s="76" t="s">
        <v>74</v>
      </c>
      <c r="C45" s="76" t="s">
        <v>56</v>
      </c>
      <c r="D45" s="78">
        <v>1720120410</v>
      </c>
      <c r="E45" s="79">
        <v>200</v>
      </c>
      <c r="F45" s="255">
        <v>2543.9</v>
      </c>
      <c r="G45" s="255"/>
      <c r="H45" s="255">
        <f t="shared" si="1"/>
        <v>2543.9</v>
      </c>
      <c r="I45" s="83"/>
    </row>
    <row r="46" spans="1:9" ht="32.25" customHeight="1">
      <c r="A46" s="123" t="s">
        <v>652</v>
      </c>
      <c r="B46" s="76" t="s">
        <v>74</v>
      </c>
      <c r="C46" s="111" t="s">
        <v>57</v>
      </c>
      <c r="D46" s="40" t="s">
        <v>669</v>
      </c>
      <c r="E46" s="79">
        <v>200</v>
      </c>
      <c r="F46" s="255">
        <v>220</v>
      </c>
      <c r="G46" s="255"/>
      <c r="H46" s="255">
        <f t="shared" si="1"/>
        <v>220</v>
      </c>
      <c r="I46" s="36">
        <v>3000</v>
      </c>
    </row>
    <row r="47" spans="1:9" ht="30.75" customHeight="1">
      <c r="A47" s="123" t="s">
        <v>387</v>
      </c>
      <c r="B47" s="76" t="s">
        <v>74</v>
      </c>
      <c r="C47" s="76" t="s">
        <v>57</v>
      </c>
      <c r="D47" s="234" t="s">
        <v>671</v>
      </c>
      <c r="E47" s="79">
        <v>200</v>
      </c>
      <c r="F47" s="255">
        <v>550</v>
      </c>
      <c r="G47" s="255"/>
      <c r="H47" s="255">
        <f t="shared" si="1"/>
        <v>550</v>
      </c>
      <c r="I47" s="19" t="s">
        <v>356</v>
      </c>
    </row>
    <row r="48" spans="1:9" ht="42" customHeight="1">
      <c r="A48" s="5" t="s">
        <v>274</v>
      </c>
      <c r="B48" s="76" t="s">
        <v>74</v>
      </c>
      <c r="C48" s="76" t="s">
        <v>57</v>
      </c>
      <c r="D48" s="78">
        <v>4290020160</v>
      </c>
      <c r="E48" s="79">
        <v>200</v>
      </c>
      <c r="F48" s="255">
        <v>400</v>
      </c>
      <c r="G48" s="255"/>
      <c r="H48" s="255">
        <f t="shared" si="1"/>
        <v>400</v>
      </c>
      <c r="I48" s="83"/>
    </row>
    <row r="49" spans="1:9" ht="30" customHeight="1">
      <c r="A49" s="80" t="s">
        <v>304</v>
      </c>
      <c r="B49" s="76" t="s">
        <v>74</v>
      </c>
      <c r="C49" s="76" t="s">
        <v>57</v>
      </c>
      <c r="D49" s="78">
        <v>4290020180</v>
      </c>
      <c r="E49" s="79">
        <v>200</v>
      </c>
      <c r="F49" s="255">
        <v>400</v>
      </c>
      <c r="G49" s="255"/>
      <c r="H49" s="255">
        <f t="shared" si="1"/>
        <v>400</v>
      </c>
      <c r="I49" s="83"/>
    </row>
    <row r="50" spans="1:9" ht="30.75" customHeight="1">
      <c r="A50" s="115" t="s">
        <v>328</v>
      </c>
      <c r="B50" s="76" t="s">
        <v>74</v>
      </c>
      <c r="C50" s="76" t="s">
        <v>331</v>
      </c>
      <c r="D50" s="122" t="s">
        <v>633</v>
      </c>
      <c r="E50" s="79">
        <v>200</v>
      </c>
      <c r="F50" s="255">
        <v>879.9</v>
      </c>
      <c r="G50" s="255"/>
      <c r="H50" s="255">
        <f t="shared" si="1"/>
        <v>879.9</v>
      </c>
      <c r="I50" s="83"/>
    </row>
    <row r="51" spans="1:9" ht="30" customHeight="1">
      <c r="A51" s="77" t="s">
        <v>327</v>
      </c>
      <c r="B51" s="76" t="s">
        <v>74</v>
      </c>
      <c r="C51" s="76" t="s">
        <v>331</v>
      </c>
      <c r="D51" s="122" t="s">
        <v>634</v>
      </c>
      <c r="E51" s="79">
        <v>200</v>
      </c>
      <c r="F51" s="255">
        <v>97</v>
      </c>
      <c r="G51" s="255"/>
      <c r="H51" s="255">
        <f t="shared" si="1"/>
        <v>97</v>
      </c>
      <c r="I51" s="83"/>
    </row>
    <row r="52" spans="1:9" ht="54.75" customHeight="1">
      <c r="A52" s="152" t="s">
        <v>736</v>
      </c>
      <c r="B52" s="208" t="s">
        <v>74</v>
      </c>
      <c r="C52" s="208" t="s">
        <v>330</v>
      </c>
      <c r="D52" s="208" t="s">
        <v>627</v>
      </c>
      <c r="E52" s="153">
        <v>200</v>
      </c>
      <c r="F52" s="8">
        <v>200</v>
      </c>
      <c r="G52" s="8"/>
      <c r="H52" s="255">
        <f t="shared" si="1"/>
        <v>200</v>
      </c>
      <c r="I52" s="116"/>
    </row>
    <row r="53" spans="1:9" ht="31.5" customHeight="1">
      <c r="A53" s="152" t="s">
        <v>737</v>
      </c>
      <c r="B53" s="208" t="s">
        <v>74</v>
      </c>
      <c r="C53" s="208" t="s">
        <v>330</v>
      </c>
      <c r="D53" s="208" t="s">
        <v>738</v>
      </c>
      <c r="E53" s="153">
        <v>200</v>
      </c>
      <c r="F53" s="8">
        <v>600</v>
      </c>
      <c r="G53" s="8"/>
      <c r="H53" s="255">
        <f t="shared" si="1"/>
        <v>600</v>
      </c>
      <c r="I53" s="207"/>
    </row>
    <row r="54" spans="1:9" ht="34.5" customHeight="1">
      <c r="A54" s="152" t="s">
        <v>699</v>
      </c>
      <c r="B54" s="208" t="s">
        <v>74</v>
      </c>
      <c r="C54" s="208" t="s">
        <v>330</v>
      </c>
      <c r="D54" s="208" t="s">
        <v>630</v>
      </c>
      <c r="E54" s="209">
        <v>400</v>
      </c>
      <c r="F54" s="8">
        <v>508.4</v>
      </c>
      <c r="G54" s="8"/>
      <c r="H54" s="255">
        <f t="shared" si="1"/>
        <v>508.4</v>
      </c>
      <c r="I54" s="83"/>
    </row>
    <row r="55" spans="1:9" ht="29.25" customHeight="1">
      <c r="A55" s="152" t="s">
        <v>326</v>
      </c>
      <c r="B55" s="208" t="s">
        <v>74</v>
      </c>
      <c r="C55" s="208" t="s">
        <v>330</v>
      </c>
      <c r="D55" s="208" t="s">
        <v>642</v>
      </c>
      <c r="E55" s="209">
        <v>200</v>
      </c>
      <c r="F55" s="8">
        <v>500</v>
      </c>
      <c r="G55" s="8">
        <v>-500</v>
      </c>
      <c r="H55" s="255">
        <f t="shared" si="1"/>
        <v>0</v>
      </c>
      <c r="I55" s="83"/>
    </row>
    <row r="56" spans="1:9" ht="27" customHeight="1">
      <c r="A56" s="161" t="s">
        <v>325</v>
      </c>
      <c r="B56" s="208" t="s">
        <v>74</v>
      </c>
      <c r="C56" s="208" t="s">
        <v>330</v>
      </c>
      <c r="D56" s="46">
        <v>4290020270</v>
      </c>
      <c r="E56" s="209">
        <v>200</v>
      </c>
      <c r="F56" s="8">
        <v>559.4</v>
      </c>
      <c r="G56" s="8"/>
      <c r="H56" s="255">
        <f t="shared" si="1"/>
        <v>559.4</v>
      </c>
      <c r="I56" s="83"/>
    </row>
    <row r="57" spans="1:9" ht="27" customHeight="1">
      <c r="A57" s="152" t="s">
        <v>589</v>
      </c>
      <c r="B57" s="235" t="s">
        <v>74</v>
      </c>
      <c r="C57" s="235" t="s">
        <v>332</v>
      </c>
      <c r="D57" s="235" t="s">
        <v>637</v>
      </c>
      <c r="E57" s="236">
        <v>200</v>
      </c>
      <c r="F57" s="8">
        <v>230.8</v>
      </c>
      <c r="G57" s="8"/>
      <c r="H57" s="255">
        <f t="shared" si="1"/>
        <v>230.8</v>
      </c>
      <c r="I57" s="237"/>
    </row>
    <row r="58" spans="1:9" ht="27" customHeight="1">
      <c r="A58" s="47" t="s">
        <v>392</v>
      </c>
      <c r="B58" s="208" t="s">
        <v>74</v>
      </c>
      <c r="C58" s="208" t="s">
        <v>332</v>
      </c>
      <c r="D58" s="216" t="s">
        <v>751</v>
      </c>
      <c r="E58" s="153">
        <v>200</v>
      </c>
      <c r="F58" s="8">
        <v>54.7</v>
      </c>
      <c r="G58" s="8"/>
      <c r="H58" s="255">
        <f t="shared" si="1"/>
        <v>54.7</v>
      </c>
      <c r="I58" s="36">
        <v>360.6</v>
      </c>
    </row>
    <row r="59" spans="1:9" ht="27" customHeight="1">
      <c r="A59" s="195" t="s">
        <v>735</v>
      </c>
      <c r="B59" s="208" t="s">
        <v>74</v>
      </c>
      <c r="C59" s="208" t="s">
        <v>332</v>
      </c>
      <c r="D59" s="196">
        <v>4290021000</v>
      </c>
      <c r="E59" s="197">
        <v>200</v>
      </c>
      <c r="F59" s="8">
        <v>200</v>
      </c>
      <c r="G59" s="8"/>
      <c r="H59" s="255">
        <f t="shared" si="1"/>
        <v>200</v>
      </c>
      <c r="I59" s="212"/>
    </row>
    <row r="60" spans="1:9" ht="26.25" customHeight="1">
      <c r="A60" s="148" t="s">
        <v>721</v>
      </c>
      <c r="B60" s="146" t="s">
        <v>74</v>
      </c>
      <c r="C60" s="4" t="s">
        <v>728</v>
      </c>
      <c r="D60" s="149">
        <v>1810120450</v>
      </c>
      <c r="E60" s="145">
        <v>300</v>
      </c>
      <c r="F60" s="255">
        <v>100</v>
      </c>
      <c r="G60" s="255"/>
      <c r="H60" s="255">
        <f t="shared" si="1"/>
        <v>100</v>
      </c>
      <c r="I60" s="83"/>
    </row>
    <row r="61" spans="1:9" ht="20.25" customHeight="1">
      <c r="A61" s="148" t="s">
        <v>722</v>
      </c>
      <c r="B61" s="146" t="s">
        <v>74</v>
      </c>
      <c r="C61" s="4" t="s">
        <v>728</v>
      </c>
      <c r="D61" s="149">
        <v>1810120460</v>
      </c>
      <c r="E61" s="145">
        <v>300</v>
      </c>
      <c r="F61" s="255">
        <v>25</v>
      </c>
      <c r="G61" s="255"/>
      <c r="H61" s="255">
        <f t="shared" si="1"/>
        <v>25</v>
      </c>
      <c r="I61" s="83"/>
    </row>
    <row r="62" spans="1:9" ht="30" customHeight="1">
      <c r="A62" s="148" t="s">
        <v>723</v>
      </c>
      <c r="B62" s="146" t="s">
        <v>74</v>
      </c>
      <c r="C62" s="4" t="s">
        <v>728</v>
      </c>
      <c r="D62" s="149">
        <v>1810120470</v>
      </c>
      <c r="E62" s="145">
        <v>300</v>
      </c>
      <c r="F62" s="255">
        <v>25</v>
      </c>
      <c r="G62" s="255"/>
      <c r="H62" s="255">
        <f t="shared" si="1"/>
        <v>25</v>
      </c>
      <c r="I62" s="83"/>
    </row>
    <row r="63" spans="1:9" ht="30" customHeight="1">
      <c r="A63" s="148" t="s">
        <v>724</v>
      </c>
      <c r="B63" s="146" t="s">
        <v>74</v>
      </c>
      <c r="C63" s="4" t="s">
        <v>728</v>
      </c>
      <c r="D63" s="149">
        <v>1810120480</v>
      </c>
      <c r="E63" s="145">
        <v>300</v>
      </c>
      <c r="F63" s="255">
        <v>25</v>
      </c>
      <c r="G63" s="255"/>
      <c r="H63" s="255">
        <f t="shared" si="1"/>
        <v>25</v>
      </c>
      <c r="I63" s="151"/>
    </row>
    <row r="64" spans="1:9" ht="26.25" customHeight="1">
      <c r="A64" s="148" t="s">
        <v>725</v>
      </c>
      <c r="B64" s="146" t="s">
        <v>74</v>
      </c>
      <c r="C64" s="4" t="s">
        <v>728</v>
      </c>
      <c r="D64" s="149">
        <v>1810120490</v>
      </c>
      <c r="E64" s="145">
        <v>300</v>
      </c>
      <c r="F64" s="255">
        <v>25</v>
      </c>
      <c r="G64" s="255"/>
      <c r="H64" s="255">
        <f t="shared" si="1"/>
        <v>25</v>
      </c>
      <c r="I64" s="83"/>
    </row>
    <row r="65" spans="1:9" ht="30" customHeight="1">
      <c r="A65" s="5" t="s">
        <v>213</v>
      </c>
      <c r="B65" s="76" t="s">
        <v>74</v>
      </c>
      <c r="C65" s="76" t="s">
        <v>66</v>
      </c>
      <c r="D65" s="78">
        <v>4290007010</v>
      </c>
      <c r="E65" s="79">
        <v>300</v>
      </c>
      <c r="F65" s="255">
        <v>1373.5</v>
      </c>
      <c r="G65" s="255"/>
      <c r="H65" s="255">
        <f t="shared" si="1"/>
        <v>1373.5</v>
      </c>
      <c r="I65" s="83"/>
    </row>
    <row r="66" spans="1:9" ht="30" customHeight="1">
      <c r="A66" s="280" t="s">
        <v>295</v>
      </c>
      <c r="B66" s="276" t="s">
        <v>74</v>
      </c>
      <c r="C66" s="276" t="s">
        <v>293</v>
      </c>
      <c r="D66" s="283" t="s">
        <v>810</v>
      </c>
      <c r="E66" s="278">
        <v>300</v>
      </c>
      <c r="F66" s="8"/>
      <c r="G66" s="8">
        <v>781.3</v>
      </c>
      <c r="H66" s="8">
        <f>F66+G66</f>
        <v>781.3</v>
      </c>
      <c r="I66" s="282"/>
    </row>
    <row r="67" spans="1:9" ht="30" customHeight="1">
      <c r="A67" s="80" t="s">
        <v>295</v>
      </c>
      <c r="B67" s="76" t="s">
        <v>74</v>
      </c>
      <c r="C67" s="76" t="s">
        <v>293</v>
      </c>
      <c r="D67" s="215" t="s">
        <v>752</v>
      </c>
      <c r="E67" s="79">
        <v>300</v>
      </c>
      <c r="F67" s="255">
        <v>570</v>
      </c>
      <c r="G67" s="255">
        <v>2</v>
      </c>
      <c r="H67" s="255">
        <f t="shared" si="1"/>
        <v>572</v>
      </c>
      <c r="I67" s="83"/>
    </row>
    <row r="68" spans="1:9" ht="15.75">
      <c r="A68" s="33" t="s">
        <v>73</v>
      </c>
      <c r="B68" s="12" t="s">
        <v>75</v>
      </c>
      <c r="C68" s="76"/>
      <c r="D68" s="78"/>
      <c r="E68" s="78"/>
      <c r="F68" s="117">
        <f>F69+F70</f>
        <v>1053.6000000000001</v>
      </c>
      <c r="G68" s="117">
        <f t="shared" ref="G68" si="2">G69+G70</f>
        <v>117.4</v>
      </c>
      <c r="H68" s="117">
        <f>H69+H70</f>
        <v>1171.0000000000002</v>
      </c>
      <c r="I68" s="83"/>
    </row>
    <row r="69" spans="1:9" ht="41.25" customHeight="1">
      <c r="A69" s="80" t="s">
        <v>205</v>
      </c>
      <c r="B69" s="76" t="s">
        <v>75</v>
      </c>
      <c r="C69" s="76" t="s">
        <v>47</v>
      </c>
      <c r="D69" s="78">
        <v>4090000270</v>
      </c>
      <c r="E69" s="79">
        <v>100</v>
      </c>
      <c r="F69" s="8">
        <v>957.2</v>
      </c>
      <c r="G69" s="8">
        <v>117.4</v>
      </c>
      <c r="H69" s="8">
        <f>F69+G69</f>
        <v>1074.6000000000001</v>
      </c>
      <c r="I69" s="83"/>
    </row>
    <row r="70" spans="1:9" ht="31.5" customHeight="1">
      <c r="A70" s="80" t="s">
        <v>266</v>
      </c>
      <c r="B70" s="76" t="s">
        <v>75</v>
      </c>
      <c r="C70" s="76" t="s">
        <v>47</v>
      </c>
      <c r="D70" s="78">
        <v>4090000270</v>
      </c>
      <c r="E70" s="79">
        <v>200</v>
      </c>
      <c r="F70" s="8">
        <v>96.4</v>
      </c>
      <c r="G70" s="8"/>
      <c r="H70" s="8">
        <f>F70+G70</f>
        <v>96.4</v>
      </c>
      <c r="I70" s="83"/>
    </row>
    <row r="71" spans="1:9" ht="21" customHeight="1">
      <c r="A71" s="33" t="s">
        <v>5</v>
      </c>
      <c r="B71" s="12" t="s">
        <v>6</v>
      </c>
      <c r="C71" s="76"/>
      <c r="D71" s="78"/>
      <c r="E71" s="78"/>
      <c r="F71" s="253">
        <f>F72+F73+F74+F75+F76+F77+F78+F79+F83+F91+F92+F93+F94+F95+F96+F97+F98+F100+F101+F102+F103+F104+F105+F108+F109+F86+F106+F81+F82+F84+F85+F88+F89+F90+F99+F107+F87</f>
        <v>29044.700000000008</v>
      </c>
      <c r="G71" s="287">
        <f t="shared" ref="G71:H71" si="3">G72+G73+G74+G75+G76+G77+G78+G79+G83+G91+G92+G93+G94+G95+G96+G97+G98+G100+G101+G102+G103+G104+G105+G108+G109+G86+G106+G81+G82+G84+G85+G88+G89+G90+G99+G107+G87</f>
        <v>1168.2</v>
      </c>
      <c r="H71" s="287">
        <f t="shared" si="3"/>
        <v>30212.900000000005</v>
      </c>
      <c r="I71" s="82" t="e">
        <f>I72+I73+I74+I75+I76+#REF!+#REF!+I77+I78+#REF!+I79+#REF!+#REF!+I83+#REF!+#REF!+#REF!+I91+I92+I93+I94+I95+I96+I97+I98+I100+I101+I102+I103+I104+I105+#REF!+#REF!+#REF!+#REF!+I108+I109+I86+#REF!+#REF!+#REF!+#REF!+#REF!</f>
        <v>#REF!</v>
      </c>
    </row>
    <row r="72" spans="1:9" ht="42" customHeight="1">
      <c r="A72" s="80" t="s">
        <v>209</v>
      </c>
      <c r="B72" s="76" t="s">
        <v>6</v>
      </c>
      <c r="C72" s="76" t="s">
        <v>49</v>
      </c>
      <c r="D72" s="78">
        <v>4190000290</v>
      </c>
      <c r="E72" s="79">
        <v>100</v>
      </c>
      <c r="F72" s="255">
        <v>3450.3</v>
      </c>
      <c r="G72" s="255">
        <v>307</v>
      </c>
      <c r="H72" s="81">
        <f>F72+G72</f>
        <v>3757.3</v>
      </c>
      <c r="I72" s="81">
        <v>3167.6</v>
      </c>
    </row>
    <row r="73" spans="1:9" ht="27" customHeight="1">
      <c r="A73" s="80" t="s">
        <v>269</v>
      </c>
      <c r="B73" s="76" t="s">
        <v>6</v>
      </c>
      <c r="C73" s="76" t="s">
        <v>49</v>
      </c>
      <c r="D73" s="78">
        <v>4190000290</v>
      </c>
      <c r="E73" s="79">
        <v>200</v>
      </c>
      <c r="F73" s="255">
        <v>205.4</v>
      </c>
      <c r="G73" s="255"/>
      <c r="H73" s="255">
        <f t="shared" ref="H73:H109" si="4">F73+G73</f>
        <v>205.4</v>
      </c>
      <c r="I73" s="83"/>
    </row>
    <row r="74" spans="1:9" ht="30" customHeight="1">
      <c r="A74" s="80" t="s">
        <v>210</v>
      </c>
      <c r="B74" s="76" t="s">
        <v>6</v>
      </c>
      <c r="C74" s="76" t="s">
        <v>49</v>
      </c>
      <c r="D74" s="78">
        <v>4190000290</v>
      </c>
      <c r="E74" s="79">
        <v>800</v>
      </c>
      <c r="F74" s="255">
        <v>2</v>
      </c>
      <c r="G74" s="255"/>
      <c r="H74" s="255">
        <f t="shared" si="4"/>
        <v>2</v>
      </c>
      <c r="I74" s="83"/>
    </row>
    <row r="75" spans="1:9" ht="20.25" customHeight="1">
      <c r="A75" s="80" t="s">
        <v>211</v>
      </c>
      <c r="B75" s="76" t="s">
        <v>6</v>
      </c>
      <c r="C75" s="76" t="s">
        <v>50</v>
      </c>
      <c r="D75" s="78">
        <v>4290020090</v>
      </c>
      <c r="E75" s="79">
        <v>800</v>
      </c>
      <c r="F75" s="255">
        <v>515</v>
      </c>
      <c r="G75" s="255"/>
      <c r="H75" s="255">
        <f t="shared" si="4"/>
        <v>515</v>
      </c>
      <c r="I75" s="83"/>
    </row>
    <row r="76" spans="1:9" ht="42" customHeight="1">
      <c r="A76" s="126" t="s">
        <v>663</v>
      </c>
      <c r="B76" s="76" t="s">
        <v>6</v>
      </c>
      <c r="C76" s="76" t="s">
        <v>51</v>
      </c>
      <c r="D76" s="122" t="s">
        <v>657</v>
      </c>
      <c r="E76" s="79">
        <v>200</v>
      </c>
      <c r="F76" s="255">
        <v>200</v>
      </c>
      <c r="G76" s="255"/>
      <c r="H76" s="255">
        <f t="shared" si="4"/>
        <v>200</v>
      </c>
      <c r="I76" s="83"/>
    </row>
    <row r="77" spans="1:9" ht="42" customHeight="1">
      <c r="A77" s="80" t="s">
        <v>21</v>
      </c>
      <c r="B77" s="76" t="s">
        <v>6</v>
      </c>
      <c r="C77" s="76" t="s">
        <v>53</v>
      </c>
      <c r="D77" s="78">
        <v>4290000300</v>
      </c>
      <c r="E77" s="79">
        <v>100</v>
      </c>
      <c r="F77" s="255">
        <v>3017.1</v>
      </c>
      <c r="G77" s="255"/>
      <c r="H77" s="255">
        <f t="shared" si="4"/>
        <v>3017.1</v>
      </c>
      <c r="I77" s="83"/>
    </row>
    <row r="78" spans="1:9" ht="30.75" customHeight="1">
      <c r="A78" s="80" t="s">
        <v>273</v>
      </c>
      <c r="B78" s="178" t="s">
        <v>6</v>
      </c>
      <c r="C78" s="178" t="s">
        <v>53</v>
      </c>
      <c r="D78" s="46">
        <v>4290000300</v>
      </c>
      <c r="E78" s="179">
        <v>200</v>
      </c>
      <c r="F78" s="8">
        <v>1720.1</v>
      </c>
      <c r="G78" s="8"/>
      <c r="H78" s="255">
        <f t="shared" si="4"/>
        <v>1720.1</v>
      </c>
      <c r="I78" s="83"/>
    </row>
    <row r="79" spans="1:9" ht="30" customHeight="1">
      <c r="A79" s="80" t="s">
        <v>22</v>
      </c>
      <c r="B79" s="178" t="s">
        <v>6</v>
      </c>
      <c r="C79" s="178" t="s">
        <v>53</v>
      </c>
      <c r="D79" s="46">
        <v>4290000300</v>
      </c>
      <c r="E79" s="179">
        <v>800</v>
      </c>
      <c r="F79" s="8">
        <v>24.5</v>
      </c>
      <c r="G79" s="8"/>
      <c r="H79" s="255">
        <f t="shared" si="4"/>
        <v>24.5</v>
      </c>
      <c r="I79" s="83"/>
    </row>
    <row r="80" spans="1:9" ht="1.5" hidden="1" customHeight="1">
      <c r="A80" s="43" t="s">
        <v>344</v>
      </c>
      <c r="B80" s="178" t="s">
        <v>6</v>
      </c>
      <c r="C80" s="178" t="s">
        <v>56</v>
      </c>
      <c r="D80" s="46">
        <v>2010108010</v>
      </c>
      <c r="E80" s="179">
        <v>500</v>
      </c>
      <c r="F80" s="8">
        <v>2303</v>
      </c>
      <c r="G80" s="8"/>
      <c r="H80" s="255">
        <f t="shared" si="4"/>
        <v>2303</v>
      </c>
      <c r="I80" s="83"/>
    </row>
    <row r="81" spans="1:9" ht="41.25" customHeight="1">
      <c r="A81" s="150" t="s">
        <v>349</v>
      </c>
      <c r="B81" s="178" t="s">
        <v>6</v>
      </c>
      <c r="C81" s="178" t="s">
        <v>53</v>
      </c>
      <c r="D81" s="46">
        <v>4290008100</v>
      </c>
      <c r="E81" s="179">
        <v>500</v>
      </c>
      <c r="F81" s="8">
        <v>916.3</v>
      </c>
      <c r="G81" s="8"/>
      <c r="H81" s="255">
        <f t="shared" si="4"/>
        <v>916.3</v>
      </c>
      <c r="I81" s="151"/>
    </row>
    <row r="82" spans="1:9" ht="30.75" customHeight="1">
      <c r="A82" s="27" t="s">
        <v>344</v>
      </c>
      <c r="B82" s="178" t="s">
        <v>6</v>
      </c>
      <c r="C82" s="178" t="s">
        <v>56</v>
      </c>
      <c r="D82" s="46">
        <v>1710108010</v>
      </c>
      <c r="E82" s="179">
        <v>500</v>
      </c>
      <c r="F82" s="8">
        <v>2231.4</v>
      </c>
      <c r="G82" s="8"/>
      <c r="H82" s="255">
        <f t="shared" si="4"/>
        <v>2231.4</v>
      </c>
      <c r="I82" s="151"/>
    </row>
    <row r="83" spans="1:9" ht="19.5" customHeight="1">
      <c r="A83" s="47" t="s">
        <v>195</v>
      </c>
      <c r="B83" s="178" t="s">
        <v>6</v>
      </c>
      <c r="C83" s="178" t="s">
        <v>57</v>
      </c>
      <c r="D83" s="178" t="s">
        <v>653</v>
      </c>
      <c r="E83" s="179">
        <v>800</v>
      </c>
      <c r="F83" s="8">
        <v>400</v>
      </c>
      <c r="G83" s="8"/>
      <c r="H83" s="255">
        <f t="shared" si="4"/>
        <v>400</v>
      </c>
      <c r="I83" s="83"/>
    </row>
    <row r="84" spans="1:9" ht="26.25" customHeight="1">
      <c r="A84" s="148" t="s">
        <v>708</v>
      </c>
      <c r="B84" s="178" t="s">
        <v>6</v>
      </c>
      <c r="C84" s="178" t="s">
        <v>331</v>
      </c>
      <c r="D84" s="178" t="s">
        <v>709</v>
      </c>
      <c r="E84" s="153">
        <v>500</v>
      </c>
      <c r="F84" s="8">
        <v>46.2</v>
      </c>
      <c r="G84" s="8"/>
      <c r="H84" s="255">
        <f t="shared" si="4"/>
        <v>46.2</v>
      </c>
      <c r="I84" s="151"/>
    </row>
    <row r="85" spans="1:9" ht="28.5" customHeight="1">
      <c r="A85" s="147" t="s">
        <v>712</v>
      </c>
      <c r="B85" s="178" t="s">
        <v>6</v>
      </c>
      <c r="C85" s="216" t="s">
        <v>332</v>
      </c>
      <c r="D85" s="178" t="s">
        <v>713</v>
      </c>
      <c r="E85" s="153">
        <v>500</v>
      </c>
      <c r="F85" s="8">
        <v>657.1</v>
      </c>
      <c r="G85" s="8"/>
      <c r="H85" s="255">
        <f t="shared" si="4"/>
        <v>657.1</v>
      </c>
      <c r="I85" s="151"/>
    </row>
    <row r="86" spans="1:9" ht="33.75" customHeight="1">
      <c r="A86" s="77" t="s">
        <v>320</v>
      </c>
      <c r="B86" s="178" t="s">
        <v>6</v>
      </c>
      <c r="C86" s="178" t="s">
        <v>330</v>
      </c>
      <c r="D86" s="178" t="s">
        <v>641</v>
      </c>
      <c r="E86" s="153">
        <v>800</v>
      </c>
      <c r="F86" s="8">
        <v>4131</v>
      </c>
      <c r="G86" s="8">
        <v>-1100</v>
      </c>
      <c r="H86" s="255">
        <f t="shared" si="4"/>
        <v>3031</v>
      </c>
      <c r="I86" s="83"/>
    </row>
    <row r="87" spans="1:9" ht="33.75" customHeight="1">
      <c r="A87" s="152" t="s">
        <v>826</v>
      </c>
      <c r="B87" s="290" t="s">
        <v>6</v>
      </c>
      <c r="C87" s="290" t="s">
        <v>330</v>
      </c>
      <c r="D87" s="290" t="s">
        <v>825</v>
      </c>
      <c r="E87" s="153">
        <v>800</v>
      </c>
      <c r="F87" s="8"/>
      <c r="G87" s="8">
        <v>1600</v>
      </c>
      <c r="H87" s="8">
        <f>F87+G87</f>
        <v>1600</v>
      </c>
      <c r="I87" s="289"/>
    </row>
    <row r="88" spans="1:9" ht="33.75" customHeight="1">
      <c r="A88" s="147" t="s">
        <v>710</v>
      </c>
      <c r="B88" s="178" t="s">
        <v>6</v>
      </c>
      <c r="C88" s="178" t="s">
        <v>330</v>
      </c>
      <c r="D88" s="178" t="s">
        <v>711</v>
      </c>
      <c r="E88" s="153">
        <v>500</v>
      </c>
      <c r="F88" s="8">
        <v>869</v>
      </c>
      <c r="G88" s="8"/>
      <c r="H88" s="255">
        <f t="shared" si="4"/>
        <v>869</v>
      </c>
      <c r="I88" s="151"/>
    </row>
    <row r="89" spans="1:9" ht="43.5" customHeight="1">
      <c r="A89" s="147" t="s">
        <v>714</v>
      </c>
      <c r="B89" s="178" t="s">
        <v>6</v>
      </c>
      <c r="C89" s="178" t="s">
        <v>332</v>
      </c>
      <c r="D89" s="178" t="s">
        <v>717</v>
      </c>
      <c r="E89" s="153">
        <v>500</v>
      </c>
      <c r="F89" s="8">
        <v>305.89999999999998</v>
      </c>
      <c r="G89" s="8"/>
      <c r="H89" s="255">
        <f t="shared" si="4"/>
        <v>305.89999999999998</v>
      </c>
      <c r="I89" s="151"/>
    </row>
    <row r="90" spans="1:9" ht="33.75" customHeight="1">
      <c r="A90" s="147" t="s">
        <v>715</v>
      </c>
      <c r="B90" s="178" t="s">
        <v>6</v>
      </c>
      <c r="C90" s="178" t="s">
        <v>332</v>
      </c>
      <c r="D90" s="178" t="s">
        <v>716</v>
      </c>
      <c r="E90" s="153">
        <v>500</v>
      </c>
      <c r="F90" s="8">
        <v>200</v>
      </c>
      <c r="G90" s="8"/>
      <c r="H90" s="255">
        <f t="shared" si="4"/>
        <v>200</v>
      </c>
      <c r="I90" s="151"/>
    </row>
    <row r="91" spans="1:9" ht="40.5" customHeight="1">
      <c r="A91" s="80" t="s">
        <v>179</v>
      </c>
      <c r="B91" s="178" t="s">
        <v>6</v>
      </c>
      <c r="C91" s="178" t="s">
        <v>357</v>
      </c>
      <c r="D91" s="178" t="s">
        <v>181</v>
      </c>
      <c r="E91" s="179">
        <v>100</v>
      </c>
      <c r="F91" s="8">
        <v>1317.8</v>
      </c>
      <c r="G91" s="8"/>
      <c r="H91" s="255">
        <f t="shared" si="4"/>
        <v>1317.8</v>
      </c>
      <c r="I91" s="83"/>
    </row>
    <row r="92" spans="1:9" ht="29.25" customHeight="1">
      <c r="A92" s="80" t="s">
        <v>257</v>
      </c>
      <c r="B92" s="76" t="s">
        <v>6</v>
      </c>
      <c r="C92" s="76" t="s">
        <v>357</v>
      </c>
      <c r="D92" s="76" t="s">
        <v>181</v>
      </c>
      <c r="E92" s="79">
        <v>200</v>
      </c>
      <c r="F92" s="255">
        <v>235.1</v>
      </c>
      <c r="G92" s="255"/>
      <c r="H92" s="255">
        <f t="shared" si="4"/>
        <v>235.1</v>
      </c>
      <c r="I92" s="83"/>
    </row>
    <row r="93" spans="1:9" ht="31.5" customHeight="1">
      <c r="A93" s="80" t="s">
        <v>180</v>
      </c>
      <c r="B93" s="76" t="s">
        <v>6</v>
      </c>
      <c r="C93" s="76" t="s">
        <v>357</v>
      </c>
      <c r="D93" s="76" t="s">
        <v>181</v>
      </c>
      <c r="E93" s="79">
        <v>800</v>
      </c>
      <c r="F93" s="255">
        <v>0.8</v>
      </c>
      <c r="G93" s="255"/>
      <c r="H93" s="255">
        <f t="shared" si="4"/>
        <v>0.8</v>
      </c>
      <c r="I93" s="83"/>
    </row>
    <row r="94" spans="1:9" ht="15.75" hidden="1" customHeight="1">
      <c r="A94" s="80"/>
      <c r="B94" s="76"/>
      <c r="C94" s="76"/>
      <c r="D94" s="18"/>
      <c r="E94" s="79"/>
      <c r="F94" s="255"/>
      <c r="G94" s="255"/>
      <c r="H94" s="255">
        <f t="shared" si="4"/>
        <v>0</v>
      </c>
      <c r="I94" s="83"/>
    </row>
    <row r="95" spans="1:9" ht="54" customHeight="1">
      <c r="A95" s="152" t="s">
        <v>364</v>
      </c>
      <c r="B95" s="44" t="s">
        <v>6</v>
      </c>
      <c r="C95" s="44" t="s">
        <v>357</v>
      </c>
      <c r="D95" s="154" t="s">
        <v>361</v>
      </c>
      <c r="E95" s="45">
        <v>100</v>
      </c>
      <c r="F95" s="8">
        <v>104.1</v>
      </c>
      <c r="G95" s="8">
        <v>81.8</v>
      </c>
      <c r="H95" s="255">
        <f t="shared" si="4"/>
        <v>185.89999999999998</v>
      </c>
      <c r="I95" s="155"/>
    </row>
    <row r="96" spans="1:9" ht="54.75" customHeight="1">
      <c r="A96" s="152" t="s">
        <v>697</v>
      </c>
      <c r="B96" s="44" t="s">
        <v>6</v>
      </c>
      <c r="C96" s="44" t="s">
        <v>357</v>
      </c>
      <c r="D96" s="154" t="s">
        <v>343</v>
      </c>
      <c r="E96" s="45">
        <v>100</v>
      </c>
      <c r="F96" s="8">
        <v>104.1</v>
      </c>
      <c r="G96" s="8"/>
      <c r="H96" s="255">
        <f t="shared" si="4"/>
        <v>104.1</v>
      </c>
      <c r="I96" s="155"/>
    </row>
    <row r="97" spans="1:9" ht="46.5" customHeight="1">
      <c r="A97" s="47" t="s">
        <v>162</v>
      </c>
      <c r="B97" s="44" t="s">
        <v>6</v>
      </c>
      <c r="C97" s="44" t="s">
        <v>64</v>
      </c>
      <c r="D97" s="44" t="s">
        <v>166</v>
      </c>
      <c r="E97" s="45">
        <v>100</v>
      </c>
      <c r="F97" s="8">
        <v>2427.6</v>
      </c>
      <c r="G97" s="8"/>
      <c r="H97" s="255">
        <f t="shared" si="4"/>
        <v>2427.6</v>
      </c>
      <c r="I97" s="155"/>
    </row>
    <row r="98" spans="1:9" ht="33.75" customHeight="1">
      <c r="A98" s="47" t="s">
        <v>254</v>
      </c>
      <c r="B98" s="44" t="s">
        <v>6</v>
      </c>
      <c r="C98" s="44" t="s">
        <v>64</v>
      </c>
      <c r="D98" s="44" t="s">
        <v>166</v>
      </c>
      <c r="E98" s="45">
        <v>200</v>
      </c>
      <c r="F98" s="8">
        <v>1966.7</v>
      </c>
      <c r="G98" s="8"/>
      <c r="H98" s="255">
        <f t="shared" si="4"/>
        <v>1966.7</v>
      </c>
      <c r="I98" s="155"/>
    </row>
    <row r="99" spans="1:9" ht="33.75" customHeight="1">
      <c r="A99" s="218" t="s">
        <v>753</v>
      </c>
      <c r="B99" s="215" t="s">
        <v>6</v>
      </c>
      <c r="C99" s="215" t="s">
        <v>64</v>
      </c>
      <c r="D99" s="215" t="s">
        <v>166</v>
      </c>
      <c r="E99" s="214">
        <v>300</v>
      </c>
      <c r="F99" s="255">
        <v>60</v>
      </c>
      <c r="G99" s="255"/>
      <c r="H99" s="255">
        <f t="shared" si="4"/>
        <v>60</v>
      </c>
      <c r="I99" s="219"/>
    </row>
    <row r="100" spans="1:9" ht="31.5" customHeight="1">
      <c r="A100" s="47" t="s">
        <v>163</v>
      </c>
      <c r="B100" s="44" t="s">
        <v>6</v>
      </c>
      <c r="C100" s="44" t="s">
        <v>64</v>
      </c>
      <c r="D100" s="44" t="s">
        <v>166</v>
      </c>
      <c r="E100" s="45">
        <v>800</v>
      </c>
      <c r="F100" s="8">
        <v>20</v>
      </c>
      <c r="G100" s="8"/>
      <c r="H100" s="255">
        <f t="shared" si="4"/>
        <v>20</v>
      </c>
      <c r="I100" s="155"/>
    </row>
    <row r="101" spans="1:9" ht="30" customHeight="1">
      <c r="A101" s="47" t="s">
        <v>255</v>
      </c>
      <c r="B101" s="44" t="s">
        <v>6</v>
      </c>
      <c r="C101" s="44" t="s">
        <v>64</v>
      </c>
      <c r="D101" s="44" t="s">
        <v>167</v>
      </c>
      <c r="E101" s="45">
        <v>200</v>
      </c>
      <c r="F101" s="8">
        <v>15</v>
      </c>
      <c r="G101" s="8"/>
      <c r="H101" s="255">
        <f t="shared" si="4"/>
        <v>15</v>
      </c>
      <c r="I101" s="155"/>
    </row>
    <row r="102" spans="1:9" ht="32.25" customHeight="1">
      <c r="A102" s="47" t="s">
        <v>280</v>
      </c>
      <c r="B102" s="44" t="s">
        <v>6</v>
      </c>
      <c r="C102" s="44" t="s">
        <v>64</v>
      </c>
      <c r="D102" s="44" t="s">
        <v>170</v>
      </c>
      <c r="E102" s="45">
        <v>200</v>
      </c>
      <c r="F102" s="8">
        <v>60</v>
      </c>
      <c r="G102" s="8"/>
      <c r="H102" s="255">
        <f t="shared" si="4"/>
        <v>60</v>
      </c>
      <c r="I102" s="155"/>
    </row>
    <row r="103" spans="1:9" ht="53.25" customHeight="1">
      <c r="A103" s="152" t="s">
        <v>173</v>
      </c>
      <c r="B103" s="44" t="s">
        <v>6</v>
      </c>
      <c r="C103" s="44" t="s">
        <v>64</v>
      </c>
      <c r="D103" s="156" t="s">
        <v>174</v>
      </c>
      <c r="E103" s="45">
        <v>100</v>
      </c>
      <c r="F103" s="8">
        <v>1733.9</v>
      </c>
      <c r="G103" s="8">
        <v>279.3</v>
      </c>
      <c r="H103" s="255">
        <f t="shared" si="4"/>
        <v>2013.2</v>
      </c>
      <c r="I103" s="157">
        <v>442.7</v>
      </c>
    </row>
    <row r="104" spans="1:9" ht="55.5" customHeight="1">
      <c r="A104" s="47" t="s">
        <v>614</v>
      </c>
      <c r="B104" s="44" t="s">
        <v>6</v>
      </c>
      <c r="C104" s="44" t="s">
        <v>64</v>
      </c>
      <c r="D104" s="44" t="s">
        <v>175</v>
      </c>
      <c r="E104" s="45">
        <v>100</v>
      </c>
      <c r="F104" s="8">
        <v>252.9</v>
      </c>
      <c r="G104" s="8"/>
      <c r="H104" s="255">
        <f t="shared" si="4"/>
        <v>252.9</v>
      </c>
      <c r="I104" s="155"/>
    </row>
    <row r="105" spans="1:9" ht="53.25" customHeight="1">
      <c r="A105" s="47" t="s">
        <v>595</v>
      </c>
      <c r="B105" s="44" t="s">
        <v>6</v>
      </c>
      <c r="C105" s="44" t="s">
        <v>64</v>
      </c>
      <c r="D105" s="156" t="s">
        <v>675</v>
      </c>
      <c r="E105" s="45">
        <v>100</v>
      </c>
      <c r="F105" s="8">
        <v>1441.1</v>
      </c>
      <c r="G105" s="8"/>
      <c r="H105" s="255">
        <f t="shared" si="4"/>
        <v>1441.1</v>
      </c>
      <c r="I105" s="155"/>
    </row>
    <row r="106" spans="1:9" ht="42.75" customHeight="1">
      <c r="A106" s="47" t="s">
        <v>676</v>
      </c>
      <c r="B106" s="44" t="s">
        <v>6</v>
      </c>
      <c r="C106" s="44" t="s">
        <v>64</v>
      </c>
      <c r="D106" s="156" t="s">
        <v>675</v>
      </c>
      <c r="E106" s="45">
        <v>200</v>
      </c>
      <c r="F106" s="8">
        <v>408.5</v>
      </c>
      <c r="G106" s="8">
        <v>-230.9</v>
      </c>
      <c r="H106" s="255">
        <f t="shared" si="4"/>
        <v>177.6</v>
      </c>
      <c r="I106" s="155"/>
    </row>
    <row r="107" spans="1:9" ht="29.25" customHeight="1">
      <c r="A107" s="47" t="s">
        <v>804</v>
      </c>
      <c r="B107" s="263" t="s">
        <v>6</v>
      </c>
      <c r="C107" s="263" t="s">
        <v>64</v>
      </c>
      <c r="D107" s="156" t="s">
        <v>805</v>
      </c>
      <c r="E107" s="264">
        <v>500</v>
      </c>
      <c r="F107" s="8"/>
      <c r="G107" s="8">
        <v>230.9</v>
      </c>
      <c r="H107" s="8">
        <f>F107+G107</f>
        <v>230.9</v>
      </c>
      <c r="I107" s="155"/>
    </row>
    <row r="108" spans="1:9" ht="33.75" customHeight="1">
      <c r="A108" s="47" t="s">
        <v>616</v>
      </c>
      <c r="B108" s="44" t="s">
        <v>6</v>
      </c>
      <c r="C108" s="44" t="s">
        <v>64</v>
      </c>
      <c r="D108" s="156" t="s">
        <v>378</v>
      </c>
      <c r="E108" s="45">
        <v>200</v>
      </c>
      <c r="F108" s="8">
        <v>2.9</v>
      </c>
      <c r="G108" s="8">
        <v>0.1</v>
      </c>
      <c r="H108" s="255">
        <f t="shared" si="4"/>
        <v>3</v>
      </c>
      <c r="I108" s="154" t="s">
        <v>370</v>
      </c>
    </row>
    <row r="109" spans="1:9" ht="30.75" customHeight="1">
      <c r="A109" s="47" t="s">
        <v>388</v>
      </c>
      <c r="B109" s="44" t="s">
        <v>6</v>
      </c>
      <c r="C109" s="44" t="s">
        <v>64</v>
      </c>
      <c r="D109" s="156" t="s">
        <v>379</v>
      </c>
      <c r="E109" s="45">
        <v>200</v>
      </c>
      <c r="F109" s="8">
        <v>2.9</v>
      </c>
      <c r="G109" s="8"/>
      <c r="H109" s="255">
        <f t="shared" si="4"/>
        <v>2.9</v>
      </c>
      <c r="I109" s="154" t="s">
        <v>380</v>
      </c>
    </row>
    <row r="110" spans="1:9" ht="21" customHeight="1">
      <c r="A110" s="158" t="s">
        <v>82</v>
      </c>
      <c r="B110" s="159" t="s">
        <v>7</v>
      </c>
      <c r="C110" s="44"/>
      <c r="D110" s="44"/>
      <c r="E110" s="46"/>
      <c r="F110" s="160">
        <f>F111+F112+F113+F114+F115+F116+F117+F118+F119+F120+F121+F126+F128+F130+F131+F132+F133+F134+F135+F136+F137+F138+F139+F140+F141+F142+F143+F144+F147+F148+F149+F150+F151+F152+F153+F154+F155+F156+F157+F158+F159+F160+F161+F162+F163+F164+F165+F166+F167+F168+F169+F170+F171+F172+F173+F174+F175+F176+F122+F123+F124+F125+F127+F129+F145+F146</f>
        <v>125358.79999999999</v>
      </c>
      <c r="G110" s="160">
        <f t="shared" ref="G110:H110" si="5">G111+G112+G113+G114+G115+G116+G117+G118+G119+G120+G121+G126+G128+G130+G131+G132+G133+G134+G135+G136+G137+G138+G139+G140+G141+G142+G143+G144+G147+G148+G149+G150+G151+G152+G153+G154+G155+G156+G157+G158+G159+G160+G161+G162+G163+G164+G165+G166+G167+G168+G169+G170+G171+G172+G173+G174+G175+G176+G122+G123+G124+G125+G127+G129+G145+G146</f>
        <v>2474.5</v>
      </c>
      <c r="H110" s="160">
        <f t="shared" si="5"/>
        <v>127833.29999999997</v>
      </c>
      <c r="I110" s="160" t="e">
        <f>I111+I112+I113+I114+I115+I116+I117+I118+I119+I120+I121+#REF!+#REF!+I132+#REF!+I133+I134+I135+I136+I137+I138+I139+I140+I141+I149+I150+I151+I152+I153+#REF!+#REF!+#REF!+#REF!+#REF!+#REF!+I158+I159+I160+I161+I162+I163+I164+I165+I166+I167+#REF!+#REF!+I175+#REF!+I142+I143+I144+#REF!+I128+#REF!+K104+#REF!+I126+#REF!+#REF!+I172+I173+I168+I169+#REF!+I147+I148+#REF!+#REF!</f>
        <v>#REF!</v>
      </c>
    </row>
    <row r="111" spans="1:9" ht="33" customHeight="1">
      <c r="A111" s="47" t="s">
        <v>240</v>
      </c>
      <c r="B111" s="44" t="s">
        <v>7</v>
      </c>
      <c r="C111" s="44" t="s">
        <v>59</v>
      </c>
      <c r="D111" s="44" t="s">
        <v>101</v>
      </c>
      <c r="E111" s="45">
        <v>200</v>
      </c>
      <c r="F111" s="8">
        <v>804</v>
      </c>
      <c r="G111" s="8"/>
      <c r="H111" s="8">
        <f>F111+G111</f>
        <v>804</v>
      </c>
      <c r="I111" s="155"/>
    </row>
    <row r="112" spans="1:9" ht="66.75" customHeight="1">
      <c r="A112" s="161" t="s">
        <v>608</v>
      </c>
      <c r="B112" s="44" t="s">
        <v>7</v>
      </c>
      <c r="C112" s="44" t="s">
        <v>59</v>
      </c>
      <c r="D112" s="44" t="s">
        <v>110</v>
      </c>
      <c r="E112" s="45">
        <v>200</v>
      </c>
      <c r="F112" s="8">
        <v>204</v>
      </c>
      <c r="G112" s="8"/>
      <c r="H112" s="8">
        <f t="shared" ref="H112:H176" si="6">F112+G112</f>
        <v>204</v>
      </c>
      <c r="I112" s="155"/>
    </row>
    <row r="113" spans="1:9" ht="42.75" customHeight="1">
      <c r="A113" s="47" t="s">
        <v>92</v>
      </c>
      <c r="B113" s="44" t="s">
        <v>7</v>
      </c>
      <c r="C113" s="44" t="s">
        <v>59</v>
      </c>
      <c r="D113" s="44" t="s">
        <v>116</v>
      </c>
      <c r="E113" s="45">
        <v>100</v>
      </c>
      <c r="F113" s="8">
        <v>1914</v>
      </c>
      <c r="G113" s="8"/>
      <c r="H113" s="8">
        <f t="shared" si="6"/>
        <v>1914</v>
      </c>
      <c r="I113" s="155"/>
    </row>
    <row r="114" spans="1:9" ht="30.75" customHeight="1">
      <c r="A114" s="47" t="s">
        <v>244</v>
      </c>
      <c r="B114" s="44" t="s">
        <v>7</v>
      </c>
      <c r="C114" s="44" t="s">
        <v>59</v>
      </c>
      <c r="D114" s="44" t="s">
        <v>116</v>
      </c>
      <c r="E114" s="45">
        <v>200</v>
      </c>
      <c r="F114" s="8">
        <v>3347.1</v>
      </c>
      <c r="G114" s="8"/>
      <c r="H114" s="8">
        <f t="shared" si="6"/>
        <v>3347.1</v>
      </c>
      <c r="I114" s="155"/>
    </row>
    <row r="115" spans="1:9" ht="31.5" customHeight="1">
      <c r="A115" s="47" t="s">
        <v>93</v>
      </c>
      <c r="B115" s="44" t="s">
        <v>7</v>
      </c>
      <c r="C115" s="44" t="s">
        <v>59</v>
      </c>
      <c r="D115" s="44" t="s">
        <v>116</v>
      </c>
      <c r="E115" s="45">
        <v>800</v>
      </c>
      <c r="F115" s="8">
        <v>29</v>
      </c>
      <c r="G115" s="8"/>
      <c r="H115" s="8">
        <f t="shared" si="6"/>
        <v>29</v>
      </c>
      <c r="I115" s="155"/>
    </row>
    <row r="116" spans="1:9" ht="32.25" customHeight="1">
      <c r="A116" s="47" t="s">
        <v>245</v>
      </c>
      <c r="B116" s="44" t="s">
        <v>7</v>
      </c>
      <c r="C116" s="44" t="s">
        <v>59</v>
      </c>
      <c r="D116" s="44" t="s">
        <v>214</v>
      </c>
      <c r="E116" s="45">
        <v>200</v>
      </c>
      <c r="F116" s="8">
        <v>1212.7</v>
      </c>
      <c r="G116" s="8"/>
      <c r="H116" s="8">
        <f t="shared" si="6"/>
        <v>1212.7</v>
      </c>
      <c r="I116" s="155"/>
    </row>
    <row r="117" spans="1:9" ht="15.75">
      <c r="A117" s="47" t="s">
        <v>246</v>
      </c>
      <c r="B117" s="44" t="s">
        <v>7</v>
      </c>
      <c r="C117" s="44" t="s">
        <v>59</v>
      </c>
      <c r="D117" s="44" t="s">
        <v>223</v>
      </c>
      <c r="E117" s="45">
        <v>200</v>
      </c>
      <c r="F117" s="8">
        <v>1008.7</v>
      </c>
      <c r="G117" s="8"/>
      <c r="H117" s="8">
        <f t="shared" si="6"/>
        <v>1008.7</v>
      </c>
      <c r="I117" s="155"/>
    </row>
    <row r="118" spans="1:9" ht="93.75" customHeight="1">
      <c r="A118" s="47" t="s">
        <v>612</v>
      </c>
      <c r="B118" s="44" t="s">
        <v>7</v>
      </c>
      <c r="C118" s="44" t="s">
        <v>59</v>
      </c>
      <c r="D118" s="44" t="s">
        <v>126</v>
      </c>
      <c r="E118" s="45">
        <v>100</v>
      </c>
      <c r="F118" s="8">
        <v>7133.6</v>
      </c>
      <c r="G118" s="8">
        <v>102.6</v>
      </c>
      <c r="H118" s="8">
        <f t="shared" si="6"/>
        <v>7236.2000000000007</v>
      </c>
      <c r="I118" s="155"/>
    </row>
    <row r="119" spans="1:9" ht="76.5" customHeight="1">
      <c r="A119" s="47" t="s">
        <v>611</v>
      </c>
      <c r="B119" s="44" t="s">
        <v>7</v>
      </c>
      <c r="C119" s="44" t="s">
        <v>59</v>
      </c>
      <c r="D119" s="44" t="s">
        <v>126</v>
      </c>
      <c r="E119" s="45">
        <v>200</v>
      </c>
      <c r="F119" s="8">
        <v>23.8</v>
      </c>
      <c r="G119" s="8"/>
      <c r="H119" s="8">
        <f t="shared" si="6"/>
        <v>23.8</v>
      </c>
      <c r="I119" s="155"/>
    </row>
    <row r="120" spans="1:9" ht="33" customHeight="1">
      <c r="A120" s="47" t="s">
        <v>239</v>
      </c>
      <c r="B120" s="44" t="s">
        <v>7</v>
      </c>
      <c r="C120" s="44" t="s">
        <v>60</v>
      </c>
      <c r="D120" s="44" t="s">
        <v>100</v>
      </c>
      <c r="E120" s="45">
        <v>200</v>
      </c>
      <c r="F120" s="8">
        <v>3364.7</v>
      </c>
      <c r="G120" s="8">
        <v>-1400</v>
      </c>
      <c r="H120" s="8">
        <f t="shared" si="6"/>
        <v>1964.6999999999998</v>
      </c>
      <c r="I120" s="155"/>
    </row>
    <row r="121" spans="1:9" ht="27.75" customHeight="1">
      <c r="A121" s="47" t="s">
        <v>90</v>
      </c>
      <c r="B121" s="44" t="s">
        <v>7</v>
      </c>
      <c r="C121" s="44" t="s">
        <v>60</v>
      </c>
      <c r="D121" s="44" t="s">
        <v>100</v>
      </c>
      <c r="E121" s="45">
        <v>600</v>
      </c>
      <c r="F121" s="8">
        <v>3635</v>
      </c>
      <c r="G121" s="8">
        <v>-200</v>
      </c>
      <c r="H121" s="8">
        <f t="shared" si="6"/>
        <v>3435</v>
      </c>
      <c r="I121" s="155"/>
    </row>
    <row r="122" spans="1:9" ht="27.75" customHeight="1">
      <c r="A122" s="254" t="s">
        <v>761</v>
      </c>
      <c r="B122" s="251" t="s">
        <v>7</v>
      </c>
      <c r="C122" s="251" t="s">
        <v>60</v>
      </c>
      <c r="D122" s="250" t="s">
        <v>760</v>
      </c>
      <c r="E122" s="153">
        <v>200</v>
      </c>
      <c r="F122" s="8"/>
      <c r="G122" s="8">
        <v>500</v>
      </c>
      <c r="H122" s="8">
        <f t="shared" si="6"/>
        <v>500</v>
      </c>
      <c r="I122" s="155"/>
    </row>
    <row r="123" spans="1:9" ht="27.75" customHeight="1">
      <c r="A123" s="254" t="s">
        <v>759</v>
      </c>
      <c r="B123" s="251" t="s">
        <v>7</v>
      </c>
      <c r="C123" s="251" t="s">
        <v>60</v>
      </c>
      <c r="D123" s="250" t="s">
        <v>760</v>
      </c>
      <c r="E123" s="153">
        <v>600</v>
      </c>
      <c r="F123" s="8"/>
      <c r="G123" s="8">
        <v>750</v>
      </c>
      <c r="H123" s="8">
        <f t="shared" si="6"/>
        <v>750</v>
      </c>
      <c r="I123" s="155"/>
    </row>
    <row r="124" spans="1:9" ht="27.75" customHeight="1">
      <c r="A124" s="254" t="s">
        <v>762</v>
      </c>
      <c r="B124" s="251" t="s">
        <v>7</v>
      </c>
      <c r="C124" s="251" t="s">
        <v>60</v>
      </c>
      <c r="D124" s="250" t="s">
        <v>763</v>
      </c>
      <c r="E124" s="153">
        <v>200</v>
      </c>
      <c r="F124" s="8"/>
      <c r="G124" s="8">
        <v>1400</v>
      </c>
      <c r="H124" s="8">
        <f t="shared" si="6"/>
        <v>1400</v>
      </c>
      <c r="I124" s="155"/>
    </row>
    <row r="125" spans="1:9" ht="27.75" customHeight="1">
      <c r="A125" s="254" t="s">
        <v>764</v>
      </c>
      <c r="B125" s="251" t="s">
        <v>7</v>
      </c>
      <c r="C125" s="251" t="s">
        <v>60</v>
      </c>
      <c r="D125" s="250" t="s">
        <v>763</v>
      </c>
      <c r="E125" s="153">
        <v>600</v>
      </c>
      <c r="F125" s="8"/>
      <c r="G125" s="8">
        <v>200</v>
      </c>
      <c r="H125" s="8">
        <f t="shared" si="6"/>
        <v>200</v>
      </c>
      <c r="I125" s="155"/>
    </row>
    <row r="126" spans="1:9" ht="41.25" customHeight="1">
      <c r="A126" s="47" t="s">
        <v>742</v>
      </c>
      <c r="B126" s="44" t="s">
        <v>7</v>
      </c>
      <c r="C126" s="44" t="s">
        <v>60</v>
      </c>
      <c r="D126" s="44" t="s">
        <v>365</v>
      </c>
      <c r="E126" s="153">
        <v>600</v>
      </c>
      <c r="F126" s="8">
        <v>1914</v>
      </c>
      <c r="G126" s="8">
        <v>-1914</v>
      </c>
      <c r="H126" s="8">
        <f t="shared" si="6"/>
        <v>0</v>
      </c>
      <c r="I126" s="162">
        <v>1507.4</v>
      </c>
    </row>
    <row r="127" spans="1:9" ht="38.25" customHeight="1">
      <c r="A127" s="47" t="s">
        <v>742</v>
      </c>
      <c r="B127" s="251" t="s">
        <v>7</v>
      </c>
      <c r="C127" s="251" t="s">
        <v>60</v>
      </c>
      <c r="D127" s="251" t="s">
        <v>769</v>
      </c>
      <c r="E127" s="153">
        <v>600</v>
      </c>
      <c r="F127" s="8"/>
      <c r="G127" s="8">
        <v>1914</v>
      </c>
      <c r="H127" s="8">
        <f t="shared" si="6"/>
        <v>1914</v>
      </c>
      <c r="I127" s="162"/>
    </row>
    <row r="128" spans="1:9" ht="43.5" customHeight="1">
      <c r="A128" s="47" t="s">
        <v>741</v>
      </c>
      <c r="B128" s="44" t="s">
        <v>7</v>
      </c>
      <c r="C128" s="44" t="s">
        <v>60</v>
      </c>
      <c r="D128" s="44" t="s">
        <v>360</v>
      </c>
      <c r="E128" s="153">
        <v>600</v>
      </c>
      <c r="F128" s="8">
        <v>250</v>
      </c>
      <c r="G128" s="8">
        <v>-250</v>
      </c>
      <c r="H128" s="8">
        <f t="shared" si="6"/>
        <v>0</v>
      </c>
      <c r="I128" s="162">
        <v>220</v>
      </c>
    </row>
    <row r="129" spans="1:9" ht="44.25" customHeight="1">
      <c r="A129" s="47" t="s">
        <v>741</v>
      </c>
      <c r="B129" s="251" t="s">
        <v>7</v>
      </c>
      <c r="C129" s="251" t="s">
        <v>60</v>
      </c>
      <c r="D129" s="251" t="s">
        <v>770</v>
      </c>
      <c r="E129" s="153">
        <v>600</v>
      </c>
      <c r="F129" s="8"/>
      <c r="G129" s="8">
        <v>250</v>
      </c>
      <c r="H129" s="8">
        <f t="shared" si="6"/>
        <v>250</v>
      </c>
      <c r="I129" s="163"/>
    </row>
    <row r="130" spans="1:9" ht="33" customHeight="1">
      <c r="A130" s="47" t="s">
        <v>706</v>
      </c>
      <c r="B130" s="44" t="s">
        <v>7</v>
      </c>
      <c r="C130" s="44" t="s">
        <v>60</v>
      </c>
      <c r="D130" s="44" t="s">
        <v>707</v>
      </c>
      <c r="E130" s="153">
        <v>200</v>
      </c>
      <c r="F130" s="8">
        <v>174.9</v>
      </c>
      <c r="G130" s="8"/>
      <c r="H130" s="8">
        <f t="shared" si="6"/>
        <v>174.9</v>
      </c>
      <c r="I130" s="163"/>
    </row>
    <row r="131" spans="1:9" ht="33" customHeight="1">
      <c r="A131" s="47" t="s">
        <v>754</v>
      </c>
      <c r="B131" s="216" t="s">
        <v>7</v>
      </c>
      <c r="C131" s="216" t="s">
        <v>60</v>
      </c>
      <c r="D131" s="216" t="s">
        <v>707</v>
      </c>
      <c r="E131" s="153">
        <v>600</v>
      </c>
      <c r="F131" s="8">
        <v>461.7</v>
      </c>
      <c r="G131" s="8"/>
      <c r="H131" s="8">
        <f t="shared" si="6"/>
        <v>461.7</v>
      </c>
      <c r="I131" s="163"/>
    </row>
    <row r="132" spans="1:9" ht="55.5" customHeight="1">
      <c r="A132" s="161" t="s">
        <v>242</v>
      </c>
      <c r="B132" s="44" t="s">
        <v>7</v>
      </c>
      <c r="C132" s="44" t="s">
        <v>60</v>
      </c>
      <c r="D132" s="44" t="s">
        <v>109</v>
      </c>
      <c r="E132" s="45">
        <v>200</v>
      </c>
      <c r="F132" s="8">
        <v>34.700000000000003</v>
      </c>
      <c r="G132" s="8"/>
      <c r="H132" s="8">
        <f t="shared" si="6"/>
        <v>34.700000000000003</v>
      </c>
      <c r="I132" s="155"/>
    </row>
    <row r="133" spans="1:9" ht="42" customHeight="1">
      <c r="A133" s="47" t="s">
        <v>94</v>
      </c>
      <c r="B133" s="44" t="s">
        <v>7</v>
      </c>
      <c r="C133" s="44" t="s">
        <v>60</v>
      </c>
      <c r="D133" s="44" t="s">
        <v>119</v>
      </c>
      <c r="E133" s="45">
        <v>100</v>
      </c>
      <c r="F133" s="8">
        <v>997.8</v>
      </c>
      <c r="G133" s="8"/>
      <c r="H133" s="8">
        <f t="shared" si="6"/>
        <v>997.8</v>
      </c>
      <c r="I133" s="155"/>
    </row>
    <row r="134" spans="1:9" ht="29.25" customHeight="1">
      <c r="A134" s="164" t="s">
        <v>247</v>
      </c>
      <c r="B134" s="44" t="s">
        <v>7</v>
      </c>
      <c r="C134" s="44" t="s">
        <v>60</v>
      </c>
      <c r="D134" s="44" t="s">
        <v>119</v>
      </c>
      <c r="E134" s="45">
        <v>200</v>
      </c>
      <c r="F134" s="8">
        <v>10265.6</v>
      </c>
      <c r="G134" s="8"/>
      <c r="H134" s="8">
        <f t="shared" si="6"/>
        <v>10265.6</v>
      </c>
      <c r="I134" s="155"/>
    </row>
    <row r="135" spans="1:9" ht="37.5" customHeight="1">
      <c r="A135" s="164" t="s">
        <v>95</v>
      </c>
      <c r="B135" s="44" t="s">
        <v>7</v>
      </c>
      <c r="C135" s="44" t="s">
        <v>60</v>
      </c>
      <c r="D135" s="44" t="s">
        <v>119</v>
      </c>
      <c r="E135" s="45">
        <v>600</v>
      </c>
      <c r="F135" s="8">
        <v>18477.599999999999</v>
      </c>
      <c r="G135" s="8">
        <v>100</v>
      </c>
      <c r="H135" s="8">
        <f t="shared" si="6"/>
        <v>18577.599999999999</v>
      </c>
      <c r="I135" s="155"/>
    </row>
    <row r="136" spans="1:9" ht="32.25" customHeight="1">
      <c r="A136" s="164" t="s">
        <v>96</v>
      </c>
      <c r="B136" s="44" t="s">
        <v>7</v>
      </c>
      <c r="C136" s="44" t="s">
        <v>60</v>
      </c>
      <c r="D136" s="44" t="s">
        <v>119</v>
      </c>
      <c r="E136" s="45">
        <v>800</v>
      </c>
      <c r="F136" s="8">
        <v>135.19999999999999</v>
      </c>
      <c r="G136" s="8"/>
      <c r="H136" s="8">
        <f t="shared" si="6"/>
        <v>135.19999999999999</v>
      </c>
      <c r="I136" s="155"/>
    </row>
    <row r="137" spans="1:9" ht="33" customHeight="1">
      <c r="A137" s="47" t="s">
        <v>245</v>
      </c>
      <c r="B137" s="44" t="s">
        <v>7</v>
      </c>
      <c r="C137" s="44" t="s">
        <v>60</v>
      </c>
      <c r="D137" s="44" t="s">
        <v>121</v>
      </c>
      <c r="E137" s="45">
        <v>200</v>
      </c>
      <c r="F137" s="8">
        <v>659.7</v>
      </c>
      <c r="G137" s="8"/>
      <c r="H137" s="8">
        <f t="shared" si="6"/>
        <v>659.7</v>
      </c>
      <c r="I137" s="155"/>
    </row>
    <row r="138" spans="1:9" ht="24" customHeight="1">
      <c r="A138" s="47" t="s">
        <v>246</v>
      </c>
      <c r="B138" s="44" t="s">
        <v>7</v>
      </c>
      <c r="C138" s="44" t="s">
        <v>60</v>
      </c>
      <c r="D138" s="44" t="s">
        <v>224</v>
      </c>
      <c r="E138" s="45">
        <v>200</v>
      </c>
      <c r="F138" s="8">
        <v>629.20000000000005</v>
      </c>
      <c r="G138" s="8"/>
      <c r="H138" s="8">
        <f t="shared" si="6"/>
        <v>629.20000000000005</v>
      </c>
      <c r="I138" s="155"/>
    </row>
    <row r="139" spans="1:9" ht="93" customHeight="1">
      <c r="A139" s="47" t="s">
        <v>610</v>
      </c>
      <c r="B139" s="44" t="s">
        <v>7</v>
      </c>
      <c r="C139" s="44" t="s">
        <v>60</v>
      </c>
      <c r="D139" s="44" t="s">
        <v>131</v>
      </c>
      <c r="E139" s="45">
        <v>100</v>
      </c>
      <c r="F139" s="8">
        <v>14272.1</v>
      </c>
      <c r="G139" s="8">
        <v>224.6</v>
      </c>
      <c r="H139" s="8">
        <f t="shared" si="6"/>
        <v>14496.7</v>
      </c>
      <c r="I139" s="155"/>
    </row>
    <row r="140" spans="1:9" ht="78" customHeight="1">
      <c r="A140" s="47" t="s">
        <v>831</v>
      </c>
      <c r="B140" s="44" t="s">
        <v>7</v>
      </c>
      <c r="C140" s="44" t="s">
        <v>60</v>
      </c>
      <c r="D140" s="44" t="s">
        <v>131</v>
      </c>
      <c r="E140" s="45">
        <v>200</v>
      </c>
      <c r="F140" s="8">
        <v>156.9</v>
      </c>
      <c r="G140" s="8"/>
      <c r="H140" s="8">
        <f t="shared" si="6"/>
        <v>156.9</v>
      </c>
      <c r="I140" s="155"/>
    </row>
    <row r="141" spans="1:9" ht="78" customHeight="1">
      <c r="A141" s="164" t="s">
        <v>832</v>
      </c>
      <c r="B141" s="44" t="s">
        <v>7</v>
      </c>
      <c r="C141" s="44" t="s">
        <v>60</v>
      </c>
      <c r="D141" s="44" t="s">
        <v>131</v>
      </c>
      <c r="E141" s="45">
        <v>600</v>
      </c>
      <c r="F141" s="8">
        <v>39192.6</v>
      </c>
      <c r="G141" s="8">
        <v>586.29999999999995</v>
      </c>
      <c r="H141" s="8">
        <f t="shared" si="6"/>
        <v>39778.9</v>
      </c>
      <c r="I141" s="165"/>
    </row>
    <row r="142" spans="1:9" ht="42" customHeight="1">
      <c r="A142" s="47" t="s">
        <v>135</v>
      </c>
      <c r="B142" s="44" t="s">
        <v>7</v>
      </c>
      <c r="C142" s="44" t="s">
        <v>357</v>
      </c>
      <c r="D142" s="44" t="s">
        <v>136</v>
      </c>
      <c r="E142" s="45">
        <v>100</v>
      </c>
      <c r="F142" s="8">
        <v>3107.8</v>
      </c>
      <c r="G142" s="8">
        <v>-2.2999999999999998</v>
      </c>
      <c r="H142" s="8">
        <f t="shared" si="6"/>
        <v>3105.5</v>
      </c>
      <c r="I142" s="165"/>
    </row>
    <row r="143" spans="1:9" ht="32.25" customHeight="1">
      <c r="A143" s="47" t="s">
        <v>250</v>
      </c>
      <c r="B143" s="44" t="s">
        <v>7</v>
      </c>
      <c r="C143" s="44" t="s">
        <v>357</v>
      </c>
      <c r="D143" s="44" t="s">
        <v>136</v>
      </c>
      <c r="E143" s="45">
        <v>200</v>
      </c>
      <c r="F143" s="8">
        <v>685.2</v>
      </c>
      <c r="G143" s="8"/>
      <c r="H143" s="8">
        <f t="shared" si="6"/>
        <v>685.2</v>
      </c>
      <c r="I143" s="155"/>
    </row>
    <row r="144" spans="1:9" ht="24.75" customHeight="1">
      <c r="A144" s="47" t="s">
        <v>137</v>
      </c>
      <c r="B144" s="44" t="s">
        <v>7</v>
      </c>
      <c r="C144" s="44" t="s">
        <v>357</v>
      </c>
      <c r="D144" s="44" t="s">
        <v>136</v>
      </c>
      <c r="E144" s="45">
        <v>800</v>
      </c>
      <c r="F144" s="8">
        <v>88.3</v>
      </c>
      <c r="G144" s="8"/>
      <c r="H144" s="8">
        <f t="shared" si="6"/>
        <v>88.3</v>
      </c>
      <c r="I144" s="155"/>
    </row>
    <row r="145" spans="1:9" ht="57" customHeight="1">
      <c r="A145" s="254" t="s">
        <v>765</v>
      </c>
      <c r="B145" s="251" t="s">
        <v>7</v>
      </c>
      <c r="C145" s="251" t="s">
        <v>357</v>
      </c>
      <c r="D145" s="250" t="s">
        <v>766</v>
      </c>
      <c r="E145" s="252">
        <v>100</v>
      </c>
      <c r="F145" s="8"/>
      <c r="G145" s="8">
        <v>2.2999999999999998</v>
      </c>
      <c r="H145" s="8">
        <f t="shared" si="6"/>
        <v>2.2999999999999998</v>
      </c>
      <c r="I145" s="155"/>
    </row>
    <row r="146" spans="1:9" ht="57" customHeight="1">
      <c r="A146" s="254" t="s">
        <v>767</v>
      </c>
      <c r="B146" s="251" t="s">
        <v>7</v>
      </c>
      <c r="C146" s="251" t="s">
        <v>357</v>
      </c>
      <c r="D146" s="250" t="s">
        <v>768</v>
      </c>
      <c r="E146" s="252">
        <v>100</v>
      </c>
      <c r="F146" s="8"/>
      <c r="G146" s="8">
        <v>189.4</v>
      </c>
      <c r="H146" s="8">
        <f t="shared" si="6"/>
        <v>189.4</v>
      </c>
      <c r="I146" s="155"/>
    </row>
    <row r="147" spans="1:9" ht="68.25" customHeight="1">
      <c r="A147" s="166" t="s">
        <v>695</v>
      </c>
      <c r="B147" s="44" t="s">
        <v>7</v>
      </c>
      <c r="C147" s="44" t="s">
        <v>357</v>
      </c>
      <c r="D147" s="44" t="s">
        <v>696</v>
      </c>
      <c r="E147" s="45">
        <v>100</v>
      </c>
      <c r="F147" s="8">
        <v>14.3</v>
      </c>
      <c r="G147" s="8"/>
      <c r="H147" s="8">
        <f t="shared" si="6"/>
        <v>14.3</v>
      </c>
      <c r="I147" s="167"/>
    </row>
    <row r="148" spans="1:9" ht="67.5" customHeight="1">
      <c r="A148" s="47" t="s">
        <v>694</v>
      </c>
      <c r="B148" s="44" t="s">
        <v>7</v>
      </c>
      <c r="C148" s="44" t="s">
        <v>357</v>
      </c>
      <c r="D148" s="44" t="s">
        <v>613</v>
      </c>
      <c r="E148" s="45">
        <v>100</v>
      </c>
      <c r="F148" s="8">
        <v>6.1</v>
      </c>
      <c r="G148" s="8">
        <v>27.7</v>
      </c>
      <c r="H148" s="8">
        <f t="shared" si="6"/>
        <v>33.799999999999997</v>
      </c>
      <c r="I148" s="167"/>
    </row>
    <row r="149" spans="1:9" ht="28.5" customHeight="1">
      <c r="A149" s="168" t="s">
        <v>251</v>
      </c>
      <c r="B149" s="44" t="s">
        <v>7</v>
      </c>
      <c r="C149" s="44" t="s">
        <v>61</v>
      </c>
      <c r="D149" s="44" t="s">
        <v>143</v>
      </c>
      <c r="E149" s="45">
        <v>200</v>
      </c>
      <c r="F149" s="8">
        <v>69.3</v>
      </c>
      <c r="G149" s="8"/>
      <c r="H149" s="8">
        <f t="shared" si="6"/>
        <v>69.3</v>
      </c>
      <c r="I149" s="155"/>
    </row>
    <row r="150" spans="1:9" ht="28.5" customHeight="1">
      <c r="A150" s="168" t="s">
        <v>142</v>
      </c>
      <c r="B150" s="44" t="s">
        <v>7</v>
      </c>
      <c r="C150" s="44" t="s">
        <v>61</v>
      </c>
      <c r="D150" s="44" t="s">
        <v>143</v>
      </c>
      <c r="E150" s="45">
        <v>600</v>
      </c>
      <c r="F150" s="8">
        <v>184.8</v>
      </c>
      <c r="G150" s="8"/>
      <c r="H150" s="8">
        <f t="shared" si="6"/>
        <v>184.8</v>
      </c>
      <c r="I150" s="155"/>
    </row>
    <row r="151" spans="1:9" ht="39.75" customHeight="1">
      <c r="A151" s="47" t="s">
        <v>252</v>
      </c>
      <c r="B151" s="44" t="s">
        <v>7</v>
      </c>
      <c r="C151" s="44" t="s">
        <v>61</v>
      </c>
      <c r="D151" s="44" t="s">
        <v>144</v>
      </c>
      <c r="E151" s="45">
        <v>200</v>
      </c>
      <c r="F151" s="8">
        <v>23.1</v>
      </c>
      <c r="G151" s="8"/>
      <c r="H151" s="8">
        <f t="shared" si="6"/>
        <v>23.1</v>
      </c>
      <c r="I151" s="155"/>
    </row>
    <row r="152" spans="1:9" ht="30" customHeight="1">
      <c r="A152" s="168" t="s">
        <v>285</v>
      </c>
      <c r="B152" s="44" t="s">
        <v>7</v>
      </c>
      <c r="C152" s="44" t="s">
        <v>61</v>
      </c>
      <c r="D152" s="44" t="s">
        <v>287</v>
      </c>
      <c r="E152" s="45">
        <v>200</v>
      </c>
      <c r="F152" s="8">
        <v>124.7</v>
      </c>
      <c r="G152" s="8"/>
      <c r="H152" s="8">
        <f t="shared" si="6"/>
        <v>124.7</v>
      </c>
      <c r="I152" s="155"/>
    </row>
    <row r="153" spans="1:9" ht="28.5" customHeight="1">
      <c r="A153" s="168" t="s">
        <v>286</v>
      </c>
      <c r="B153" s="44" t="s">
        <v>7</v>
      </c>
      <c r="C153" s="44" t="s">
        <v>61</v>
      </c>
      <c r="D153" s="44" t="s">
        <v>287</v>
      </c>
      <c r="E153" s="45">
        <v>600</v>
      </c>
      <c r="F153" s="8">
        <v>265.7</v>
      </c>
      <c r="G153" s="8"/>
      <c r="H153" s="8">
        <f t="shared" si="6"/>
        <v>265.7</v>
      </c>
      <c r="I153" s="155"/>
    </row>
    <row r="154" spans="1:9" ht="28.5" customHeight="1">
      <c r="A154" s="152" t="s">
        <v>282</v>
      </c>
      <c r="B154" s="44" t="s">
        <v>7</v>
      </c>
      <c r="C154" s="44" t="s">
        <v>61</v>
      </c>
      <c r="D154" s="44" t="s">
        <v>149</v>
      </c>
      <c r="E154" s="45">
        <v>200</v>
      </c>
      <c r="F154" s="8">
        <v>5</v>
      </c>
      <c r="G154" s="8"/>
      <c r="H154" s="8">
        <f t="shared" si="6"/>
        <v>5</v>
      </c>
      <c r="I154" s="155"/>
    </row>
    <row r="155" spans="1:9" ht="28.5" customHeight="1">
      <c r="A155" s="47" t="s">
        <v>744</v>
      </c>
      <c r="B155" s="216" t="s">
        <v>7</v>
      </c>
      <c r="C155" s="217">
        <v>707</v>
      </c>
      <c r="D155" s="216" t="s">
        <v>149</v>
      </c>
      <c r="E155" s="217">
        <v>600</v>
      </c>
      <c r="F155" s="8">
        <v>25</v>
      </c>
      <c r="G155" s="8"/>
      <c r="H155" s="8">
        <f t="shared" si="6"/>
        <v>25</v>
      </c>
      <c r="I155" s="155"/>
    </row>
    <row r="156" spans="1:9" ht="28.5" customHeight="1">
      <c r="A156" s="152" t="s">
        <v>263</v>
      </c>
      <c r="B156" s="44" t="s">
        <v>7</v>
      </c>
      <c r="C156" s="169" t="s">
        <v>61</v>
      </c>
      <c r="D156" s="46">
        <v>1210100510</v>
      </c>
      <c r="E156" s="45">
        <v>200</v>
      </c>
      <c r="F156" s="8">
        <v>10</v>
      </c>
      <c r="G156" s="8"/>
      <c r="H156" s="8">
        <f t="shared" si="6"/>
        <v>10</v>
      </c>
      <c r="I156" s="155"/>
    </row>
    <row r="157" spans="1:9" ht="28.5" customHeight="1">
      <c r="A157" s="152" t="s">
        <v>755</v>
      </c>
      <c r="B157" s="216" t="s">
        <v>7</v>
      </c>
      <c r="C157" s="169" t="s">
        <v>61</v>
      </c>
      <c r="D157" s="46">
        <v>1210100510</v>
      </c>
      <c r="E157" s="217">
        <v>600</v>
      </c>
      <c r="F157" s="8">
        <v>40</v>
      </c>
      <c r="G157" s="8"/>
      <c r="H157" s="8">
        <f t="shared" si="6"/>
        <v>40</v>
      </c>
      <c r="I157" s="155"/>
    </row>
    <row r="158" spans="1:9" ht="28.5" customHeight="1">
      <c r="A158" s="47" t="s">
        <v>281</v>
      </c>
      <c r="B158" s="44" t="s">
        <v>7</v>
      </c>
      <c r="C158" s="44" t="s">
        <v>62</v>
      </c>
      <c r="D158" s="44" t="s">
        <v>104</v>
      </c>
      <c r="E158" s="45">
        <v>200</v>
      </c>
      <c r="F158" s="8">
        <v>45.1</v>
      </c>
      <c r="G158" s="8"/>
      <c r="H158" s="8">
        <f t="shared" si="6"/>
        <v>45.1</v>
      </c>
      <c r="I158" s="155"/>
    </row>
    <row r="159" spans="1:9" ht="15.75">
      <c r="A159" s="47" t="s">
        <v>225</v>
      </c>
      <c r="B159" s="44" t="s">
        <v>7</v>
      </c>
      <c r="C159" s="44" t="s">
        <v>62</v>
      </c>
      <c r="D159" s="44" t="s">
        <v>104</v>
      </c>
      <c r="E159" s="45">
        <v>300</v>
      </c>
      <c r="F159" s="8">
        <v>50</v>
      </c>
      <c r="G159" s="8"/>
      <c r="H159" s="8">
        <f t="shared" si="6"/>
        <v>50</v>
      </c>
      <c r="I159" s="155"/>
    </row>
    <row r="160" spans="1:9" ht="31.5" customHeight="1">
      <c r="A160" s="47" t="s">
        <v>243</v>
      </c>
      <c r="B160" s="44" t="s">
        <v>7</v>
      </c>
      <c r="C160" s="44" t="s">
        <v>62</v>
      </c>
      <c r="D160" s="44" t="s">
        <v>222</v>
      </c>
      <c r="E160" s="45">
        <v>200</v>
      </c>
      <c r="F160" s="8">
        <v>346.4</v>
      </c>
      <c r="G160" s="8"/>
      <c r="H160" s="8">
        <f t="shared" si="6"/>
        <v>346.4</v>
      </c>
      <c r="I160" s="155"/>
    </row>
    <row r="161" spans="1:9" ht="31.5" customHeight="1">
      <c r="A161" s="47" t="s">
        <v>219</v>
      </c>
      <c r="B161" s="44" t="s">
        <v>7</v>
      </c>
      <c r="C161" s="44" t="s">
        <v>62</v>
      </c>
      <c r="D161" s="44" t="s">
        <v>222</v>
      </c>
      <c r="E161" s="45">
        <v>600</v>
      </c>
      <c r="F161" s="8">
        <v>40</v>
      </c>
      <c r="G161" s="8"/>
      <c r="H161" s="8">
        <f t="shared" si="6"/>
        <v>40</v>
      </c>
      <c r="I161" s="155"/>
    </row>
    <row r="162" spans="1:9" ht="39.75" customHeight="1">
      <c r="A162" s="47" t="s">
        <v>97</v>
      </c>
      <c r="B162" s="44" t="s">
        <v>7</v>
      </c>
      <c r="C162" s="44" t="s">
        <v>62</v>
      </c>
      <c r="D162" s="44" t="s">
        <v>120</v>
      </c>
      <c r="E162" s="45">
        <v>100</v>
      </c>
      <c r="F162" s="8">
        <v>6638.8</v>
      </c>
      <c r="G162" s="8"/>
      <c r="H162" s="8">
        <f t="shared" si="6"/>
        <v>6638.8</v>
      </c>
      <c r="I162" s="155"/>
    </row>
    <row r="163" spans="1:9" ht="28.5" customHeight="1">
      <c r="A163" s="164" t="s">
        <v>248</v>
      </c>
      <c r="B163" s="44" t="s">
        <v>7</v>
      </c>
      <c r="C163" s="44" t="s">
        <v>62</v>
      </c>
      <c r="D163" s="44" t="s">
        <v>120</v>
      </c>
      <c r="E163" s="45">
        <v>200</v>
      </c>
      <c r="F163" s="8">
        <v>1067.9000000000001</v>
      </c>
      <c r="G163" s="8">
        <v>-100</v>
      </c>
      <c r="H163" s="8">
        <f t="shared" si="6"/>
        <v>967.90000000000009</v>
      </c>
      <c r="I163" s="155"/>
    </row>
    <row r="164" spans="1:9" ht="18.75" customHeight="1">
      <c r="A164" s="164" t="s">
        <v>98</v>
      </c>
      <c r="B164" s="44" t="s">
        <v>7</v>
      </c>
      <c r="C164" s="44" t="s">
        <v>62</v>
      </c>
      <c r="D164" s="44" t="s">
        <v>120</v>
      </c>
      <c r="E164" s="45">
        <v>800</v>
      </c>
      <c r="F164" s="8">
        <v>1.9</v>
      </c>
      <c r="G164" s="8"/>
      <c r="H164" s="8">
        <f t="shared" si="6"/>
        <v>1.9</v>
      </c>
      <c r="I164" s="155"/>
    </row>
    <row r="165" spans="1:9" ht="39" customHeight="1">
      <c r="A165" s="47" t="s">
        <v>152</v>
      </c>
      <c r="B165" s="44" t="s">
        <v>7</v>
      </c>
      <c r="C165" s="44" t="s">
        <v>62</v>
      </c>
      <c r="D165" s="44" t="s">
        <v>156</v>
      </c>
      <c r="E165" s="45">
        <v>300</v>
      </c>
      <c r="F165" s="8">
        <v>16</v>
      </c>
      <c r="G165" s="8"/>
      <c r="H165" s="8">
        <f t="shared" si="6"/>
        <v>16</v>
      </c>
      <c r="I165" s="155"/>
    </row>
    <row r="166" spans="1:9" ht="23.25" customHeight="1">
      <c r="A166" s="47" t="s">
        <v>153</v>
      </c>
      <c r="B166" s="44" t="s">
        <v>7</v>
      </c>
      <c r="C166" s="44" t="s">
        <v>62</v>
      </c>
      <c r="D166" s="44" t="s">
        <v>157</v>
      </c>
      <c r="E166" s="45">
        <v>300</v>
      </c>
      <c r="F166" s="8">
        <v>108</v>
      </c>
      <c r="G166" s="8"/>
      <c r="H166" s="8">
        <f t="shared" si="6"/>
        <v>108</v>
      </c>
      <c r="I166" s="155"/>
    </row>
    <row r="167" spans="1:9" ht="23.25" customHeight="1">
      <c r="A167" s="47" t="s">
        <v>154</v>
      </c>
      <c r="B167" s="44" t="s">
        <v>7</v>
      </c>
      <c r="C167" s="44" t="s">
        <v>62</v>
      </c>
      <c r="D167" s="44" t="s">
        <v>158</v>
      </c>
      <c r="E167" s="45">
        <v>300</v>
      </c>
      <c r="F167" s="8">
        <v>40.9</v>
      </c>
      <c r="G167" s="8"/>
      <c r="H167" s="8">
        <f t="shared" si="6"/>
        <v>40.9</v>
      </c>
      <c r="I167" s="155"/>
    </row>
    <row r="168" spans="1:9" ht="30.75" customHeight="1">
      <c r="A168" s="47" t="s">
        <v>601</v>
      </c>
      <c r="B168" s="44" t="s">
        <v>7</v>
      </c>
      <c r="C168" s="44" t="s">
        <v>62</v>
      </c>
      <c r="D168" s="213" t="s">
        <v>739</v>
      </c>
      <c r="E168" s="45">
        <v>200</v>
      </c>
      <c r="F168" s="8">
        <v>108.1</v>
      </c>
      <c r="G168" s="8"/>
      <c r="H168" s="8">
        <f t="shared" si="6"/>
        <v>108.1</v>
      </c>
      <c r="I168" s="162">
        <v>26</v>
      </c>
    </row>
    <row r="169" spans="1:9" ht="43.5" customHeight="1">
      <c r="A169" s="47" t="s">
        <v>389</v>
      </c>
      <c r="B169" s="44" t="s">
        <v>7</v>
      </c>
      <c r="C169" s="44" t="s">
        <v>62</v>
      </c>
      <c r="D169" s="44" t="s">
        <v>375</v>
      </c>
      <c r="E169" s="45">
        <v>300</v>
      </c>
      <c r="F169" s="8">
        <v>14</v>
      </c>
      <c r="G169" s="8"/>
      <c r="H169" s="8">
        <f t="shared" si="6"/>
        <v>14</v>
      </c>
      <c r="I169" s="162">
        <v>4</v>
      </c>
    </row>
    <row r="170" spans="1:9" ht="30" customHeight="1">
      <c r="A170" s="47" t="s">
        <v>261</v>
      </c>
      <c r="B170" s="44" t="s">
        <v>7</v>
      </c>
      <c r="C170" s="44" t="s">
        <v>62</v>
      </c>
      <c r="D170" s="46">
        <v>1110100310</v>
      </c>
      <c r="E170" s="45">
        <v>200</v>
      </c>
      <c r="F170" s="8">
        <v>30</v>
      </c>
      <c r="G170" s="8"/>
      <c r="H170" s="8">
        <f t="shared" si="6"/>
        <v>30</v>
      </c>
      <c r="I170" s="162"/>
    </row>
    <row r="171" spans="1:9" ht="30" customHeight="1">
      <c r="A171" s="47" t="s">
        <v>756</v>
      </c>
      <c r="B171" s="216" t="s">
        <v>7</v>
      </c>
      <c r="C171" s="216" t="s">
        <v>62</v>
      </c>
      <c r="D171" s="46">
        <v>1110100310</v>
      </c>
      <c r="E171" s="217">
        <v>600</v>
      </c>
      <c r="F171" s="8">
        <v>60</v>
      </c>
      <c r="G171" s="8"/>
      <c r="H171" s="8">
        <f t="shared" si="6"/>
        <v>60</v>
      </c>
      <c r="I171" s="162"/>
    </row>
    <row r="172" spans="1:9" ht="39.75" customHeight="1">
      <c r="A172" s="47" t="s">
        <v>367</v>
      </c>
      <c r="B172" s="44" t="s">
        <v>7</v>
      </c>
      <c r="C172" s="44" t="s">
        <v>62</v>
      </c>
      <c r="D172" s="46">
        <v>4190000270</v>
      </c>
      <c r="E172" s="45">
        <v>100</v>
      </c>
      <c r="F172" s="8">
        <v>1213.8</v>
      </c>
      <c r="G172" s="8">
        <v>93.9</v>
      </c>
      <c r="H172" s="8">
        <f t="shared" si="6"/>
        <v>1307.7</v>
      </c>
      <c r="I172" s="157">
        <v>861.8</v>
      </c>
    </row>
    <row r="173" spans="1:9" ht="30" customHeight="1">
      <c r="A173" s="47" t="s">
        <v>368</v>
      </c>
      <c r="B173" s="44" t="s">
        <v>7</v>
      </c>
      <c r="C173" s="44" t="s">
        <v>62</v>
      </c>
      <c r="D173" s="46">
        <v>4190000270</v>
      </c>
      <c r="E173" s="45">
        <v>200</v>
      </c>
      <c r="F173" s="8">
        <v>100</v>
      </c>
      <c r="G173" s="8"/>
      <c r="H173" s="8">
        <f t="shared" si="6"/>
        <v>100</v>
      </c>
      <c r="I173" s="157">
        <v>110</v>
      </c>
    </row>
    <row r="174" spans="1:9" ht="30" customHeight="1">
      <c r="A174" s="47" t="s">
        <v>750</v>
      </c>
      <c r="B174" s="220" t="s">
        <v>7</v>
      </c>
      <c r="C174" s="220" t="s">
        <v>62</v>
      </c>
      <c r="D174" s="46">
        <v>4190000270</v>
      </c>
      <c r="E174" s="221">
        <v>800</v>
      </c>
      <c r="F174" s="8">
        <v>10</v>
      </c>
      <c r="G174" s="8"/>
      <c r="H174" s="8">
        <f t="shared" si="6"/>
        <v>10</v>
      </c>
      <c r="I174" s="167"/>
    </row>
    <row r="175" spans="1:9" ht="42.75" customHeight="1">
      <c r="A175" s="152" t="s">
        <v>609</v>
      </c>
      <c r="B175" s="220" t="s">
        <v>7</v>
      </c>
      <c r="C175" s="46">
        <v>1004</v>
      </c>
      <c r="D175" s="220" t="s">
        <v>111</v>
      </c>
      <c r="E175" s="221">
        <v>300</v>
      </c>
      <c r="F175" s="8">
        <v>492.2</v>
      </c>
      <c r="G175" s="8"/>
      <c r="H175" s="8">
        <f t="shared" si="6"/>
        <v>492.2</v>
      </c>
      <c r="I175" s="155"/>
    </row>
    <row r="176" spans="1:9" ht="31.5" customHeight="1">
      <c r="A176" s="47" t="s">
        <v>258</v>
      </c>
      <c r="B176" s="44" t="s">
        <v>7</v>
      </c>
      <c r="C176" s="44" t="s">
        <v>69</v>
      </c>
      <c r="D176" s="44" t="s">
        <v>187</v>
      </c>
      <c r="E176" s="45">
        <v>200</v>
      </c>
      <c r="F176" s="8">
        <v>27.8</v>
      </c>
      <c r="G176" s="8"/>
      <c r="H176" s="8">
        <f t="shared" si="6"/>
        <v>27.8</v>
      </c>
      <c r="I176" s="155"/>
    </row>
    <row r="177" spans="1:9" ht="24.75" customHeight="1">
      <c r="A177" s="170" t="s">
        <v>235</v>
      </c>
      <c r="B177" s="159" t="s">
        <v>234</v>
      </c>
      <c r="C177" s="171"/>
      <c r="D177" s="159"/>
      <c r="E177" s="172"/>
      <c r="F177" s="160">
        <f>F178+F180+F181+F182+F183+F185+F186+F190+F191+F184+F187+F188+F189+F179</f>
        <v>2255.6999999999998</v>
      </c>
      <c r="G177" s="160">
        <f t="shared" ref="G177:H177" si="7">G178+G180+G181+G182+G183+G185+G186+G190+G191+G184+G187+G188+G189+G179</f>
        <v>215.3</v>
      </c>
      <c r="H177" s="160">
        <f t="shared" si="7"/>
        <v>2471</v>
      </c>
      <c r="I177" s="160" t="e">
        <f>I178+I180+I181+#REF!+I182+I183+I185+I186+I190+#REF!+I191+I184+#REF!</f>
        <v>#REF!</v>
      </c>
    </row>
    <row r="178" spans="1:9" ht="29.25" customHeight="1">
      <c r="A178" s="47" t="s">
        <v>259</v>
      </c>
      <c r="B178" s="44" t="s">
        <v>234</v>
      </c>
      <c r="C178" s="44" t="s">
        <v>51</v>
      </c>
      <c r="D178" s="44" t="s">
        <v>350</v>
      </c>
      <c r="E178" s="45">
        <v>200</v>
      </c>
      <c r="F178" s="8">
        <v>70</v>
      </c>
      <c r="G178" s="8"/>
      <c r="H178" s="8">
        <f>F178+G178</f>
        <v>70</v>
      </c>
      <c r="I178" s="155"/>
    </row>
    <row r="179" spans="1:9" ht="29.25" customHeight="1">
      <c r="A179" s="254" t="s">
        <v>771</v>
      </c>
      <c r="B179" s="251" t="s">
        <v>234</v>
      </c>
      <c r="C179" s="251" t="s">
        <v>51</v>
      </c>
      <c r="D179" s="250" t="s">
        <v>772</v>
      </c>
      <c r="E179" s="17">
        <v>200</v>
      </c>
      <c r="F179" s="8"/>
      <c r="G179" s="8">
        <v>100</v>
      </c>
      <c r="H179" s="8">
        <f>F179+G179</f>
        <v>100</v>
      </c>
      <c r="I179" s="155"/>
    </row>
    <row r="180" spans="1:9" ht="32.25" customHeight="1">
      <c r="A180" s="152" t="s">
        <v>348</v>
      </c>
      <c r="B180" s="44" t="s">
        <v>234</v>
      </c>
      <c r="C180" s="169" t="s">
        <v>51</v>
      </c>
      <c r="D180" s="46">
        <v>1910100550</v>
      </c>
      <c r="E180" s="45">
        <v>200</v>
      </c>
      <c r="F180" s="8">
        <v>150</v>
      </c>
      <c r="G180" s="8"/>
      <c r="H180" s="8">
        <f t="shared" ref="H180:H191" si="8">F180+G180</f>
        <v>150</v>
      </c>
      <c r="I180" s="155"/>
    </row>
    <row r="181" spans="1:9" ht="33" customHeight="1">
      <c r="A181" s="47" t="s">
        <v>271</v>
      </c>
      <c r="B181" s="44" t="s">
        <v>234</v>
      </c>
      <c r="C181" s="44" t="s">
        <v>51</v>
      </c>
      <c r="D181" s="44" t="s">
        <v>333</v>
      </c>
      <c r="E181" s="45">
        <v>200</v>
      </c>
      <c r="F181" s="8">
        <v>136.5</v>
      </c>
      <c r="G181" s="8"/>
      <c r="H181" s="8">
        <f t="shared" si="8"/>
        <v>136.5</v>
      </c>
      <c r="I181" s="155"/>
    </row>
    <row r="182" spans="1:9" ht="44.25" customHeight="1">
      <c r="A182" s="47" t="s">
        <v>230</v>
      </c>
      <c r="B182" s="44" t="s">
        <v>234</v>
      </c>
      <c r="C182" s="44" t="s">
        <v>236</v>
      </c>
      <c r="D182" s="44" t="s">
        <v>216</v>
      </c>
      <c r="E182" s="169" t="s">
        <v>8</v>
      </c>
      <c r="F182" s="8">
        <v>1240.2</v>
      </c>
      <c r="G182" s="8">
        <v>115.3</v>
      </c>
      <c r="H182" s="8">
        <f t="shared" si="8"/>
        <v>1355.5</v>
      </c>
      <c r="I182" s="155"/>
    </row>
    <row r="183" spans="1:9" ht="30.75" customHeight="1">
      <c r="A183" s="47" t="s">
        <v>268</v>
      </c>
      <c r="B183" s="44" t="s">
        <v>234</v>
      </c>
      <c r="C183" s="44" t="s">
        <v>236</v>
      </c>
      <c r="D183" s="44" t="s">
        <v>216</v>
      </c>
      <c r="E183" s="169" t="s">
        <v>80</v>
      </c>
      <c r="F183" s="8">
        <v>156</v>
      </c>
      <c r="G183" s="8"/>
      <c r="H183" s="8">
        <f t="shared" si="8"/>
        <v>156</v>
      </c>
      <c r="I183" s="155"/>
    </row>
    <row r="184" spans="1:9" ht="23.25" customHeight="1">
      <c r="A184" s="47" t="s">
        <v>363</v>
      </c>
      <c r="B184" s="44" t="s">
        <v>234</v>
      </c>
      <c r="C184" s="44" t="s">
        <v>236</v>
      </c>
      <c r="D184" s="44" t="s">
        <v>216</v>
      </c>
      <c r="E184" s="169" t="s">
        <v>362</v>
      </c>
      <c r="F184" s="8">
        <v>3</v>
      </c>
      <c r="G184" s="8"/>
      <c r="H184" s="8">
        <f t="shared" si="8"/>
        <v>3</v>
      </c>
      <c r="I184" s="155"/>
    </row>
    <row r="185" spans="1:9" ht="30.75" customHeight="1">
      <c r="A185" s="152" t="s">
        <v>282</v>
      </c>
      <c r="B185" s="44" t="s">
        <v>234</v>
      </c>
      <c r="C185" s="44" t="s">
        <v>61</v>
      </c>
      <c r="D185" s="44" t="s">
        <v>149</v>
      </c>
      <c r="E185" s="45">
        <v>200</v>
      </c>
      <c r="F185" s="8">
        <v>80</v>
      </c>
      <c r="G185" s="8"/>
      <c r="H185" s="8">
        <f t="shared" si="8"/>
        <v>80</v>
      </c>
      <c r="I185" s="155"/>
    </row>
    <row r="186" spans="1:9" ht="33" customHeight="1">
      <c r="A186" s="152" t="s">
        <v>674</v>
      </c>
      <c r="B186" s="156" t="s">
        <v>234</v>
      </c>
      <c r="C186" s="169" t="s">
        <v>61</v>
      </c>
      <c r="D186" s="173">
        <v>1210100500</v>
      </c>
      <c r="E186" s="45">
        <v>200</v>
      </c>
      <c r="F186" s="8">
        <v>20</v>
      </c>
      <c r="G186" s="8"/>
      <c r="H186" s="8">
        <f t="shared" si="8"/>
        <v>20</v>
      </c>
      <c r="I186" s="155"/>
    </row>
    <row r="187" spans="1:9" ht="33" customHeight="1">
      <c r="A187" s="152" t="s">
        <v>263</v>
      </c>
      <c r="B187" s="44" t="s">
        <v>234</v>
      </c>
      <c r="C187" s="169" t="s">
        <v>61</v>
      </c>
      <c r="D187" s="46">
        <v>1210100510</v>
      </c>
      <c r="E187" s="45">
        <v>200</v>
      </c>
      <c r="F187" s="8">
        <v>20</v>
      </c>
      <c r="G187" s="8"/>
      <c r="H187" s="8">
        <f t="shared" si="8"/>
        <v>20</v>
      </c>
      <c r="I187" s="155"/>
    </row>
    <row r="188" spans="1:9" ht="33" customHeight="1">
      <c r="A188" s="152" t="s">
        <v>602</v>
      </c>
      <c r="B188" s="44" t="s">
        <v>234</v>
      </c>
      <c r="C188" s="169" t="s">
        <v>61</v>
      </c>
      <c r="D188" s="46">
        <v>1210100520</v>
      </c>
      <c r="E188" s="45">
        <v>200</v>
      </c>
      <c r="F188" s="8">
        <v>10</v>
      </c>
      <c r="G188" s="8"/>
      <c r="H188" s="8">
        <f t="shared" si="8"/>
        <v>10</v>
      </c>
      <c r="I188" s="155"/>
    </row>
    <row r="189" spans="1:9" ht="33" customHeight="1">
      <c r="A189" s="47" t="s">
        <v>243</v>
      </c>
      <c r="B189" s="44" t="s">
        <v>234</v>
      </c>
      <c r="C189" s="44" t="s">
        <v>62</v>
      </c>
      <c r="D189" s="44" t="s">
        <v>222</v>
      </c>
      <c r="E189" s="45">
        <v>200</v>
      </c>
      <c r="F189" s="8">
        <v>90</v>
      </c>
      <c r="G189" s="8"/>
      <c r="H189" s="8">
        <f t="shared" si="8"/>
        <v>90</v>
      </c>
      <c r="I189" s="155"/>
    </row>
    <row r="190" spans="1:9" ht="30" customHeight="1">
      <c r="A190" s="47" t="s">
        <v>261</v>
      </c>
      <c r="B190" s="44" t="s">
        <v>234</v>
      </c>
      <c r="C190" s="44" t="s">
        <v>62</v>
      </c>
      <c r="D190" s="46">
        <v>1110100310</v>
      </c>
      <c r="E190" s="45">
        <v>200</v>
      </c>
      <c r="F190" s="8">
        <v>60</v>
      </c>
      <c r="G190" s="8"/>
      <c r="H190" s="8">
        <f t="shared" si="8"/>
        <v>60</v>
      </c>
      <c r="I190" s="155"/>
    </row>
    <row r="191" spans="1:9" ht="27.75" customHeight="1">
      <c r="A191" s="47" t="s">
        <v>258</v>
      </c>
      <c r="B191" s="44" t="s">
        <v>234</v>
      </c>
      <c r="C191" s="44" t="s">
        <v>69</v>
      </c>
      <c r="D191" s="44" t="s">
        <v>187</v>
      </c>
      <c r="E191" s="45">
        <v>200</v>
      </c>
      <c r="F191" s="8">
        <v>220</v>
      </c>
      <c r="G191" s="8"/>
      <c r="H191" s="8">
        <f t="shared" si="8"/>
        <v>220</v>
      </c>
      <c r="I191" s="155"/>
    </row>
    <row r="192" spans="1:9" ht="23.25" customHeight="1">
      <c r="A192" s="174" t="s">
        <v>19</v>
      </c>
      <c r="B192" s="175"/>
      <c r="C192" s="175"/>
      <c r="D192" s="175"/>
      <c r="E192" s="175"/>
      <c r="F192" s="160">
        <f>F19+F71+F68+F110+F177</f>
        <v>187314.80000000002</v>
      </c>
      <c r="G192" s="160">
        <f>G19+G71+G68+G110+G177</f>
        <v>6547.4000000000005</v>
      </c>
      <c r="H192" s="160">
        <f>H19+H71+H68+H110+H177</f>
        <v>193862.19999999998</v>
      </c>
      <c r="I192" s="160" t="e">
        <f>I19+I71+I68+I110+I177</f>
        <v>#REF!</v>
      </c>
    </row>
    <row r="193" spans="1:1" ht="15.75">
      <c r="A193" s="1"/>
    </row>
    <row r="194" spans="1:1" ht="15.75">
      <c r="A194" s="1"/>
    </row>
  </sheetData>
  <mergeCells count="22">
    <mergeCell ref="H16:H18"/>
    <mergeCell ref="A12:H12"/>
    <mergeCell ref="D6:I6"/>
    <mergeCell ref="D7:I7"/>
    <mergeCell ref="D8:I8"/>
    <mergeCell ref="D9:I9"/>
    <mergeCell ref="C10:I10"/>
    <mergeCell ref="E15:I15"/>
    <mergeCell ref="I16:I18"/>
    <mergeCell ref="A13:H13"/>
    <mergeCell ref="D1:I1"/>
    <mergeCell ref="D2:I2"/>
    <mergeCell ref="D3:I3"/>
    <mergeCell ref="D4:I4"/>
    <mergeCell ref="C5:I5"/>
    <mergeCell ref="G16:G18"/>
    <mergeCell ref="A16:A18"/>
    <mergeCell ref="B16:B18"/>
    <mergeCell ref="C16:C18"/>
    <mergeCell ref="D16:D18"/>
    <mergeCell ref="E16:E18"/>
    <mergeCell ref="F16:F18"/>
  </mergeCells>
  <pageMargins left="0.9055118110236221" right="0.31496062992125984" top="0.35433070866141736" bottom="0.35433070866141736" header="0" footer="0"/>
  <pageSetup paperSize="9" scale="56" orientation="portrait" r:id="rId1"/>
  <rowBreaks count="4" manualBreakCount="4">
    <brk id="48" max="7" man="1"/>
    <brk id="96" max="7" man="1"/>
    <brk id="133" max="7" man="1"/>
    <brk id="170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H148"/>
  <sheetViews>
    <sheetView view="pageBreakPreview" topLeftCell="A136" zoomScaleSheetLayoutView="100" workbookViewId="0">
      <selection activeCell="D8" sqref="D8:H8"/>
    </sheetView>
  </sheetViews>
  <sheetFormatPr defaultRowHeight="15"/>
  <cols>
    <col min="1" max="1" width="71.425781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8.42578125" customWidth="1"/>
    <col min="7" max="7" width="0.140625" hidden="1" customWidth="1"/>
    <col min="8" max="8" width="8.5703125" customWidth="1"/>
  </cols>
  <sheetData>
    <row r="1" spans="1:8" ht="15.75">
      <c r="D1" s="293" t="s">
        <v>301</v>
      </c>
      <c r="E1" s="293"/>
      <c r="F1" s="293"/>
      <c r="G1" s="293"/>
      <c r="H1" s="293"/>
    </row>
    <row r="2" spans="1:8" ht="15.75">
      <c r="D2" s="293" t="s">
        <v>0</v>
      </c>
      <c r="E2" s="293"/>
      <c r="F2" s="293"/>
      <c r="G2" s="293"/>
      <c r="H2" s="293"/>
    </row>
    <row r="3" spans="1:8" ht="15.75">
      <c r="D3" s="293" t="s">
        <v>1</v>
      </c>
      <c r="E3" s="293"/>
      <c r="F3" s="293"/>
      <c r="G3" s="293"/>
      <c r="H3" s="293"/>
    </row>
    <row r="4" spans="1:8" ht="15.75">
      <c r="D4" s="293" t="s">
        <v>2</v>
      </c>
      <c r="E4" s="293"/>
      <c r="F4" s="293"/>
      <c r="G4" s="293"/>
      <c r="H4" s="293"/>
    </row>
    <row r="5" spans="1:8" ht="15.75">
      <c r="C5" s="293" t="s">
        <v>827</v>
      </c>
      <c r="D5" s="293"/>
      <c r="E5" s="293"/>
      <c r="F5" s="293"/>
      <c r="G5" s="293"/>
      <c r="H5" s="293"/>
    </row>
    <row r="6" spans="1:8" ht="15.75" customHeight="1">
      <c r="D6" s="293" t="s">
        <v>683</v>
      </c>
      <c r="E6" s="293"/>
      <c r="F6" s="293"/>
      <c r="G6" s="293"/>
      <c r="H6" s="293"/>
    </row>
    <row r="7" spans="1:8" ht="15.75" customHeight="1">
      <c r="D7" s="293" t="s">
        <v>0</v>
      </c>
      <c r="E7" s="293"/>
      <c r="F7" s="293"/>
      <c r="G7" s="293"/>
      <c r="H7" s="293"/>
    </row>
    <row r="8" spans="1:8" ht="15.75" customHeight="1">
      <c r="D8" s="293" t="s">
        <v>1</v>
      </c>
      <c r="E8" s="293"/>
      <c r="F8" s="293"/>
      <c r="G8" s="293"/>
      <c r="H8" s="293"/>
    </row>
    <row r="9" spans="1:8" ht="18.75" customHeight="1">
      <c r="A9" s="2"/>
      <c r="D9" s="293" t="s">
        <v>2</v>
      </c>
      <c r="E9" s="293"/>
      <c r="F9" s="293"/>
      <c r="G9" s="293"/>
      <c r="H9" s="293"/>
    </row>
    <row r="10" spans="1:8" ht="18.75" customHeight="1">
      <c r="A10" s="2"/>
      <c r="C10" s="293" t="s">
        <v>740</v>
      </c>
      <c r="D10" s="293"/>
      <c r="E10" s="293"/>
      <c r="F10" s="293"/>
      <c r="G10" s="293"/>
      <c r="H10" s="293"/>
    </row>
    <row r="11" spans="1:8" ht="18.75">
      <c r="A11" s="2"/>
    </row>
    <row r="12" spans="1:8">
      <c r="A12" s="309" t="s">
        <v>76</v>
      </c>
      <c r="B12" s="359"/>
      <c r="C12" s="359"/>
      <c r="D12" s="359"/>
      <c r="E12" s="359"/>
      <c r="F12" s="359"/>
    </row>
    <row r="13" spans="1:8">
      <c r="A13" s="309" t="s">
        <v>605</v>
      </c>
      <c r="B13" s="359"/>
      <c r="C13" s="359"/>
      <c r="D13" s="359"/>
      <c r="E13" s="359"/>
      <c r="F13" s="359"/>
    </row>
    <row r="14" spans="1:8" ht="15.75">
      <c r="A14" s="3"/>
    </row>
    <row r="15" spans="1:8" ht="23.25" customHeight="1">
      <c r="A15" s="1"/>
      <c r="E15" s="371" t="s">
        <v>4</v>
      </c>
      <c r="F15" s="371"/>
      <c r="G15" s="371"/>
      <c r="H15" s="371"/>
    </row>
    <row r="16" spans="1:8" ht="23.25" customHeight="1">
      <c r="A16" s="373"/>
      <c r="B16" s="387" t="s">
        <v>81</v>
      </c>
      <c r="C16" s="387" t="s">
        <v>70</v>
      </c>
      <c r="D16" s="384" t="s">
        <v>11</v>
      </c>
      <c r="E16" s="384" t="s">
        <v>71</v>
      </c>
      <c r="F16" s="381" t="s">
        <v>576</v>
      </c>
      <c r="G16" s="382"/>
      <c r="H16" s="383"/>
    </row>
    <row r="17" spans="1:8" ht="45" customHeight="1">
      <c r="A17" s="374"/>
      <c r="B17" s="388"/>
      <c r="C17" s="388"/>
      <c r="D17" s="385"/>
      <c r="E17" s="385"/>
      <c r="F17" s="376" t="s">
        <v>550</v>
      </c>
      <c r="G17" s="378" t="s">
        <v>577</v>
      </c>
      <c r="H17" s="379" t="s">
        <v>577</v>
      </c>
    </row>
    <row r="18" spans="1:8" ht="23.25" customHeight="1">
      <c r="A18" s="374"/>
      <c r="B18" s="388"/>
      <c r="C18" s="388"/>
      <c r="D18" s="385"/>
      <c r="E18" s="385"/>
      <c r="F18" s="377"/>
      <c r="G18" s="379"/>
      <c r="H18" s="379"/>
    </row>
    <row r="19" spans="1:8" ht="28.5" customHeight="1">
      <c r="A19" s="375"/>
      <c r="B19" s="389"/>
      <c r="C19" s="389"/>
      <c r="D19" s="386"/>
      <c r="E19" s="386"/>
      <c r="F19" s="334"/>
      <c r="G19" s="380"/>
      <c r="H19" s="380"/>
    </row>
    <row r="20" spans="1:8" ht="22.5" customHeight="1">
      <c r="A20" s="229" t="s">
        <v>72</v>
      </c>
      <c r="B20" s="159" t="s">
        <v>74</v>
      </c>
      <c r="C20" s="230"/>
      <c r="D20" s="175"/>
      <c r="E20" s="175"/>
      <c r="F20" s="160">
        <f>F21+F22+F23+F24+F25+F26+F28+F29+F32+F34+F35+F36+F37+F38+F39+F40+F41+F42+F43+F44+F45+F46+F48+F49+F50+F51+F52+F53+F54+F55+F56+F57+F58+F59+F60+F61+F27+F47+F30+F31+F33</f>
        <v>33115.5</v>
      </c>
      <c r="G20" s="160">
        <f t="shared" ref="G20:H20" si="0">G21+G22+G23+G24+G25+G26+G28+G29+G32+G34+G35+G36+G37+G38+G39+G40+G41+G42+G43+G44+G45+G46+G48+G49+G50+G51+G52+G53+G54+G55+G56+G57+G58+G59+G60+G61+G27+G47+G30+G31+G33</f>
        <v>2982.5</v>
      </c>
      <c r="H20" s="160">
        <f t="shared" si="0"/>
        <v>32029.100000000002</v>
      </c>
    </row>
    <row r="21" spans="1:8" ht="57.75" customHeight="1">
      <c r="A21" s="161" t="s">
        <v>206</v>
      </c>
      <c r="B21" s="224" t="s">
        <v>74</v>
      </c>
      <c r="C21" s="231" t="s">
        <v>85</v>
      </c>
      <c r="D21" s="46">
        <v>4190000250</v>
      </c>
      <c r="E21" s="46">
        <v>100</v>
      </c>
      <c r="F21" s="8">
        <v>1313.5</v>
      </c>
      <c r="G21" s="155"/>
      <c r="H21" s="8">
        <v>1313.5</v>
      </c>
    </row>
    <row r="22" spans="1:8" ht="54.75" customHeight="1">
      <c r="A22" s="47" t="s">
        <v>207</v>
      </c>
      <c r="B22" s="224" t="s">
        <v>74</v>
      </c>
      <c r="C22" s="224" t="s">
        <v>48</v>
      </c>
      <c r="D22" s="46">
        <v>4190000280</v>
      </c>
      <c r="E22" s="226">
        <v>100</v>
      </c>
      <c r="F22" s="8">
        <v>12279.7</v>
      </c>
      <c r="G22" s="155"/>
      <c r="H22" s="8">
        <v>12279.7</v>
      </c>
    </row>
    <row r="23" spans="1:8" ht="33" customHeight="1">
      <c r="A23" s="47" t="s">
        <v>267</v>
      </c>
      <c r="B23" s="224" t="s">
        <v>74</v>
      </c>
      <c r="C23" s="224" t="s">
        <v>48</v>
      </c>
      <c r="D23" s="46">
        <v>4190000280</v>
      </c>
      <c r="E23" s="226">
        <v>200</v>
      </c>
      <c r="F23" s="8">
        <v>2437.6</v>
      </c>
      <c r="G23" s="155"/>
      <c r="H23" s="8">
        <v>2437.6</v>
      </c>
    </row>
    <row r="24" spans="1:8" ht="41.25" customHeight="1">
      <c r="A24" s="47" t="s">
        <v>20</v>
      </c>
      <c r="B24" s="224" t="s">
        <v>74</v>
      </c>
      <c r="C24" s="224" t="s">
        <v>48</v>
      </c>
      <c r="D24" s="46">
        <v>4190000280</v>
      </c>
      <c r="E24" s="226">
        <v>800</v>
      </c>
      <c r="F24" s="8">
        <v>25.4</v>
      </c>
      <c r="G24" s="155"/>
      <c r="H24" s="8">
        <v>25.4</v>
      </c>
    </row>
    <row r="25" spans="1:8" ht="66" customHeight="1">
      <c r="A25" s="152" t="s">
        <v>202</v>
      </c>
      <c r="B25" s="224" t="s">
        <v>74</v>
      </c>
      <c r="C25" s="224" t="s">
        <v>48</v>
      </c>
      <c r="D25" s="46">
        <v>4390080360</v>
      </c>
      <c r="E25" s="226">
        <v>100</v>
      </c>
      <c r="F25" s="8">
        <v>327.3</v>
      </c>
      <c r="G25" s="155"/>
      <c r="H25" s="8">
        <v>327.3</v>
      </c>
    </row>
    <row r="26" spans="1:8" ht="43.5" customHeight="1">
      <c r="A26" s="152" t="s">
        <v>262</v>
      </c>
      <c r="B26" s="224" t="s">
        <v>74</v>
      </c>
      <c r="C26" s="224" t="s">
        <v>48</v>
      </c>
      <c r="D26" s="46">
        <v>4390080360</v>
      </c>
      <c r="E26" s="226">
        <v>200</v>
      </c>
      <c r="F26" s="8">
        <v>35.4</v>
      </c>
      <c r="G26" s="155"/>
      <c r="H26" s="8">
        <v>35.4</v>
      </c>
    </row>
    <row r="27" spans="1:8" ht="44.25" customHeight="1">
      <c r="A27" s="200" t="s">
        <v>620</v>
      </c>
      <c r="B27" s="224" t="s">
        <v>74</v>
      </c>
      <c r="C27" s="224" t="s">
        <v>83</v>
      </c>
      <c r="D27" s="46">
        <v>4490051200</v>
      </c>
      <c r="E27" s="153">
        <v>200</v>
      </c>
      <c r="F27" s="8">
        <v>0.9</v>
      </c>
      <c r="G27" s="155"/>
      <c r="H27" s="8">
        <v>1.4</v>
      </c>
    </row>
    <row r="28" spans="1:8" ht="45" customHeight="1">
      <c r="A28" s="152" t="s">
        <v>386</v>
      </c>
      <c r="B28" s="224" t="s">
        <v>74</v>
      </c>
      <c r="C28" s="224" t="s">
        <v>51</v>
      </c>
      <c r="D28" s="224" t="s">
        <v>651</v>
      </c>
      <c r="E28" s="153">
        <v>200</v>
      </c>
      <c r="F28" s="8">
        <v>100</v>
      </c>
      <c r="G28" s="162"/>
      <c r="H28" s="8">
        <v>100</v>
      </c>
    </row>
    <row r="29" spans="1:8" ht="54.75" customHeight="1">
      <c r="A29" s="47" t="s">
        <v>663</v>
      </c>
      <c r="B29" s="224" t="s">
        <v>74</v>
      </c>
      <c r="C29" s="224" t="s">
        <v>51</v>
      </c>
      <c r="D29" s="224" t="s">
        <v>657</v>
      </c>
      <c r="E29" s="226">
        <v>200</v>
      </c>
      <c r="F29" s="8">
        <v>430</v>
      </c>
      <c r="G29" s="155"/>
      <c r="H29" s="8">
        <v>430</v>
      </c>
    </row>
    <row r="30" spans="1:8" ht="54.75" customHeight="1">
      <c r="A30" s="189" t="s">
        <v>665</v>
      </c>
      <c r="B30" s="224" t="s">
        <v>74</v>
      </c>
      <c r="C30" s="224" t="s">
        <v>51</v>
      </c>
      <c r="D30" s="224" t="s">
        <v>664</v>
      </c>
      <c r="E30" s="226">
        <v>200</v>
      </c>
      <c r="F30" s="8">
        <v>200</v>
      </c>
      <c r="G30" s="155"/>
      <c r="H30" s="8">
        <v>200</v>
      </c>
    </row>
    <row r="31" spans="1:8" ht="39" customHeight="1">
      <c r="A31" s="47" t="s">
        <v>688</v>
      </c>
      <c r="B31" s="224" t="s">
        <v>74</v>
      </c>
      <c r="C31" s="224" t="s">
        <v>51</v>
      </c>
      <c r="D31" s="156" t="s">
        <v>689</v>
      </c>
      <c r="E31" s="226">
        <v>200</v>
      </c>
      <c r="F31" s="8">
        <v>40</v>
      </c>
      <c r="G31" s="155"/>
      <c r="H31" s="8">
        <v>40</v>
      </c>
    </row>
    <row r="32" spans="1:8" ht="40.5" customHeight="1">
      <c r="A32" s="152" t="s">
        <v>260</v>
      </c>
      <c r="B32" s="224" t="s">
        <v>74</v>
      </c>
      <c r="C32" s="224" t="s">
        <v>51</v>
      </c>
      <c r="D32" s="224" t="s">
        <v>660</v>
      </c>
      <c r="E32" s="226">
        <v>200</v>
      </c>
      <c r="F32" s="8">
        <v>460</v>
      </c>
      <c r="G32" s="155"/>
      <c r="H32" s="8">
        <v>460</v>
      </c>
    </row>
    <row r="33" spans="1:8" ht="30" customHeight="1">
      <c r="A33" s="152" t="s">
        <v>264</v>
      </c>
      <c r="B33" s="224" t="s">
        <v>74</v>
      </c>
      <c r="C33" s="224" t="s">
        <v>51</v>
      </c>
      <c r="D33" s="46">
        <v>1410100700</v>
      </c>
      <c r="E33" s="226">
        <v>200</v>
      </c>
      <c r="F33" s="8">
        <v>20</v>
      </c>
      <c r="G33" s="8">
        <v>20</v>
      </c>
      <c r="H33" s="8">
        <v>20</v>
      </c>
    </row>
    <row r="34" spans="1:8" ht="42" customHeight="1">
      <c r="A34" s="152" t="s">
        <v>277</v>
      </c>
      <c r="B34" s="224" t="s">
        <v>74</v>
      </c>
      <c r="C34" s="224" t="s">
        <v>51</v>
      </c>
      <c r="D34" s="46">
        <v>1410100710</v>
      </c>
      <c r="E34" s="226">
        <v>200</v>
      </c>
      <c r="F34" s="8">
        <v>30</v>
      </c>
      <c r="G34" s="155"/>
      <c r="H34" s="8">
        <v>30</v>
      </c>
    </row>
    <row r="35" spans="1:8" ht="40.5" customHeight="1">
      <c r="A35" s="47" t="s">
        <v>278</v>
      </c>
      <c r="B35" s="224" t="s">
        <v>74</v>
      </c>
      <c r="C35" s="224" t="s">
        <v>51</v>
      </c>
      <c r="D35" s="46">
        <v>4290020100</v>
      </c>
      <c r="E35" s="226">
        <v>200</v>
      </c>
      <c r="F35" s="8">
        <v>200</v>
      </c>
      <c r="G35" s="155"/>
      <c r="H35" s="8">
        <v>250</v>
      </c>
    </row>
    <row r="36" spans="1:8" ht="27" customHeight="1">
      <c r="A36" s="47" t="s">
        <v>270</v>
      </c>
      <c r="B36" s="224" t="s">
        <v>74</v>
      </c>
      <c r="C36" s="224" t="s">
        <v>51</v>
      </c>
      <c r="D36" s="46">
        <v>4290020110</v>
      </c>
      <c r="E36" s="226">
        <v>200</v>
      </c>
      <c r="F36" s="8">
        <v>53.6</v>
      </c>
      <c r="G36" s="155"/>
      <c r="H36" s="8">
        <v>53.6</v>
      </c>
    </row>
    <row r="37" spans="1:8" ht="30.75" customHeight="1">
      <c r="A37" s="47" t="s">
        <v>288</v>
      </c>
      <c r="B37" s="224" t="s">
        <v>74</v>
      </c>
      <c r="C37" s="224" t="s">
        <v>51</v>
      </c>
      <c r="D37" s="46">
        <v>4290020120</v>
      </c>
      <c r="E37" s="226">
        <v>800</v>
      </c>
      <c r="F37" s="8">
        <v>28.5</v>
      </c>
      <c r="G37" s="155"/>
      <c r="H37" s="8">
        <v>28.5</v>
      </c>
    </row>
    <row r="38" spans="1:8" ht="44.25" customHeight="1">
      <c r="A38" s="47" t="s">
        <v>271</v>
      </c>
      <c r="B38" s="224" t="s">
        <v>74</v>
      </c>
      <c r="C38" s="224" t="s">
        <v>51</v>
      </c>
      <c r="D38" s="46">
        <v>4290020140</v>
      </c>
      <c r="E38" s="226">
        <v>200</v>
      </c>
      <c r="F38" s="8">
        <v>306.5</v>
      </c>
      <c r="G38" s="155"/>
      <c r="H38" s="8">
        <v>306.5</v>
      </c>
    </row>
    <row r="39" spans="1:8" ht="41.25" customHeight="1">
      <c r="A39" s="47" t="s">
        <v>275</v>
      </c>
      <c r="B39" s="224" t="s">
        <v>74</v>
      </c>
      <c r="C39" s="224" t="s">
        <v>51</v>
      </c>
      <c r="D39" s="46">
        <v>4390080350</v>
      </c>
      <c r="E39" s="226">
        <v>200</v>
      </c>
      <c r="F39" s="8">
        <v>6.8</v>
      </c>
      <c r="G39" s="155"/>
      <c r="H39" s="8">
        <v>6.8</v>
      </c>
    </row>
    <row r="40" spans="1:8" ht="40.5" customHeight="1">
      <c r="A40" s="47" t="s">
        <v>272</v>
      </c>
      <c r="B40" s="224" t="s">
        <v>74</v>
      </c>
      <c r="C40" s="224" t="s">
        <v>53</v>
      </c>
      <c r="D40" s="46">
        <v>4290020150</v>
      </c>
      <c r="E40" s="226">
        <v>200</v>
      </c>
      <c r="F40" s="8">
        <v>1296.3</v>
      </c>
      <c r="G40" s="155"/>
      <c r="H40" s="8">
        <v>1296.3</v>
      </c>
    </row>
    <row r="41" spans="1:8" ht="78" customHeight="1">
      <c r="A41" s="47" t="s">
        <v>279</v>
      </c>
      <c r="B41" s="224" t="s">
        <v>74</v>
      </c>
      <c r="C41" s="224" t="s">
        <v>55</v>
      </c>
      <c r="D41" s="46">
        <v>4390080370</v>
      </c>
      <c r="E41" s="226">
        <v>200</v>
      </c>
      <c r="F41" s="8">
        <v>3</v>
      </c>
      <c r="G41" s="155"/>
      <c r="H41" s="8">
        <v>3</v>
      </c>
    </row>
    <row r="42" spans="1:8" ht="77.25" customHeight="1">
      <c r="A42" s="43" t="s">
        <v>308</v>
      </c>
      <c r="B42" s="224" t="s">
        <v>74</v>
      </c>
      <c r="C42" s="224" t="s">
        <v>56</v>
      </c>
      <c r="D42" s="46">
        <v>1620120300</v>
      </c>
      <c r="E42" s="226">
        <v>200</v>
      </c>
      <c r="F42" s="8">
        <v>250</v>
      </c>
      <c r="G42" s="155"/>
      <c r="H42" s="8">
        <v>250</v>
      </c>
    </row>
    <row r="43" spans="1:8" ht="54.75" customHeight="1">
      <c r="A43" s="43" t="s">
        <v>352</v>
      </c>
      <c r="B43" s="224" t="s">
        <v>74</v>
      </c>
      <c r="C43" s="224" t="s">
        <v>56</v>
      </c>
      <c r="D43" s="46">
        <v>1710120400</v>
      </c>
      <c r="E43" s="226">
        <v>200</v>
      </c>
      <c r="F43" s="8">
        <v>2303</v>
      </c>
      <c r="G43" s="155"/>
      <c r="H43" s="8">
        <v>2303</v>
      </c>
    </row>
    <row r="44" spans="1:8" ht="57.75" customHeight="1">
      <c r="A44" s="43" t="s">
        <v>329</v>
      </c>
      <c r="B44" s="224" t="s">
        <v>74</v>
      </c>
      <c r="C44" s="224" t="s">
        <v>56</v>
      </c>
      <c r="D44" s="46">
        <v>1720120410</v>
      </c>
      <c r="E44" s="226">
        <v>200</v>
      </c>
      <c r="F44" s="8">
        <v>3196.9</v>
      </c>
      <c r="G44" s="155"/>
      <c r="H44" s="8">
        <v>3432.4</v>
      </c>
    </row>
    <row r="45" spans="1:8" ht="30.75" customHeight="1">
      <c r="A45" s="152" t="s">
        <v>600</v>
      </c>
      <c r="B45" s="224" t="s">
        <v>74</v>
      </c>
      <c r="C45" s="224" t="s">
        <v>57</v>
      </c>
      <c r="D45" s="156" t="s">
        <v>669</v>
      </c>
      <c r="E45" s="226">
        <v>200</v>
      </c>
      <c r="F45" s="8">
        <v>1168</v>
      </c>
      <c r="G45" s="8">
        <v>938</v>
      </c>
      <c r="H45" s="8">
        <v>938</v>
      </c>
    </row>
    <row r="46" spans="1:8" ht="30" customHeight="1">
      <c r="A46" s="152" t="s">
        <v>387</v>
      </c>
      <c r="B46" s="224" t="s">
        <v>74</v>
      </c>
      <c r="C46" s="224" t="s">
        <v>57</v>
      </c>
      <c r="D46" s="156" t="s">
        <v>671</v>
      </c>
      <c r="E46" s="226">
        <v>200</v>
      </c>
      <c r="F46" s="8">
        <v>550</v>
      </c>
      <c r="G46" s="154" t="s">
        <v>356</v>
      </c>
      <c r="H46" s="8">
        <v>550</v>
      </c>
    </row>
    <row r="47" spans="1:8" ht="30" customHeight="1">
      <c r="A47" s="152" t="s">
        <v>391</v>
      </c>
      <c r="B47" s="224" t="s">
        <v>74</v>
      </c>
      <c r="C47" s="224" t="s">
        <v>57</v>
      </c>
      <c r="D47" s="156" t="s">
        <v>670</v>
      </c>
      <c r="E47" s="226">
        <v>200</v>
      </c>
      <c r="F47" s="8">
        <v>78.599999999999994</v>
      </c>
      <c r="G47" s="8">
        <v>26</v>
      </c>
      <c r="H47" s="8">
        <v>26</v>
      </c>
    </row>
    <row r="48" spans="1:8" ht="54.75" customHeight="1">
      <c r="A48" s="161" t="s">
        <v>274</v>
      </c>
      <c r="B48" s="224" t="s">
        <v>74</v>
      </c>
      <c r="C48" s="224" t="s">
        <v>57</v>
      </c>
      <c r="D48" s="46">
        <v>4290020160</v>
      </c>
      <c r="E48" s="226">
        <v>200</v>
      </c>
      <c r="F48" s="8">
        <v>604.6</v>
      </c>
      <c r="G48" s="155"/>
      <c r="H48" s="8">
        <v>196.7</v>
      </c>
    </row>
    <row r="49" spans="1:8" ht="30" customHeight="1">
      <c r="A49" s="47" t="s">
        <v>304</v>
      </c>
      <c r="B49" s="224" t="s">
        <v>74</v>
      </c>
      <c r="C49" s="224" t="s">
        <v>57</v>
      </c>
      <c r="D49" s="46">
        <v>4290020180</v>
      </c>
      <c r="E49" s="226">
        <v>200</v>
      </c>
      <c r="F49" s="8">
        <v>400</v>
      </c>
      <c r="G49" s="155"/>
      <c r="H49" s="8">
        <v>400</v>
      </c>
    </row>
    <row r="50" spans="1:8" ht="40.5" customHeight="1">
      <c r="A50" s="152" t="s">
        <v>328</v>
      </c>
      <c r="B50" s="224" t="s">
        <v>74</v>
      </c>
      <c r="C50" s="224" t="s">
        <v>331</v>
      </c>
      <c r="D50" s="224" t="s">
        <v>633</v>
      </c>
      <c r="E50" s="226">
        <v>200</v>
      </c>
      <c r="F50" s="8">
        <v>879.9</v>
      </c>
      <c r="G50" s="155"/>
      <c r="H50" s="8">
        <v>879.9</v>
      </c>
    </row>
    <row r="51" spans="1:8" ht="30.75" customHeight="1">
      <c r="A51" s="152" t="s">
        <v>327</v>
      </c>
      <c r="B51" s="224" t="s">
        <v>74</v>
      </c>
      <c r="C51" s="224" t="s">
        <v>331</v>
      </c>
      <c r="D51" s="224" t="s">
        <v>634</v>
      </c>
      <c r="E51" s="226">
        <v>200</v>
      </c>
      <c r="F51" s="8">
        <v>143.19999999999999</v>
      </c>
      <c r="G51" s="155"/>
      <c r="H51" s="8">
        <v>143.19999999999999</v>
      </c>
    </row>
    <row r="52" spans="1:8" ht="39" customHeight="1">
      <c r="A52" s="152" t="s">
        <v>701</v>
      </c>
      <c r="B52" s="224" t="s">
        <v>74</v>
      </c>
      <c r="C52" s="224" t="s">
        <v>330</v>
      </c>
      <c r="D52" s="224" t="s">
        <v>630</v>
      </c>
      <c r="E52" s="226">
        <v>400</v>
      </c>
      <c r="F52" s="8">
        <v>574.5</v>
      </c>
      <c r="G52" s="155"/>
      <c r="H52" s="8"/>
    </row>
    <row r="53" spans="1:8" ht="31.5" customHeight="1">
      <c r="A53" s="152" t="s">
        <v>326</v>
      </c>
      <c r="B53" s="224" t="s">
        <v>74</v>
      </c>
      <c r="C53" s="224" t="s">
        <v>330</v>
      </c>
      <c r="D53" s="224" t="s">
        <v>642</v>
      </c>
      <c r="E53" s="226">
        <v>200</v>
      </c>
      <c r="F53" s="8">
        <v>500</v>
      </c>
      <c r="G53" s="155"/>
      <c r="H53" s="8">
        <v>500</v>
      </c>
    </row>
    <row r="54" spans="1:8" ht="29.25" customHeight="1">
      <c r="A54" s="161" t="s">
        <v>325</v>
      </c>
      <c r="B54" s="224" t="s">
        <v>74</v>
      </c>
      <c r="C54" s="224" t="s">
        <v>330</v>
      </c>
      <c r="D54" s="46">
        <v>4290020270</v>
      </c>
      <c r="E54" s="226">
        <v>200</v>
      </c>
      <c r="F54" s="8"/>
      <c r="G54" s="155"/>
      <c r="H54" s="8"/>
    </row>
    <row r="55" spans="1:8" ht="27.75" customHeight="1">
      <c r="A55" s="47" t="s">
        <v>392</v>
      </c>
      <c r="B55" s="224" t="s">
        <v>74</v>
      </c>
      <c r="C55" s="224" t="s">
        <v>332</v>
      </c>
      <c r="D55" s="224" t="s">
        <v>751</v>
      </c>
      <c r="E55" s="153">
        <v>200</v>
      </c>
      <c r="F55" s="8">
        <v>360.6</v>
      </c>
      <c r="G55" s="162">
        <v>360.6</v>
      </c>
      <c r="H55" s="8">
        <v>360.6</v>
      </c>
    </row>
    <row r="56" spans="1:8" ht="28.5" customHeight="1">
      <c r="A56" s="152" t="s">
        <v>589</v>
      </c>
      <c r="B56" s="224" t="s">
        <v>74</v>
      </c>
      <c r="C56" s="224" t="s">
        <v>332</v>
      </c>
      <c r="D56" s="224" t="s">
        <v>637</v>
      </c>
      <c r="E56" s="226">
        <v>200</v>
      </c>
      <c r="F56" s="8">
        <v>529.1</v>
      </c>
      <c r="G56" s="8">
        <v>529.1</v>
      </c>
      <c r="H56" s="8">
        <v>529.1</v>
      </c>
    </row>
    <row r="57" spans="1:8" ht="29.25" customHeight="1">
      <c r="A57" s="152" t="s">
        <v>590</v>
      </c>
      <c r="B57" s="224" t="s">
        <v>74</v>
      </c>
      <c r="C57" s="169" t="s">
        <v>332</v>
      </c>
      <c r="D57" s="224" t="s">
        <v>638</v>
      </c>
      <c r="E57" s="226">
        <v>200</v>
      </c>
      <c r="F57" s="8">
        <v>358.8</v>
      </c>
      <c r="G57" s="8">
        <v>358.8</v>
      </c>
      <c r="H57" s="8">
        <v>358.8</v>
      </c>
    </row>
    <row r="58" spans="1:8" ht="30" customHeight="1">
      <c r="A58" s="152" t="s">
        <v>591</v>
      </c>
      <c r="B58" s="224" t="s">
        <v>74</v>
      </c>
      <c r="C58" s="169" t="s">
        <v>332</v>
      </c>
      <c r="D58" s="224" t="s">
        <v>647</v>
      </c>
      <c r="E58" s="226">
        <v>200</v>
      </c>
      <c r="F58" s="8">
        <v>150</v>
      </c>
      <c r="G58" s="8">
        <v>150</v>
      </c>
      <c r="H58" s="8">
        <v>150</v>
      </c>
    </row>
    <row r="59" spans="1:8" ht="38.25" customHeight="1">
      <c r="A59" s="152" t="s">
        <v>592</v>
      </c>
      <c r="B59" s="224" t="s">
        <v>74</v>
      </c>
      <c r="C59" s="169" t="s">
        <v>332</v>
      </c>
      <c r="D59" s="224" t="s">
        <v>648</v>
      </c>
      <c r="E59" s="226">
        <v>200</v>
      </c>
      <c r="F59" s="8">
        <v>50</v>
      </c>
      <c r="G59" s="8">
        <v>50</v>
      </c>
      <c r="H59" s="8">
        <v>50</v>
      </c>
    </row>
    <row r="60" spans="1:8" ht="29.25" customHeight="1">
      <c r="A60" s="161" t="s">
        <v>213</v>
      </c>
      <c r="B60" s="224" t="s">
        <v>74</v>
      </c>
      <c r="C60" s="224" t="s">
        <v>66</v>
      </c>
      <c r="D60" s="46">
        <v>4290007010</v>
      </c>
      <c r="E60" s="226">
        <v>300</v>
      </c>
      <c r="F60" s="8">
        <v>1316.4</v>
      </c>
      <c r="G60" s="155"/>
      <c r="H60" s="8">
        <v>1316.4</v>
      </c>
    </row>
    <row r="61" spans="1:8" ht="42" customHeight="1">
      <c r="A61" s="47" t="s">
        <v>295</v>
      </c>
      <c r="B61" s="224" t="s">
        <v>74</v>
      </c>
      <c r="C61" s="224" t="s">
        <v>293</v>
      </c>
      <c r="D61" s="224" t="s">
        <v>624</v>
      </c>
      <c r="E61" s="226">
        <v>300</v>
      </c>
      <c r="F61" s="8">
        <v>107.4</v>
      </c>
      <c r="G61" s="155"/>
      <c r="H61" s="8"/>
    </row>
    <row r="62" spans="1:8">
      <c r="A62" s="158" t="s">
        <v>73</v>
      </c>
      <c r="B62" s="159" t="s">
        <v>75</v>
      </c>
      <c r="C62" s="224"/>
      <c r="D62" s="46"/>
      <c r="E62" s="46"/>
      <c r="F62" s="232">
        <f>F63+F64</f>
        <v>1053.6000000000001</v>
      </c>
      <c r="G62" s="232">
        <f t="shared" ref="G62:H62" si="1">G63+G64</f>
        <v>1053.3</v>
      </c>
      <c r="H62" s="232">
        <f t="shared" si="1"/>
        <v>1053.6000000000001</v>
      </c>
    </row>
    <row r="63" spans="1:8" ht="54" customHeight="1">
      <c r="A63" s="47" t="s">
        <v>205</v>
      </c>
      <c r="B63" s="224" t="s">
        <v>75</v>
      </c>
      <c r="C63" s="224" t="s">
        <v>47</v>
      </c>
      <c r="D63" s="46">
        <v>4090000270</v>
      </c>
      <c r="E63" s="226">
        <v>100</v>
      </c>
      <c r="F63" s="8">
        <v>957.2</v>
      </c>
      <c r="G63" s="8">
        <v>957.2</v>
      </c>
      <c r="H63" s="8">
        <v>957.2</v>
      </c>
    </row>
    <row r="64" spans="1:8" ht="30" customHeight="1">
      <c r="A64" s="47" t="s">
        <v>266</v>
      </c>
      <c r="B64" s="224" t="s">
        <v>75</v>
      </c>
      <c r="C64" s="224" t="s">
        <v>47</v>
      </c>
      <c r="D64" s="46">
        <v>4090000270</v>
      </c>
      <c r="E64" s="226">
        <v>200</v>
      </c>
      <c r="F64" s="8">
        <v>96.4</v>
      </c>
      <c r="G64" s="8">
        <v>96.1</v>
      </c>
      <c r="H64" s="8">
        <v>96.4</v>
      </c>
    </row>
    <row r="65" spans="1:8" ht="18" customHeight="1">
      <c r="A65" s="158" t="s">
        <v>5</v>
      </c>
      <c r="B65" s="159" t="s">
        <v>6</v>
      </c>
      <c r="C65" s="224"/>
      <c r="D65" s="46"/>
      <c r="E65" s="46"/>
      <c r="F65" s="160">
        <f>F66+F67+F69+F70+F71+F72+F73+F74+F75+F76+F77+F79+F81+F82+F83+F84+F85+F86+F87+F88+F89+F90+F80+F68+F91</f>
        <v>27025.199999999997</v>
      </c>
      <c r="G65" s="160">
        <f t="shared" ref="G65:H65" si="2">G66+G67+G69+G70+G71+G72+G73+G74+G75+G76+G77+G79+G81+G82+G83+G84+G85+G86+G87+G88+G89+G90+G80+G68+G91</f>
        <v>3172</v>
      </c>
      <c r="H65" s="160">
        <f t="shared" si="2"/>
        <v>26275.399999999994</v>
      </c>
    </row>
    <row r="66" spans="1:8" ht="56.25" customHeight="1">
      <c r="A66" s="47" t="s">
        <v>209</v>
      </c>
      <c r="B66" s="224" t="s">
        <v>6</v>
      </c>
      <c r="C66" s="224" t="s">
        <v>49</v>
      </c>
      <c r="D66" s="46">
        <v>4190000290</v>
      </c>
      <c r="E66" s="226">
        <v>100</v>
      </c>
      <c r="F66" s="8">
        <v>3450.3</v>
      </c>
      <c r="G66" s="8">
        <v>3167.6</v>
      </c>
      <c r="H66" s="8">
        <v>3450.3</v>
      </c>
    </row>
    <row r="67" spans="1:8" ht="41.25" customHeight="1">
      <c r="A67" s="47" t="s">
        <v>269</v>
      </c>
      <c r="B67" s="224" t="s">
        <v>6</v>
      </c>
      <c r="C67" s="224" t="s">
        <v>49</v>
      </c>
      <c r="D67" s="46">
        <v>4190000290</v>
      </c>
      <c r="E67" s="226">
        <v>200</v>
      </c>
      <c r="F67" s="8">
        <v>205.4</v>
      </c>
      <c r="G67" s="155"/>
      <c r="H67" s="8">
        <v>205.4</v>
      </c>
    </row>
    <row r="68" spans="1:8" ht="34.5" customHeight="1">
      <c r="A68" s="47" t="s">
        <v>572</v>
      </c>
      <c r="B68" s="224" t="s">
        <v>6</v>
      </c>
      <c r="C68" s="224" t="s">
        <v>49</v>
      </c>
      <c r="D68" s="46">
        <v>4190000290</v>
      </c>
      <c r="E68" s="226">
        <v>300</v>
      </c>
      <c r="F68" s="8"/>
      <c r="G68" s="155"/>
      <c r="H68" s="8"/>
    </row>
    <row r="69" spans="1:8" ht="27.75" customHeight="1">
      <c r="A69" s="47" t="s">
        <v>210</v>
      </c>
      <c r="B69" s="224" t="s">
        <v>6</v>
      </c>
      <c r="C69" s="224" t="s">
        <v>49</v>
      </c>
      <c r="D69" s="46">
        <v>4190000290</v>
      </c>
      <c r="E69" s="226">
        <v>800</v>
      </c>
      <c r="F69" s="8">
        <v>2</v>
      </c>
      <c r="G69" s="155"/>
      <c r="H69" s="8">
        <v>2</v>
      </c>
    </row>
    <row r="70" spans="1:8" ht="27.75" customHeight="1">
      <c r="A70" s="47" t="s">
        <v>211</v>
      </c>
      <c r="B70" s="224" t="s">
        <v>6</v>
      </c>
      <c r="C70" s="224" t="s">
        <v>50</v>
      </c>
      <c r="D70" s="46">
        <v>4290020090</v>
      </c>
      <c r="E70" s="226">
        <v>800</v>
      </c>
      <c r="F70" s="8">
        <v>5300</v>
      </c>
      <c r="G70" s="155"/>
      <c r="H70" s="8">
        <v>5300</v>
      </c>
    </row>
    <row r="71" spans="1:8" ht="52.5" customHeight="1">
      <c r="A71" s="47" t="s">
        <v>663</v>
      </c>
      <c r="B71" s="224" t="s">
        <v>6</v>
      </c>
      <c r="C71" s="224" t="s">
        <v>51</v>
      </c>
      <c r="D71" s="224" t="s">
        <v>657</v>
      </c>
      <c r="E71" s="226">
        <v>200</v>
      </c>
      <c r="F71" s="8">
        <v>200</v>
      </c>
      <c r="G71" s="155"/>
      <c r="H71" s="8">
        <v>200</v>
      </c>
    </row>
    <row r="72" spans="1:8" ht="42.75" customHeight="1">
      <c r="A72" s="152" t="s">
        <v>277</v>
      </c>
      <c r="B72" s="224" t="s">
        <v>6</v>
      </c>
      <c r="C72" s="224" t="s">
        <v>51</v>
      </c>
      <c r="D72" s="46">
        <v>1710100710</v>
      </c>
      <c r="E72" s="226">
        <v>200</v>
      </c>
      <c r="F72" s="8"/>
      <c r="G72" s="155"/>
      <c r="H72" s="8"/>
    </row>
    <row r="73" spans="1:8" ht="52.5" customHeight="1">
      <c r="A73" s="47" t="s">
        <v>349</v>
      </c>
      <c r="B73" s="224" t="s">
        <v>6</v>
      </c>
      <c r="C73" s="224" t="s">
        <v>53</v>
      </c>
      <c r="D73" s="46">
        <v>4290008100</v>
      </c>
      <c r="E73" s="226">
        <v>500</v>
      </c>
      <c r="F73" s="8"/>
      <c r="G73" s="155"/>
      <c r="H73" s="8"/>
    </row>
    <row r="74" spans="1:8" ht="65.25" customHeight="1">
      <c r="A74" s="47" t="s">
        <v>21</v>
      </c>
      <c r="B74" s="224" t="s">
        <v>6</v>
      </c>
      <c r="C74" s="224" t="s">
        <v>53</v>
      </c>
      <c r="D74" s="46">
        <v>4290000300</v>
      </c>
      <c r="E74" s="226">
        <v>100</v>
      </c>
      <c r="F74" s="8">
        <v>3017.1</v>
      </c>
      <c r="G74" s="155"/>
      <c r="H74" s="8">
        <v>3017.1</v>
      </c>
    </row>
    <row r="75" spans="1:8" ht="40.5" customHeight="1">
      <c r="A75" s="47" t="s">
        <v>273</v>
      </c>
      <c r="B75" s="224" t="s">
        <v>6</v>
      </c>
      <c r="C75" s="224" t="s">
        <v>53</v>
      </c>
      <c r="D75" s="46">
        <v>4290000300</v>
      </c>
      <c r="E75" s="226">
        <v>200</v>
      </c>
      <c r="F75" s="8">
        <v>920.5</v>
      </c>
      <c r="G75" s="155"/>
      <c r="H75" s="8">
        <v>920.5</v>
      </c>
    </row>
    <row r="76" spans="1:8" ht="43.5" customHeight="1">
      <c r="A76" s="47" t="s">
        <v>22</v>
      </c>
      <c r="B76" s="233" t="s">
        <v>359</v>
      </c>
      <c r="C76" s="224" t="s">
        <v>53</v>
      </c>
      <c r="D76" s="46">
        <v>4290000300</v>
      </c>
      <c r="E76" s="226">
        <v>800</v>
      </c>
      <c r="F76" s="8">
        <v>24.5</v>
      </c>
      <c r="G76" s="155"/>
      <c r="H76" s="8">
        <v>24.5</v>
      </c>
    </row>
    <row r="77" spans="1:8" ht="41.25" customHeight="1">
      <c r="A77" s="47" t="s">
        <v>604</v>
      </c>
      <c r="B77" s="224" t="s">
        <v>6</v>
      </c>
      <c r="C77" s="224" t="s">
        <v>53</v>
      </c>
      <c r="D77" s="46">
        <v>4290000360</v>
      </c>
      <c r="E77" s="226">
        <v>200</v>
      </c>
      <c r="F77" s="8">
        <v>549.79999999999995</v>
      </c>
      <c r="G77" s="155"/>
      <c r="H77" s="8"/>
    </row>
    <row r="78" spans="1:8" ht="1.5" hidden="1" customHeight="1">
      <c r="A78" s="43" t="s">
        <v>344</v>
      </c>
      <c r="B78" s="224" t="s">
        <v>6</v>
      </c>
      <c r="C78" s="224" t="s">
        <v>56</v>
      </c>
      <c r="D78" s="46">
        <v>2010108010</v>
      </c>
      <c r="E78" s="226">
        <v>500</v>
      </c>
      <c r="F78" s="8">
        <v>2303</v>
      </c>
      <c r="G78" s="155"/>
      <c r="H78" s="8">
        <v>2303</v>
      </c>
    </row>
    <row r="79" spans="1:8" ht="27" customHeight="1">
      <c r="A79" s="47" t="s">
        <v>195</v>
      </c>
      <c r="B79" s="224" t="s">
        <v>6</v>
      </c>
      <c r="C79" s="224" t="s">
        <v>57</v>
      </c>
      <c r="D79" s="224" t="s">
        <v>653</v>
      </c>
      <c r="E79" s="226">
        <v>800</v>
      </c>
      <c r="F79" s="8">
        <v>200</v>
      </c>
      <c r="G79" s="155"/>
      <c r="H79" s="8"/>
    </row>
    <row r="80" spans="1:8" ht="41.25" customHeight="1">
      <c r="A80" s="152" t="s">
        <v>320</v>
      </c>
      <c r="B80" s="224" t="s">
        <v>6</v>
      </c>
      <c r="C80" s="224" t="s">
        <v>330</v>
      </c>
      <c r="D80" s="224" t="s">
        <v>641</v>
      </c>
      <c r="E80" s="226">
        <v>800</v>
      </c>
      <c r="F80" s="8">
        <v>5000</v>
      </c>
      <c r="G80" s="155"/>
      <c r="H80" s="8">
        <v>5000</v>
      </c>
    </row>
    <row r="81" spans="1:8" ht="66" customHeight="1">
      <c r="A81" s="47" t="s">
        <v>179</v>
      </c>
      <c r="B81" s="224" t="s">
        <v>6</v>
      </c>
      <c r="C81" s="224" t="s">
        <v>357</v>
      </c>
      <c r="D81" s="224" t="s">
        <v>181</v>
      </c>
      <c r="E81" s="226">
        <v>100</v>
      </c>
      <c r="F81" s="8">
        <v>1421.9</v>
      </c>
      <c r="G81" s="155"/>
      <c r="H81" s="8">
        <v>1421.9</v>
      </c>
    </row>
    <row r="82" spans="1:8" ht="43.5" customHeight="1">
      <c r="A82" s="47" t="s">
        <v>257</v>
      </c>
      <c r="B82" s="224" t="s">
        <v>6</v>
      </c>
      <c r="C82" s="224" t="s">
        <v>357</v>
      </c>
      <c r="D82" s="224" t="s">
        <v>181</v>
      </c>
      <c r="E82" s="226">
        <v>200</v>
      </c>
      <c r="F82" s="8">
        <v>75.099999999999994</v>
      </c>
      <c r="G82" s="155"/>
      <c r="H82" s="8">
        <v>75.099999999999994</v>
      </c>
    </row>
    <row r="83" spans="1:8" ht="41.25" customHeight="1">
      <c r="A83" s="47" t="s">
        <v>180</v>
      </c>
      <c r="B83" s="224" t="s">
        <v>6</v>
      </c>
      <c r="C83" s="224" t="s">
        <v>357</v>
      </c>
      <c r="D83" s="224" t="s">
        <v>181</v>
      </c>
      <c r="E83" s="226">
        <v>800</v>
      </c>
      <c r="F83" s="8">
        <v>0.8</v>
      </c>
      <c r="G83" s="155"/>
      <c r="H83" s="8">
        <v>0.8</v>
      </c>
    </row>
    <row r="84" spans="1:8" ht="15.75" hidden="1" customHeight="1">
      <c r="A84" s="47"/>
      <c r="B84" s="224"/>
      <c r="C84" s="224"/>
      <c r="D84" s="157"/>
      <c r="E84" s="226"/>
      <c r="F84" s="8"/>
      <c r="G84" s="155"/>
      <c r="H84" s="8"/>
    </row>
    <row r="85" spans="1:8" ht="65.25" customHeight="1">
      <c r="A85" s="47" t="s">
        <v>162</v>
      </c>
      <c r="B85" s="224" t="s">
        <v>6</v>
      </c>
      <c r="C85" s="224" t="s">
        <v>64</v>
      </c>
      <c r="D85" s="224" t="s">
        <v>166</v>
      </c>
      <c r="E85" s="226">
        <v>100</v>
      </c>
      <c r="F85" s="8">
        <v>2680.5</v>
      </c>
      <c r="G85" s="155"/>
      <c r="H85" s="8">
        <v>2680.5</v>
      </c>
    </row>
    <row r="86" spans="1:8" ht="41.25" customHeight="1">
      <c r="A86" s="47" t="s">
        <v>254</v>
      </c>
      <c r="B86" s="224" t="s">
        <v>6</v>
      </c>
      <c r="C86" s="224" t="s">
        <v>64</v>
      </c>
      <c r="D86" s="224" t="s">
        <v>166</v>
      </c>
      <c r="E86" s="226">
        <v>200</v>
      </c>
      <c r="F86" s="8">
        <v>2084.6</v>
      </c>
      <c r="G86" s="155"/>
      <c r="H86" s="8">
        <v>2084.6</v>
      </c>
    </row>
    <row r="87" spans="1:8" ht="28.5" customHeight="1">
      <c r="A87" s="47" t="s">
        <v>163</v>
      </c>
      <c r="B87" s="224" t="s">
        <v>6</v>
      </c>
      <c r="C87" s="224" t="s">
        <v>64</v>
      </c>
      <c r="D87" s="224" t="s">
        <v>166</v>
      </c>
      <c r="E87" s="226">
        <v>800</v>
      </c>
      <c r="F87" s="8">
        <v>25</v>
      </c>
      <c r="G87" s="155"/>
      <c r="H87" s="8">
        <v>25</v>
      </c>
    </row>
    <row r="88" spans="1:8" ht="29.25" customHeight="1">
      <c r="A88" s="47" t="s">
        <v>255</v>
      </c>
      <c r="B88" s="224" t="s">
        <v>6</v>
      </c>
      <c r="C88" s="224" t="s">
        <v>64</v>
      </c>
      <c r="D88" s="224" t="s">
        <v>167</v>
      </c>
      <c r="E88" s="226">
        <v>200</v>
      </c>
      <c r="F88" s="8">
        <v>15</v>
      </c>
      <c r="G88" s="155"/>
      <c r="H88" s="8">
        <v>15</v>
      </c>
    </row>
    <row r="89" spans="1:8" ht="68.25" customHeight="1">
      <c r="A89" s="47" t="s">
        <v>595</v>
      </c>
      <c r="B89" s="224" t="s">
        <v>6</v>
      </c>
      <c r="C89" s="224" t="s">
        <v>64</v>
      </c>
      <c r="D89" s="156" t="s">
        <v>675</v>
      </c>
      <c r="E89" s="226">
        <v>100</v>
      </c>
      <c r="F89" s="8">
        <v>1441.1</v>
      </c>
      <c r="G89" s="155"/>
      <c r="H89" s="8">
        <v>1441.1</v>
      </c>
    </row>
    <row r="90" spans="1:8" ht="55.5" customHeight="1">
      <c r="A90" s="47" t="s">
        <v>676</v>
      </c>
      <c r="B90" s="224" t="s">
        <v>6</v>
      </c>
      <c r="C90" s="224" t="s">
        <v>64</v>
      </c>
      <c r="D90" s="156" t="s">
        <v>675</v>
      </c>
      <c r="E90" s="226">
        <v>200</v>
      </c>
      <c r="F90" s="8">
        <v>408.5</v>
      </c>
      <c r="G90" s="154" t="s">
        <v>370</v>
      </c>
      <c r="H90" s="8">
        <v>408.5</v>
      </c>
    </row>
    <row r="91" spans="1:8" ht="30.75" customHeight="1">
      <c r="A91" s="47" t="s">
        <v>616</v>
      </c>
      <c r="B91" s="251" t="s">
        <v>6</v>
      </c>
      <c r="C91" s="251" t="s">
        <v>64</v>
      </c>
      <c r="D91" s="156" t="s">
        <v>378</v>
      </c>
      <c r="E91" s="252">
        <v>200</v>
      </c>
      <c r="F91" s="8">
        <v>3.1</v>
      </c>
      <c r="G91" s="154"/>
      <c r="H91" s="8">
        <v>3.1</v>
      </c>
    </row>
    <row r="92" spans="1:8" ht="22.5" customHeight="1">
      <c r="A92" s="158" t="s">
        <v>82</v>
      </c>
      <c r="B92" s="159" t="s">
        <v>7</v>
      </c>
      <c r="C92" s="224"/>
      <c r="D92" s="224"/>
      <c r="E92" s="46"/>
      <c r="F92" s="160">
        <f>F93+F94+F95+F96+F97+F98+F99+F100+F101+F102+F103+F104+F105+F106+F107+F108+F109+F110+F111+F112+F113+F117+F118+F119+F120+F121+F122+F123+F124+F125+F126+F127+F128+F129+F130+F131+F137+F114+F115+F116+F134+F135+F132+F133+F136</f>
        <v>56323.80000000001</v>
      </c>
      <c r="G92" s="160">
        <f t="shared" ref="G92:H92" si="3">G93+G94+G95+G96+G97+G98+G99+G100+G101+G102+G103+G104+G105+G106+G107+G108+G109+G110+G111+G112+G113+G117+G118+G119+G120+G121+G122+G123+G124+G125+G126+G127+G128+G129+G130+G131+G137+G114+G115+G116+G134+G135+G132+G133+G136</f>
        <v>1001.8</v>
      </c>
      <c r="H92" s="160">
        <f t="shared" si="3"/>
        <v>53595.900000000009</v>
      </c>
    </row>
    <row r="93" spans="1:8" ht="41.25" customHeight="1">
      <c r="A93" s="47" t="s">
        <v>240</v>
      </c>
      <c r="B93" s="224" t="s">
        <v>7</v>
      </c>
      <c r="C93" s="224" t="s">
        <v>59</v>
      </c>
      <c r="D93" s="224" t="s">
        <v>101</v>
      </c>
      <c r="E93" s="226">
        <v>200</v>
      </c>
      <c r="F93" s="8">
        <v>287.3</v>
      </c>
      <c r="G93" s="155"/>
      <c r="H93" s="8">
        <v>176.9</v>
      </c>
    </row>
    <row r="94" spans="1:8" ht="93" customHeight="1">
      <c r="A94" s="161" t="s">
        <v>608</v>
      </c>
      <c r="B94" s="224" t="s">
        <v>7</v>
      </c>
      <c r="C94" s="224" t="s">
        <v>59</v>
      </c>
      <c r="D94" s="224" t="s">
        <v>110</v>
      </c>
      <c r="E94" s="226">
        <v>200</v>
      </c>
      <c r="F94" s="8">
        <v>199.5</v>
      </c>
      <c r="G94" s="155"/>
      <c r="H94" s="8">
        <v>199.5</v>
      </c>
    </row>
    <row r="95" spans="1:8" ht="67.5" customHeight="1">
      <c r="A95" s="47" t="s">
        <v>92</v>
      </c>
      <c r="B95" s="224" t="s">
        <v>7</v>
      </c>
      <c r="C95" s="224" t="s">
        <v>59</v>
      </c>
      <c r="D95" s="224" t="s">
        <v>116</v>
      </c>
      <c r="E95" s="226">
        <v>100</v>
      </c>
      <c r="F95" s="8">
        <v>3651.3</v>
      </c>
      <c r="G95" s="155"/>
      <c r="H95" s="8">
        <v>3651.3</v>
      </c>
    </row>
    <row r="96" spans="1:8" ht="45" customHeight="1">
      <c r="A96" s="47" t="s">
        <v>244</v>
      </c>
      <c r="B96" s="224" t="s">
        <v>7</v>
      </c>
      <c r="C96" s="224" t="s">
        <v>59</v>
      </c>
      <c r="D96" s="224" t="s">
        <v>116</v>
      </c>
      <c r="E96" s="226">
        <v>200</v>
      </c>
      <c r="F96" s="8">
        <v>3183.8</v>
      </c>
      <c r="G96" s="155"/>
      <c r="H96" s="8">
        <v>3183.8</v>
      </c>
    </row>
    <row r="97" spans="1:8" ht="32.25" customHeight="1">
      <c r="A97" s="47" t="s">
        <v>93</v>
      </c>
      <c r="B97" s="224" t="s">
        <v>7</v>
      </c>
      <c r="C97" s="224" t="s">
        <v>59</v>
      </c>
      <c r="D97" s="224" t="s">
        <v>116</v>
      </c>
      <c r="E97" s="226">
        <v>800</v>
      </c>
      <c r="F97" s="8">
        <v>29</v>
      </c>
      <c r="G97" s="155"/>
      <c r="H97" s="8">
        <v>29</v>
      </c>
    </row>
    <row r="98" spans="1:8" ht="39.75" customHeight="1">
      <c r="A98" s="47" t="s">
        <v>245</v>
      </c>
      <c r="B98" s="224" t="s">
        <v>7</v>
      </c>
      <c r="C98" s="224" t="s">
        <v>59</v>
      </c>
      <c r="D98" s="224" t="s">
        <v>214</v>
      </c>
      <c r="E98" s="226">
        <v>200</v>
      </c>
      <c r="F98" s="8">
        <v>1212.7</v>
      </c>
      <c r="G98" s="155"/>
      <c r="H98" s="8">
        <v>1212.7</v>
      </c>
    </row>
    <row r="99" spans="1:8" ht="30" customHeight="1">
      <c r="A99" s="47" t="s">
        <v>246</v>
      </c>
      <c r="B99" s="224" t="s">
        <v>7</v>
      </c>
      <c r="C99" s="224" t="s">
        <v>59</v>
      </c>
      <c r="D99" s="224" t="s">
        <v>223</v>
      </c>
      <c r="E99" s="226">
        <v>200</v>
      </c>
      <c r="F99" s="8">
        <v>1000.8</v>
      </c>
      <c r="G99" s="155"/>
      <c r="H99" s="8">
        <v>1000.8</v>
      </c>
    </row>
    <row r="100" spans="1:8" ht="130.5" customHeight="1">
      <c r="A100" s="47" t="s">
        <v>612</v>
      </c>
      <c r="B100" s="224" t="s">
        <v>7</v>
      </c>
      <c r="C100" s="224" t="s">
        <v>59</v>
      </c>
      <c r="D100" s="224" t="s">
        <v>126</v>
      </c>
      <c r="E100" s="226">
        <v>100</v>
      </c>
      <c r="F100" s="8"/>
      <c r="G100" s="155"/>
      <c r="H100" s="8"/>
    </row>
    <row r="101" spans="1:8" ht="103.5" customHeight="1">
      <c r="A101" s="47" t="s">
        <v>611</v>
      </c>
      <c r="B101" s="224" t="s">
        <v>7</v>
      </c>
      <c r="C101" s="224" t="s">
        <v>59</v>
      </c>
      <c r="D101" s="224" t="s">
        <v>126</v>
      </c>
      <c r="E101" s="226">
        <v>200</v>
      </c>
      <c r="F101" s="8"/>
      <c r="G101" s="155"/>
      <c r="H101" s="8"/>
    </row>
    <row r="102" spans="1:8" ht="42.75" customHeight="1">
      <c r="A102" s="47" t="s">
        <v>239</v>
      </c>
      <c r="B102" s="224" t="s">
        <v>7</v>
      </c>
      <c r="C102" s="224" t="s">
        <v>60</v>
      </c>
      <c r="D102" s="224" t="s">
        <v>100</v>
      </c>
      <c r="E102" s="226">
        <v>200</v>
      </c>
      <c r="F102" s="8">
        <v>800</v>
      </c>
      <c r="G102" s="155"/>
      <c r="H102" s="8">
        <v>780</v>
      </c>
    </row>
    <row r="103" spans="1:8" ht="39.75" customHeight="1">
      <c r="A103" s="47" t="s">
        <v>90</v>
      </c>
      <c r="B103" s="224" t="s">
        <v>7</v>
      </c>
      <c r="C103" s="224" t="s">
        <v>60</v>
      </c>
      <c r="D103" s="224" t="s">
        <v>100</v>
      </c>
      <c r="E103" s="226">
        <v>600</v>
      </c>
      <c r="F103" s="8">
        <v>1200</v>
      </c>
      <c r="G103" s="155"/>
      <c r="H103" s="8">
        <v>1300</v>
      </c>
    </row>
    <row r="104" spans="1:8" ht="69" customHeight="1">
      <c r="A104" s="161" t="s">
        <v>242</v>
      </c>
      <c r="B104" s="224" t="s">
        <v>7</v>
      </c>
      <c r="C104" s="224" t="s">
        <v>60</v>
      </c>
      <c r="D104" s="224" t="s">
        <v>109</v>
      </c>
      <c r="E104" s="226">
        <v>200</v>
      </c>
      <c r="F104" s="8">
        <v>33.799999999999997</v>
      </c>
      <c r="G104" s="155"/>
      <c r="H104" s="8">
        <v>33.799999999999997</v>
      </c>
    </row>
    <row r="105" spans="1:8" ht="67.5" customHeight="1">
      <c r="A105" s="47" t="s">
        <v>94</v>
      </c>
      <c r="B105" s="224" t="s">
        <v>7</v>
      </c>
      <c r="C105" s="224" t="s">
        <v>60</v>
      </c>
      <c r="D105" s="224" t="s">
        <v>119</v>
      </c>
      <c r="E105" s="226">
        <v>100</v>
      </c>
      <c r="F105" s="8">
        <v>985.6</v>
      </c>
      <c r="G105" s="155"/>
      <c r="H105" s="8">
        <v>985.6</v>
      </c>
    </row>
    <row r="106" spans="1:8" ht="42.75" customHeight="1">
      <c r="A106" s="164" t="s">
        <v>247</v>
      </c>
      <c r="B106" s="224" t="s">
        <v>7</v>
      </c>
      <c r="C106" s="224" t="s">
        <v>60</v>
      </c>
      <c r="D106" s="224" t="s">
        <v>119</v>
      </c>
      <c r="E106" s="226">
        <v>200</v>
      </c>
      <c r="F106" s="8">
        <v>10695.5</v>
      </c>
      <c r="G106" s="155"/>
      <c r="H106" s="8">
        <v>9695.5</v>
      </c>
    </row>
    <row r="107" spans="1:8" ht="56.25" customHeight="1">
      <c r="A107" s="164" t="s">
        <v>95</v>
      </c>
      <c r="B107" s="224" t="s">
        <v>7</v>
      </c>
      <c r="C107" s="224" t="s">
        <v>60</v>
      </c>
      <c r="D107" s="224" t="s">
        <v>119</v>
      </c>
      <c r="E107" s="226">
        <v>600</v>
      </c>
      <c r="F107" s="8">
        <v>16629</v>
      </c>
      <c r="G107" s="155"/>
      <c r="H107" s="8">
        <v>15694.9</v>
      </c>
    </row>
    <row r="108" spans="1:8" ht="43.5" customHeight="1">
      <c r="A108" s="164" t="s">
        <v>96</v>
      </c>
      <c r="B108" s="224" t="s">
        <v>7</v>
      </c>
      <c r="C108" s="224" t="s">
        <v>60</v>
      </c>
      <c r="D108" s="224" t="s">
        <v>119</v>
      </c>
      <c r="E108" s="226">
        <v>800</v>
      </c>
      <c r="F108" s="8">
        <v>135.19999999999999</v>
      </c>
      <c r="G108" s="155"/>
      <c r="H108" s="8">
        <v>135.19999999999999</v>
      </c>
    </row>
    <row r="109" spans="1:8" ht="42" customHeight="1">
      <c r="A109" s="47" t="s">
        <v>245</v>
      </c>
      <c r="B109" s="224" t="s">
        <v>7</v>
      </c>
      <c r="C109" s="224" t="s">
        <v>60</v>
      </c>
      <c r="D109" s="224" t="s">
        <v>121</v>
      </c>
      <c r="E109" s="226">
        <v>200</v>
      </c>
      <c r="F109" s="8">
        <v>659.7</v>
      </c>
      <c r="G109" s="155"/>
      <c r="H109" s="8">
        <v>659.7</v>
      </c>
    </row>
    <row r="110" spans="1:8" ht="31.5" customHeight="1">
      <c r="A110" s="47" t="s">
        <v>246</v>
      </c>
      <c r="B110" s="224" t="s">
        <v>7</v>
      </c>
      <c r="C110" s="224" t="s">
        <v>60</v>
      </c>
      <c r="D110" s="224" t="s">
        <v>224</v>
      </c>
      <c r="E110" s="226">
        <v>200</v>
      </c>
      <c r="F110" s="8">
        <v>644.1</v>
      </c>
      <c r="G110" s="155"/>
      <c r="H110" s="8">
        <v>644.1</v>
      </c>
    </row>
    <row r="111" spans="1:8" ht="131.25" customHeight="1">
      <c r="A111" s="47" t="s">
        <v>283</v>
      </c>
      <c r="B111" s="224" t="s">
        <v>7</v>
      </c>
      <c r="C111" s="224" t="s">
        <v>60</v>
      </c>
      <c r="D111" s="224" t="s">
        <v>131</v>
      </c>
      <c r="E111" s="226">
        <v>100</v>
      </c>
      <c r="F111" s="8"/>
      <c r="G111" s="155"/>
      <c r="H111" s="8"/>
    </row>
    <row r="112" spans="1:8" ht="109.5" customHeight="1">
      <c r="A112" s="47" t="s">
        <v>249</v>
      </c>
      <c r="B112" s="224" t="s">
        <v>7</v>
      </c>
      <c r="C112" s="224" t="s">
        <v>60</v>
      </c>
      <c r="D112" s="224" t="s">
        <v>131</v>
      </c>
      <c r="E112" s="226">
        <v>200</v>
      </c>
      <c r="F112" s="8"/>
      <c r="G112" s="155"/>
      <c r="H112" s="8"/>
    </row>
    <row r="113" spans="1:8" ht="107.25" customHeight="1">
      <c r="A113" s="164" t="s">
        <v>284</v>
      </c>
      <c r="B113" s="224" t="s">
        <v>7</v>
      </c>
      <c r="C113" s="224" t="s">
        <v>60</v>
      </c>
      <c r="D113" s="224" t="s">
        <v>131</v>
      </c>
      <c r="E113" s="226">
        <v>600</v>
      </c>
      <c r="F113" s="8"/>
      <c r="G113" s="165"/>
      <c r="H113" s="8"/>
    </row>
    <row r="114" spans="1:8" ht="58.5" customHeight="1">
      <c r="A114" s="47" t="s">
        <v>135</v>
      </c>
      <c r="B114" s="224" t="s">
        <v>7</v>
      </c>
      <c r="C114" s="224" t="s">
        <v>357</v>
      </c>
      <c r="D114" s="224" t="s">
        <v>136</v>
      </c>
      <c r="E114" s="226">
        <v>100</v>
      </c>
      <c r="F114" s="8">
        <v>3122.1</v>
      </c>
      <c r="G114" s="165"/>
      <c r="H114" s="8">
        <v>3122.1</v>
      </c>
    </row>
    <row r="115" spans="1:8" ht="42.75" customHeight="1">
      <c r="A115" s="47" t="s">
        <v>250</v>
      </c>
      <c r="B115" s="224" t="s">
        <v>7</v>
      </c>
      <c r="C115" s="224" t="s">
        <v>357</v>
      </c>
      <c r="D115" s="224" t="s">
        <v>136</v>
      </c>
      <c r="E115" s="226">
        <v>200</v>
      </c>
      <c r="F115" s="8">
        <v>717.8</v>
      </c>
      <c r="G115" s="155"/>
      <c r="H115" s="8">
        <v>717.8</v>
      </c>
    </row>
    <row r="116" spans="1:8" ht="30.75" customHeight="1">
      <c r="A116" s="47" t="s">
        <v>137</v>
      </c>
      <c r="B116" s="224" t="s">
        <v>7</v>
      </c>
      <c r="C116" s="224" t="s">
        <v>357</v>
      </c>
      <c r="D116" s="224" t="s">
        <v>136</v>
      </c>
      <c r="E116" s="226">
        <v>800</v>
      </c>
      <c r="F116" s="8">
        <v>87.8</v>
      </c>
      <c r="G116" s="155"/>
      <c r="H116" s="8">
        <v>87.8</v>
      </c>
    </row>
    <row r="117" spans="1:8" ht="40.5" customHeight="1">
      <c r="A117" s="168" t="s">
        <v>251</v>
      </c>
      <c r="B117" s="224" t="s">
        <v>7</v>
      </c>
      <c r="C117" s="224" t="s">
        <v>61</v>
      </c>
      <c r="D117" s="224" t="s">
        <v>143</v>
      </c>
      <c r="E117" s="226">
        <v>200</v>
      </c>
      <c r="F117" s="8">
        <v>69.3</v>
      </c>
      <c r="G117" s="155"/>
      <c r="H117" s="8">
        <v>69.3</v>
      </c>
    </row>
    <row r="118" spans="1:8" ht="56.25" customHeight="1">
      <c r="A118" s="168" t="s">
        <v>142</v>
      </c>
      <c r="B118" s="224" t="s">
        <v>7</v>
      </c>
      <c r="C118" s="224" t="s">
        <v>61</v>
      </c>
      <c r="D118" s="224" t="s">
        <v>143</v>
      </c>
      <c r="E118" s="226">
        <v>600</v>
      </c>
      <c r="F118" s="8">
        <v>184.8</v>
      </c>
      <c r="G118" s="155"/>
      <c r="H118" s="8">
        <v>184.8</v>
      </c>
    </row>
    <row r="119" spans="1:8" ht="57" customHeight="1">
      <c r="A119" s="47" t="s">
        <v>252</v>
      </c>
      <c r="B119" s="224" t="s">
        <v>7</v>
      </c>
      <c r="C119" s="224" t="s">
        <v>61</v>
      </c>
      <c r="D119" s="224" t="s">
        <v>144</v>
      </c>
      <c r="E119" s="226">
        <v>200</v>
      </c>
      <c r="F119" s="8">
        <v>23.1</v>
      </c>
      <c r="G119" s="155"/>
      <c r="H119" s="8">
        <v>23.1</v>
      </c>
    </row>
    <row r="120" spans="1:8" ht="42" customHeight="1">
      <c r="A120" s="168" t="s">
        <v>285</v>
      </c>
      <c r="B120" s="224" t="s">
        <v>7</v>
      </c>
      <c r="C120" s="224" t="s">
        <v>61</v>
      </c>
      <c r="D120" s="224" t="s">
        <v>287</v>
      </c>
      <c r="E120" s="226">
        <v>200</v>
      </c>
      <c r="F120" s="8">
        <v>122.9</v>
      </c>
      <c r="G120" s="155"/>
      <c r="H120" s="8">
        <v>122.9</v>
      </c>
    </row>
    <row r="121" spans="1:8" ht="45" customHeight="1">
      <c r="A121" s="168" t="s">
        <v>286</v>
      </c>
      <c r="B121" s="224" t="s">
        <v>7</v>
      </c>
      <c r="C121" s="224" t="s">
        <v>61</v>
      </c>
      <c r="D121" s="224" t="s">
        <v>287</v>
      </c>
      <c r="E121" s="226">
        <v>600</v>
      </c>
      <c r="F121" s="8">
        <v>265.60000000000002</v>
      </c>
      <c r="G121" s="155"/>
      <c r="H121" s="8">
        <v>265.60000000000002</v>
      </c>
    </row>
    <row r="122" spans="1:8" ht="30" customHeight="1">
      <c r="A122" s="47" t="s">
        <v>281</v>
      </c>
      <c r="B122" s="224" t="s">
        <v>7</v>
      </c>
      <c r="C122" s="224" t="s">
        <v>62</v>
      </c>
      <c r="D122" s="224" t="s">
        <v>104</v>
      </c>
      <c r="E122" s="226">
        <v>200</v>
      </c>
      <c r="F122" s="8">
        <v>45.1</v>
      </c>
      <c r="G122" s="155"/>
      <c r="H122" s="8">
        <v>45.1</v>
      </c>
    </row>
    <row r="123" spans="1:8" ht="27.75" customHeight="1">
      <c r="A123" s="47" t="s">
        <v>225</v>
      </c>
      <c r="B123" s="224" t="s">
        <v>7</v>
      </c>
      <c r="C123" s="224" t="s">
        <v>62</v>
      </c>
      <c r="D123" s="224" t="s">
        <v>104</v>
      </c>
      <c r="E123" s="226">
        <v>300</v>
      </c>
      <c r="F123" s="8">
        <v>50</v>
      </c>
      <c r="G123" s="155"/>
      <c r="H123" s="8">
        <v>50</v>
      </c>
    </row>
    <row r="124" spans="1:8" ht="40.5" customHeight="1">
      <c r="A124" s="47" t="s">
        <v>243</v>
      </c>
      <c r="B124" s="224" t="s">
        <v>7</v>
      </c>
      <c r="C124" s="224" t="s">
        <v>62</v>
      </c>
      <c r="D124" s="224" t="s">
        <v>222</v>
      </c>
      <c r="E124" s="226">
        <v>200</v>
      </c>
      <c r="F124" s="8">
        <v>426.4</v>
      </c>
      <c r="G124" s="155"/>
      <c r="H124" s="8"/>
    </row>
    <row r="125" spans="1:8" ht="52.5" customHeight="1">
      <c r="A125" s="47" t="s">
        <v>219</v>
      </c>
      <c r="B125" s="224" t="s">
        <v>7</v>
      </c>
      <c r="C125" s="224" t="s">
        <v>62</v>
      </c>
      <c r="D125" s="224" t="s">
        <v>222</v>
      </c>
      <c r="E125" s="226">
        <v>600</v>
      </c>
      <c r="F125" s="8">
        <v>50</v>
      </c>
      <c r="G125" s="155"/>
      <c r="H125" s="8"/>
    </row>
    <row r="126" spans="1:8" ht="54.75" customHeight="1">
      <c r="A126" s="47" t="s">
        <v>97</v>
      </c>
      <c r="B126" s="224" t="s">
        <v>7</v>
      </c>
      <c r="C126" s="224" t="s">
        <v>62</v>
      </c>
      <c r="D126" s="224" t="s">
        <v>120</v>
      </c>
      <c r="E126" s="226">
        <v>100</v>
      </c>
      <c r="F126" s="8">
        <v>6638.8</v>
      </c>
      <c r="G126" s="155"/>
      <c r="H126" s="8">
        <v>6638.8</v>
      </c>
    </row>
    <row r="127" spans="1:8" ht="30" customHeight="1">
      <c r="A127" s="164" t="s">
        <v>248</v>
      </c>
      <c r="B127" s="224" t="s">
        <v>7</v>
      </c>
      <c r="C127" s="224" t="s">
        <v>62</v>
      </c>
      <c r="D127" s="224" t="s">
        <v>120</v>
      </c>
      <c r="E127" s="226">
        <v>200</v>
      </c>
      <c r="F127" s="8">
        <v>1067.9000000000001</v>
      </c>
      <c r="G127" s="155"/>
      <c r="H127" s="8">
        <v>1067.9000000000001</v>
      </c>
    </row>
    <row r="128" spans="1:8" ht="21" customHeight="1">
      <c r="A128" s="164" t="s">
        <v>98</v>
      </c>
      <c r="B128" s="224" t="s">
        <v>7</v>
      </c>
      <c r="C128" s="224" t="s">
        <v>62</v>
      </c>
      <c r="D128" s="224" t="s">
        <v>120</v>
      </c>
      <c r="E128" s="226">
        <v>800</v>
      </c>
      <c r="F128" s="8">
        <v>1.9</v>
      </c>
      <c r="G128" s="155"/>
      <c r="H128" s="8">
        <v>1.9</v>
      </c>
    </row>
    <row r="129" spans="1:8" ht="57" customHeight="1">
      <c r="A129" s="47" t="s">
        <v>152</v>
      </c>
      <c r="B129" s="224" t="s">
        <v>7</v>
      </c>
      <c r="C129" s="224" t="s">
        <v>62</v>
      </c>
      <c r="D129" s="224" t="s">
        <v>156</v>
      </c>
      <c r="E129" s="226">
        <v>300</v>
      </c>
      <c r="F129" s="8">
        <v>32</v>
      </c>
      <c r="G129" s="155"/>
      <c r="H129" s="8"/>
    </row>
    <row r="130" spans="1:8" ht="31.5" customHeight="1">
      <c r="A130" s="47" t="s">
        <v>153</v>
      </c>
      <c r="B130" s="224" t="s">
        <v>7</v>
      </c>
      <c r="C130" s="224" t="s">
        <v>62</v>
      </c>
      <c r="D130" s="224" t="s">
        <v>157</v>
      </c>
      <c r="E130" s="226">
        <v>300</v>
      </c>
      <c r="F130" s="8">
        <v>34.200000000000003</v>
      </c>
      <c r="G130" s="155"/>
      <c r="H130" s="8"/>
    </row>
    <row r="131" spans="1:8" ht="27.75" customHeight="1">
      <c r="A131" s="47" t="s">
        <v>154</v>
      </c>
      <c r="B131" s="224" t="s">
        <v>7</v>
      </c>
      <c r="C131" s="224" t="s">
        <v>62</v>
      </c>
      <c r="D131" s="224" t="s">
        <v>158</v>
      </c>
      <c r="E131" s="226">
        <v>300</v>
      </c>
      <c r="F131" s="8">
        <v>65</v>
      </c>
      <c r="G131" s="155"/>
      <c r="H131" s="8"/>
    </row>
    <row r="132" spans="1:8" ht="42.75" customHeight="1">
      <c r="A132" s="47" t="s">
        <v>601</v>
      </c>
      <c r="B132" s="224" t="s">
        <v>7</v>
      </c>
      <c r="C132" s="224" t="s">
        <v>62</v>
      </c>
      <c r="D132" s="224" t="s">
        <v>374</v>
      </c>
      <c r="E132" s="226">
        <v>200</v>
      </c>
      <c r="F132" s="8">
        <v>135.80000000000001</v>
      </c>
      <c r="G132" s="162">
        <v>26</v>
      </c>
      <c r="H132" s="8"/>
    </row>
    <row r="133" spans="1:8" ht="54.75" customHeight="1">
      <c r="A133" s="47" t="s">
        <v>389</v>
      </c>
      <c r="B133" s="224" t="s">
        <v>7</v>
      </c>
      <c r="C133" s="224" t="s">
        <v>62</v>
      </c>
      <c r="D133" s="224" t="s">
        <v>375</v>
      </c>
      <c r="E133" s="226">
        <v>300</v>
      </c>
      <c r="F133" s="8">
        <v>20</v>
      </c>
      <c r="G133" s="162">
        <v>4</v>
      </c>
      <c r="H133" s="8"/>
    </row>
    <row r="134" spans="1:8" ht="54.75" customHeight="1">
      <c r="A134" s="47" t="s">
        <v>367</v>
      </c>
      <c r="B134" s="224" t="s">
        <v>7</v>
      </c>
      <c r="C134" s="224" t="s">
        <v>62</v>
      </c>
      <c r="D134" s="46">
        <v>4190000270</v>
      </c>
      <c r="E134" s="226">
        <v>100</v>
      </c>
      <c r="F134" s="8">
        <v>1213.8</v>
      </c>
      <c r="G134" s="157">
        <v>861.8</v>
      </c>
      <c r="H134" s="8">
        <v>1213.8</v>
      </c>
    </row>
    <row r="135" spans="1:8" ht="42.75" customHeight="1">
      <c r="A135" s="47" t="s">
        <v>368</v>
      </c>
      <c r="B135" s="224" t="s">
        <v>7</v>
      </c>
      <c r="C135" s="224" t="s">
        <v>62</v>
      </c>
      <c r="D135" s="46">
        <v>4190000270</v>
      </c>
      <c r="E135" s="226">
        <v>200</v>
      </c>
      <c r="F135" s="8">
        <v>100</v>
      </c>
      <c r="G135" s="157">
        <v>110</v>
      </c>
      <c r="H135" s="8">
        <v>100</v>
      </c>
    </row>
    <row r="136" spans="1:8" ht="25.5" customHeight="1">
      <c r="A136" s="47" t="s">
        <v>757</v>
      </c>
      <c r="B136" s="224" t="s">
        <v>7</v>
      </c>
      <c r="C136" s="224" t="s">
        <v>62</v>
      </c>
      <c r="D136" s="46">
        <v>4190000270</v>
      </c>
      <c r="E136" s="226">
        <v>800</v>
      </c>
      <c r="F136" s="8">
        <v>10</v>
      </c>
      <c r="G136" s="167"/>
      <c r="H136" s="8">
        <v>10</v>
      </c>
    </row>
    <row r="137" spans="1:8" ht="63.75" customHeight="1">
      <c r="A137" s="152" t="s">
        <v>609</v>
      </c>
      <c r="B137" s="224" t="s">
        <v>7</v>
      </c>
      <c r="C137" s="46">
        <v>1004</v>
      </c>
      <c r="D137" s="224" t="s">
        <v>111</v>
      </c>
      <c r="E137" s="226">
        <v>300</v>
      </c>
      <c r="F137" s="8">
        <v>492.2</v>
      </c>
      <c r="G137" s="155"/>
      <c r="H137" s="8">
        <v>492.2</v>
      </c>
    </row>
    <row r="138" spans="1:8" ht="27.75" customHeight="1">
      <c r="A138" s="170" t="s">
        <v>235</v>
      </c>
      <c r="B138" s="159" t="s">
        <v>234</v>
      </c>
      <c r="C138" s="171"/>
      <c r="D138" s="159"/>
      <c r="E138" s="222"/>
      <c r="F138" s="160">
        <f>F139+F140+F141+F143+F144+F145+F142</f>
        <v>1817</v>
      </c>
      <c r="G138" s="160">
        <f t="shared" ref="G138:H138" si="4">G139+G140+G141+G143+G144+G145+G142</f>
        <v>177.8</v>
      </c>
      <c r="H138" s="160">
        <f t="shared" si="4"/>
        <v>1767</v>
      </c>
    </row>
    <row r="139" spans="1:8" ht="30.75" customHeight="1">
      <c r="A139" s="152" t="s">
        <v>348</v>
      </c>
      <c r="B139" s="224" t="s">
        <v>234</v>
      </c>
      <c r="C139" s="169" t="s">
        <v>51</v>
      </c>
      <c r="D139" s="46">
        <v>1910100550</v>
      </c>
      <c r="E139" s="226">
        <v>200</v>
      </c>
      <c r="F139" s="8">
        <v>50</v>
      </c>
      <c r="G139" s="155"/>
      <c r="H139" s="8"/>
    </row>
    <row r="140" spans="1:8" ht="57" customHeight="1">
      <c r="A140" s="47" t="s">
        <v>230</v>
      </c>
      <c r="B140" s="224" t="s">
        <v>234</v>
      </c>
      <c r="C140" s="224" t="s">
        <v>236</v>
      </c>
      <c r="D140" s="224" t="s">
        <v>216</v>
      </c>
      <c r="E140" s="169" t="s">
        <v>8</v>
      </c>
      <c r="F140" s="8">
        <v>1240.2</v>
      </c>
      <c r="G140" s="155"/>
      <c r="H140" s="8">
        <v>1240.2</v>
      </c>
    </row>
    <row r="141" spans="1:8" ht="40.5" customHeight="1">
      <c r="A141" s="47" t="s">
        <v>268</v>
      </c>
      <c r="B141" s="224" t="s">
        <v>234</v>
      </c>
      <c r="C141" s="224" t="s">
        <v>236</v>
      </c>
      <c r="D141" s="224" t="s">
        <v>216</v>
      </c>
      <c r="E141" s="169" t="s">
        <v>80</v>
      </c>
      <c r="F141" s="8">
        <v>156</v>
      </c>
      <c r="G141" s="155"/>
      <c r="H141" s="8">
        <v>156</v>
      </c>
    </row>
    <row r="142" spans="1:8" ht="27" customHeight="1">
      <c r="A142" s="47" t="s">
        <v>363</v>
      </c>
      <c r="B142" s="224" t="s">
        <v>234</v>
      </c>
      <c r="C142" s="224" t="s">
        <v>236</v>
      </c>
      <c r="D142" s="224" t="s">
        <v>216</v>
      </c>
      <c r="E142" s="169" t="s">
        <v>362</v>
      </c>
      <c r="F142" s="8">
        <v>3</v>
      </c>
      <c r="G142" s="155"/>
      <c r="H142" s="8">
        <v>3</v>
      </c>
    </row>
    <row r="143" spans="1:8" ht="42.75" customHeight="1">
      <c r="A143" s="152" t="s">
        <v>282</v>
      </c>
      <c r="B143" s="224" t="s">
        <v>234</v>
      </c>
      <c r="C143" s="224" t="s">
        <v>61</v>
      </c>
      <c r="D143" s="224" t="s">
        <v>149</v>
      </c>
      <c r="E143" s="226">
        <v>200</v>
      </c>
      <c r="F143" s="8">
        <v>190</v>
      </c>
      <c r="G143" s="155"/>
      <c r="H143" s="8">
        <v>190</v>
      </c>
    </row>
    <row r="144" spans="1:8" ht="41.25" customHeight="1">
      <c r="A144" s="152" t="s">
        <v>263</v>
      </c>
      <c r="B144" s="224" t="s">
        <v>234</v>
      </c>
      <c r="C144" s="169" t="s">
        <v>61</v>
      </c>
      <c r="D144" s="46">
        <v>1510100510</v>
      </c>
      <c r="E144" s="169" t="s">
        <v>80</v>
      </c>
      <c r="F144" s="8"/>
      <c r="G144" s="155"/>
      <c r="H144" s="8"/>
    </row>
    <row r="145" spans="1:8" ht="43.5" customHeight="1">
      <c r="A145" s="161" t="s">
        <v>597</v>
      </c>
      <c r="B145" s="224" t="s">
        <v>234</v>
      </c>
      <c r="C145" s="224" t="s">
        <v>69</v>
      </c>
      <c r="D145" s="46">
        <v>4290000380</v>
      </c>
      <c r="E145" s="226">
        <v>200</v>
      </c>
      <c r="F145" s="8">
        <v>177.8</v>
      </c>
      <c r="G145" s="157">
        <v>177.8</v>
      </c>
      <c r="H145" s="8">
        <v>177.8</v>
      </c>
    </row>
    <row r="146" spans="1:8" ht="23.25" customHeight="1">
      <c r="A146" s="174" t="s">
        <v>19</v>
      </c>
      <c r="B146" s="175"/>
      <c r="C146" s="175"/>
      <c r="D146" s="175"/>
      <c r="E146" s="175"/>
      <c r="F146" s="160">
        <f>F20+F65+F62+F92+F138</f>
        <v>119335.1</v>
      </c>
      <c r="G146" s="160">
        <f>G20+G65+G62+G92+G138</f>
        <v>8387.4</v>
      </c>
      <c r="H146" s="160">
        <f>H20+H65+H62+H92+H138</f>
        <v>114721</v>
      </c>
    </row>
    <row r="147" spans="1:8" ht="15.75">
      <c r="A147" s="1"/>
    </row>
    <row r="148" spans="1:8" ht="15.75">
      <c r="A148" s="1"/>
    </row>
  </sheetData>
  <mergeCells count="22">
    <mergeCell ref="D1:H1"/>
    <mergeCell ref="D2:H2"/>
    <mergeCell ref="D3:H3"/>
    <mergeCell ref="D4:H4"/>
    <mergeCell ref="C5:H5"/>
    <mergeCell ref="A13:F13"/>
    <mergeCell ref="D6:H6"/>
    <mergeCell ref="D7:H7"/>
    <mergeCell ref="D8:H8"/>
    <mergeCell ref="D9:H9"/>
    <mergeCell ref="C10:H10"/>
    <mergeCell ref="A12:F12"/>
    <mergeCell ref="A16:A19"/>
    <mergeCell ref="E15:H15"/>
    <mergeCell ref="F17:F19"/>
    <mergeCell ref="G17:G19"/>
    <mergeCell ref="H17:H19"/>
    <mergeCell ref="F16:H16"/>
    <mergeCell ref="E16:E19"/>
    <mergeCell ref="D16:D19"/>
    <mergeCell ref="C16:C19"/>
    <mergeCell ref="B16:B1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6" manualBreakCount="6">
    <brk id="32" max="7" man="1"/>
    <brk id="57" max="16383" man="1"/>
    <brk id="82" max="16383" man="1"/>
    <brk id="102" max="16383" man="1"/>
    <brk id="118" max="16383" man="1"/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10</vt:lpstr>
      <vt:lpstr>'Приложение 4'!Область_печати</vt:lpstr>
      <vt:lpstr>'Приложение 8'!Область_печати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2018-02-08T07:54:00Z</cp:lastPrinted>
  <dcterms:created xsi:type="dcterms:W3CDTF">2014-09-25T13:17:34Z</dcterms:created>
  <dcterms:modified xsi:type="dcterms:W3CDTF">2018-03-13T11:46:57Z</dcterms:modified>
</cp:coreProperties>
</file>