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activeTab="4"/>
  </bookViews>
  <sheets>
    <sheet name="Приложение 1" sheetId="32" r:id="rId1"/>
    <sheet name="Приложение 2" sheetId="34" r:id="rId2"/>
    <sheet name="Приложение 3" sheetId="9" r:id="rId3"/>
    <sheet name="Приложение 4" sheetId="28" r:id="rId4"/>
    <sheet name="Приложение 5" sheetId="29" r:id="rId5"/>
  </sheets>
  <definedNames>
    <definedName name="_xlnm.Print_Area" localSheetId="2">'Приложение 3'!$A$1:$F$280</definedName>
    <definedName name="_xlnm.Print_Area" localSheetId="4">'Приложение 5'!$A$1:$I$204</definedName>
  </definedNames>
  <calcPr calcId="124519"/>
</workbook>
</file>

<file path=xl/calcChain.xml><?xml version="1.0" encoding="utf-8"?>
<calcChain xmlns="http://schemas.openxmlformats.org/spreadsheetml/2006/main">
  <c r="F76" i="29"/>
  <c r="H76"/>
  <c r="G76"/>
  <c r="H118"/>
  <c r="I159"/>
  <c r="I158"/>
  <c r="I96"/>
  <c r="H19"/>
  <c r="I71"/>
  <c r="E138" i="9"/>
  <c r="F144"/>
  <c r="F138" s="1"/>
  <c r="F74"/>
  <c r="E74"/>
  <c r="F78"/>
  <c r="F79"/>
  <c r="C39" i="34"/>
  <c r="C38" s="1"/>
  <c r="C36"/>
  <c r="C35" s="1"/>
  <c r="C34" s="1"/>
  <c r="E33"/>
  <c r="D33"/>
  <c r="E30"/>
  <c r="E29" s="1"/>
  <c r="E28" s="1"/>
  <c r="D30"/>
  <c r="C30"/>
  <c r="C29" s="1"/>
  <c r="C28" s="1"/>
  <c r="D29"/>
  <c r="D28" s="1"/>
  <c r="E25"/>
  <c r="D25"/>
  <c r="D24" s="1"/>
  <c r="D23" s="1"/>
  <c r="D21" s="1"/>
  <c r="D19" s="1"/>
  <c r="C25"/>
  <c r="E24"/>
  <c r="E23" s="1"/>
  <c r="E21" s="1"/>
  <c r="E19" s="1"/>
  <c r="C24"/>
  <c r="C23" s="1"/>
  <c r="C21" s="1"/>
  <c r="C19" s="1"/>
  <c r="F119" i="32"/>
  <c r="F118"/>
  <c r="F117" s="1"/>
  <c r="F116" s="1"/>
  <c r="E117"/>
  <c r="D117"/>
  <c r="C117"/>
  <c r="E116"/>
  <c r="D116"/>
  <c r="C116"/>
  <c r="F115"/>
  <c r="F114"/>
  <c r="E114"/>
  <c r="D114"/>
  <c r="C114"/>
  <c r="F113"/>
  <c r="E113"/>
  <c r="D113"/>
  <c r="C113"/>
  <c r="F112"/>
  <c r="F111" s="1"/>
  <c r="F110" s="1"/>
  <c r="E111"/>
  <c r="D111"/>
  <c r="C111"/>
  <c r="E110"/>
  <c r="D110"/>
  <c r="C110"/>
  <c r="F109"/>
  <c r="F108"/>
  <c r="E108"/>
  <c r="D108"/>
  <c r="D105" s="1"/>
  <c r="C108"/>
  <c r="F107"/>
  <c r="F106" s="1"/>
  <c r="F105" s="1"/>
  <c r="E106"/>
  <c r="D106"/>
  <c r="C106"/>
  <c r="E105"/>
  <c r="C105"/>
  <c r="F104"/>
  <c r="F103" s="1"/>
  <c r="E103"/>
  <c r="D103"/>
  <c r="C103"/>
  <c r="F102"/>
  <c r="F101" s="1"/>
  <c r="F100"/>
  <c r="F99"/>
  <c r="E99"/>
  <c r="D99"/>
  <c r="C99"/>
  <c r="F98"/>
  <c r="F97" s="1"/>
  <c r="E97"/>
  <c r="D97"/>
  <c r="C97"/>
  <c r="F96"/>
  <c r="F95"/>
  <c r="E95"/>
  <c r="D95"/>
  <c r="C95"/>
  <c r="E94"/>
  <c r="D94"/>
  <c r="C94"/>
  <c r="C88" s="1"/>
  <c r="C87" s="1"/>
  <c r="F93"/>
  <c r="F92" s="1"/>
  <c r="F89" s="1"/>
  <c r="E92"/>
  <c r="D92"/>
  <c r="C92"/>
  <c r="F90"/>
  <c r="E90"/>
  <c r="D90"/>
  <c r="C90"/>
  <c r="E89"/>
  <c r="D89"/>
  <c r="C89"/>
  <c r="E88"/>
  <c r="E87"/>
  <c r="F86"/>
  <c r="F85" s="1"/>
  <c r="F84" s="1"/>
  <c r="E85"/>
  <c r="D85"/>
  <c r="D84" s="1"/>
  <c r="C85"/>
  <c r="E84"/>
  <c r="C84"/>
  <c r="F83"/>
  <c r="F82"/>
  <c r="F81"/>
  <c r="E81"/>
  <c r="D81"/>
  <c r="C81"/>
  <c r="F80"/>
  <c r="F79" s="1"/>
  <c r="E79"/>
  <c r="D79"/>
  <c r="C79"/>
  <c r="F78"/>
  <c r="F77"/>
  <c r="E77"/>
  <c r="D77"/>
  <c r="C77"/>
  <c r="F76"/>
  <c r="F75" s="1"/>
  <c r="E75"/>
  <c r="D75"/>
  <c r="C75"/>
  <c r="E74"/>
  <c r="D74"/>
  <c r="C74"/>
  <c r="F73"/>
  <c r="F72"/>
  <c r="F71" s="1"/>
  <c r="F70" s="1"/>
  <c r="F66" s="1"/>
  <c r="E71"/>
  <c r="D71"/>
  <c r="C71"/>
  <c r="E70"/>
  <c r="D70"/>
  <c r="C70"/>
  <c r="F69"/>
  <c r="F68"/>
  <c r="E68"/>
  <c r="D68"/>
  <c r="C68"/>
  <c r="F67"/>
  <c r="E67"/>
  <c r="D67"/>
  <c r="C67"/>
  <c r="E66"/>
  <c r="D66"/>
  <c r="C66"/>
  <c r="F65"/>
  <c r="F64"/>
  <c r="E63"/>
  <c r="D63"/>
  <c r="C63"/>
  <c r="F63" s="1"/>
  <c r="E62"/>
  <c r="D62"/>
  <c r="C62"/>
  <c r="F62" s="1"/>
  <c r="E61"/>
  <c r="D61"/>
  <c r="C61"/>
  <c r="F61" s="1"/>
  <c r="F60"/>
  <c r="F59"/>
  <c r="F58"/>
  <c r="F57"/>
  <c r="E56"/>
  <c r="D56"/>
  <c r="C56"/>
  <c r="F56" s="1"/>
  <c r="E55"/>
  <c r="D55"/>
  <c r="C55"/>
  <c r="F55" s="1"/>
  <c r="F54"/>
  <c r="E53"/>
  <c r="D53"/>
  <c r="C53"/>
  <c r="F53" s="1"/>
  <c r="E52"/>
  <c r="D52"/>
  <c r="C52"/>
  <c r="F52" s="1"/>
  <c r="F51"/>
  <c r="E50"/>
  <c r="D50"/>
  <c r="C50"/>
  <c r="F50" s="1"/>
  <c r="F49"/>
  <c r="F48"/>
  <c r="F47" s="1"/>
  <c r="F46" s="1"/>
  <c r="F45" s="1"/>
  <c r="E47"/>
  <c r="D47"/>
  <c r="C47"/>
  <c r="E46"/>
  <c r="D46"/>
  <c r="C46"/>
  <c r="E45"/>
  <c r="D45"/>
  <c r="C45"/>
  <c r="F44"/>
  <c r="F43"/>
  <c r="E43"/>
  <c r="D43"/>
  <c r="C43"/>
  <c r="F42"/>
  <c r="E42"/>
  <c r="D42"/>
  <c r="C42"/>
  <c r="F41"/>
  <c r="F40" s="1"/>
  <c r="F34" s="1"/>
  <c r="E40"/>
  <c r="D40"/>
  <c r="C40"/>
  <c r="F39"/>
  <c r="F38"/>
  <c r="E38"/>
  <c r="D38"/>
  <c r="C38"/>
  <c r="F37"/>
  <c r="F36"/>
  <c r="F35"/>
  <c r="E35"/>
  <c r="D35"/>
  <c r="C35"/>
  <c r="E34"/>
  <c r="D34"/>
  <c r="C34"/>
  <c r="F32"/>
  <c r="F30"/>
  <c r="F28"/>
  <c r="F26"/>
  <c r="E25"/>
  <c r="D25"/>
  <c r="D24" s="1"/>
  <c r="C25"/>
  <c r="C24" s="1"/>
  <c r="C17" s="1"/>
  <c r="E24"/>
  <c r="F23"/>
  <c r="F22"/>
  <c r="F21"/>
  <c r="F20"/>
  <c r="F19" s="1"/>
  <c r="F18" s="1"/>
  <c r="E19"/>
  <c r="D19"/>
  <c r="C19"/>
  <c r="E18"/>
  <c r="D18"/>
  <c r="C18"/>
  <c r="E17"/>
  <c r="E120" s="1"/>
  <c r="C33" i="34" l="1"/>
  <c r="F94" i="32"/>
  <c r="F88" s="1"/>
  <c r="F87" s="1"/>
  <c r="D88"/>
  <c r="D87" s="1"/>
  <c r="C120"/>
  <c r="D17"/>
  <c r="D120" s="1"/>
  <c r="F25"/>
  <c r="F24" s="1"/>
  <c r="F17" s="1"/>
  <c r="F74"/>
  <c r="F118" i="29"/>
  <c r="I163"/>
  <c r="D82" i="9"/>
  <c r="D81" s="1"/>
  <c r="E82"/>
  <c r="F86"/>
  <c r="F84"/>
  <c r="F85"/>
  <c r="F87"/>
  <c r="F88"/>
  <c r="F83"/>
  <c r="G19" i="29"/>
  <c r="F19"/>
  <c r="I61"/>
  <c r="E163" i="9"/>
  <c r="E162" s="1"/>
  <c r="D163"/>
  <c r="D162" s="1"/>
  <c r="F165"/>
  <c r="F164"/>
  <c r="D154"/>
  <c r="E154"/>
  <c r="E153" s="1"/>
  <c r="F156"/>
  <c r="F155"/>
  <c r="D25" i="28"/>
  <c r="D46"/>
  <c r="F159" i="9"/>
  <c r="E231"/>
  <c r="E230" s="1"/>
  <c r="E229" s="1"/>
  <c r="F232"/>
  <c r="F231" s="1"/>
  <c r="F230" s="1"/>
  <c r="F229" s="1"/>
  <c r="E186"/>
  <c r="E185" s="1"/>
  <c r="F187"/>
  <c r="F186" s="1"/>
  <c r="F185" s="1"/>
  <c r="E183"/>
  <c r="E182" s="1"/>
  <c r="F184"/>
  <c r="F183" s="1"/>
  <c r="F182" s="1"/>
  <c r="E170"/>
  <c r="F170"/>
  <c r="D170"/>
  <c r="I95" i="29"/>
  <c r="I56"/>
  <c r="E146" i="9"/>
  <c r="E145" s="1"/>
  <c r="D146"/>
  <c r="F147"/>
  <c r="F148"/>
  <c r="E111"/>
  <c r="D111"/>
  <c r="F120" i="32" l="1"/>
  <c r="E181" i="9"/>
  <c r="F163"/>
  <c r="F162" s="1"/>
  <c r="F154"/>
  <c r="F153" s="1"/>
  <c r="F82"/>
  <c r="F81" s="1"/>
  <c r="F146"/>
  <c r="F145" s="1"/>
  <c r="G118" i="29"/>
  <c r="I183"/>
  <c r="I117"/>
  <c r="I112"/>
  <c r="I88"/>
  <c r="I89"/>
  <c r="I29"/>
  <c r="E223" i="9"/>
  <c r="D223"/>
  <c r="F225"/>
  <c r="E116"/>
  <c r="D116"/>
  <c r="F120"/>
  <c r="F119"/>
  <c r="E118"/>
  <c r="D118"/>
  <c r="F113"/>
  <c r="F101"/>
  <c r="F100"/>
  <c r="E99"/>
  <c r="E98" s="1"/>
  <c r="D99"/>
  <c r="D98" s="1"/>
  <c r="F96"/>
  <c r="F97"/>
  <c r="F95"/>
  <c r="I182" i="29" l="1"/>
  <c r="I90"/>
  <c r="I28"/>
  <c r="F118" i="9"/>
  <c r="F99"/>
  <c r="F98" s="1"/>
  <c r="I116" i="29" l="1"/>
  <c r="F172" i="9"/>
  <c r="F117"/>
  <c r="F116" s="1"/>
  <c r="F160"/>
  <c r="G190" i="29" l="1"/>
  <c r="H190"/>
  <c r="F190"/>
  <c r="I192"/>
  <c r="D33" i="28"/>
  <c r="F263" i="9"/>
  <c r="I77" i="29"/>
  <c r="I50"/>
  <c r="F271" i="9"/>
  <c r="E169"/>
  <c r="D169"/>
  <c r="F171"/>
  <c r="D222"/>
  <c r="I186" i="29"/>
  <c r="I187"/>
  <c r="I157"/>
  <c r="I147"/>
  <c r="I146"/>
  <c r="I126"/>
  <c r="I134"/>
  <c r="I113"/>
  <c r="I69"/>
  <c r="H68"/>
  <c r="I48"/>
  <c r="I46"/>
  <c r="D244" i="9"/>
  <c r="E244"/>
  <c r="F256"/>
  <c r="F257"/>
  <c r="F247"/>
  <c r="F248"/>
  <c r="F249"/>
  <c r="F250"/>
  <c r="F251"/>
  <c r="F252"/>
  <c r="F253"/>
  <c r="F254"/>
  <c r="F255"/>
  <c r="F246"/>
  <c r="D135"/>
  <c r="E135"/>
  <c r="F137"/>
  <c r="F227"/>
  <c r="F228"/>
  <c r="F226"/>
  <c r="E140"/>
  <c r="D140"/>
  <c r="F141"/>
  <c r="F142"/>
  <c r="D122"/>
  <c r="F128"/>
  <c r="F115"/>
  <c r="D74"/>
  <c r="F80"/>
  <c r="E54"/>
  <c r="D54"/>
  <c r="F64"/>
  <c r="E47"/>
  <c r="D47"/>
  <c r="F53"/>
  <c r="I68" i="29" l="1"/>
  <c r="F169" i="9"/>
  <c r="I49" i="29"/>
  <c r="F244" i="9"/>
  <c r="I27" i="29"/>
  <c r="I105"/>
  <c r="E21" i="9"/>
  <c r="D21"/>
  <c r="F28"/>
  <c r="D276" l="1"/>
  <c r="I198" i="29"/>
  <c r="I150"/>
  <c r="I133" l="1"/>
  <c r="F76" i="9"/>
  <c r="F77"/>
  <c r="F75"/>
  <c r="F56"/>
  <c r="F57"/>
  <c r="F58"/>
  <c r="F59"/>
  <c r="F60"/>
  <c r="F61"/>
  <c r="F62"/>
  <c r="F63"/>
  <c r="F55"/>
  <c r="F49"/>
  <c r="F50"/>
  <c r="F51"/>
  <c r="F52"/>
  <c r="F48"/>
  <c r="F45"/>
  <c r="F44"/>
  <c r="F23"/>
  <c r="F22"/>
  <c r="F24"/>
  <c r="F47" l="1"/>
  <c r="F54"/>
  <c r="E122"/>
  <c r="E121" s="1"/>
  <c r="D121"/>
  <c r="I135" i="29" l="1"/>
  <c r="I131"/>
  <c r="I111"/>
  <c r="I103"/>
  <c r="I104"/>
  <c r="I42"/>
  <c r="I193"/>
  <c r="I194"/>
  <c r="I195"/>
  <c r="I196"/>
  <c r="I197"/>
  <c r="I199"/>
  <c r="I200"/>
  <c r="I201"/>
  <c r="I202"/>
  <c r="I203"/>
  <c r="I191"/>
  <c r="I120"/>
  <c r="I121"/>
  <c r="I122"/>
  <c r="I123"/>
  <c r="I124"/>
  <c r="I125"/>
  <c r="I127"/>
  <c r="I128"/>
  <c r="I129"/>
  <c r="I130"/>
  <c r="I136"/>
  <c r="I137"/>
  <c r="I138"/>
  <c r="I139"/>
  <c r="I140"/>
  <c r="I141"/>
  <c r="I142"/>
  <c r="I143"/>
  <c r="I144"/>
  <c r="I145"/>
  <c r="I148"/>
  <c r="I149"/>
  <c r="I151"/>
  <c r="I152"/>
  <c r="I153"/>
  <c r="I154"/>
  <c r="I155"/>
  <c r="I156"/>
  <c r="I160"/>
  <c r="I161"/>
  <c r="I162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18" s="1"/>
  <c r="I184"/>
  <c r="I185"/>
  <c r="I188"/>
  <c r="I189"/>
  <c r="I119"/>
  <c r="I78"/>
  <c r="I79"/>
  <c r="I80"/>
  <c r="I81"/>
  <c r="I82"/>
  <c r="I83"/>
  <c r="I84"/>
  <c r="I85"/>
  <c r="I86"/>
  <c r="I87"/>
  <c r="I91"/>
  <c r="I92"/>
  <c r="I93"/>
  <c r="I94"/>
  <c r="I97"/>
  <c r="I98"/>
  <c r="I99"/>
  <c r="I100"/>
  <c r="I101"/>
  <c r="I106"/>
  <c r="I107"/>
  <c r="I108"/>
  <c r="I109"/>
  <c r="I110"/>
  <c r="I114"/>
  <c r="I115"/>
  <c r="I74"/>
  <c r="I75"/>
  <c r="I73"/>
  <c r="I21"/>
  <c r="I22"/>
  <c r="I23"/>
  <c r="I24"/>
  <c r="I25"/>
  <c r="I26"/>
  <c r="I30"/>
  <c r="I31"/>
  <c r="I32"/>
  <c r="I33"/>
  <c r="I34"/>
  <c r="I35"/>
  <c r="I36"/>
  <c r="I37"/>
  <c r="I19" s="1"/>
  <c r="I38"/>
  <c r="I39"/>
  <c r="I40"/>
  <c r="I41"/>
  <c r="I43"/>
  <c r="I44"/>
  <c r="I45"/>
  <c r="I51"/>
  <c r="I52"/>
  <c r="I53"/>
  <c r="I54"/>
  <c r="I55"/>
  <c r="I57"/>
  <c r="I58"/>
  <c r="I59"/>
  <c r="I60"/>
  <c r="I62"/>
  <c r="I63"/>
  <c r="I64"/>
  <c r="I65"/>
  <c r="I66"/>
  <c r="I67"/>
  <c r="I70"/>
  <c r="I20"/>
  <c r="E53" i="28"/>
  <c r="E50"/>
  <c r="E51"/>
  <c r="E49"/>
  <c r="E47"/>
  <c r="E46" s="1"/>
  <c r="E45"/>
  <c r="E39"/>
  <c r="E40"/>
  <c r="E41"/>
  <c r="E42"/>
  <c r="E35"/>
  <c r="E36"/>
  <c r="E34"/>
  <c r="E31"/>
  <c r="E32"/>
  <c r="E30"/>
  <c r="E27"/>
  <c r="E25" s="1"/>
  <c r="E23"/>
  <c r="E24"/>
  <c r="E22"/>
  <c r="E20"/>
  <c r="E18"/>
  <c r="E17"/>
  <c r="E38"/>
  <c r="F29" i="9"/>
  <c r="F27"/>
  <c r="F26"/>
  <c r="F25"/>
  <c r="F260"/>
  <c r="F261"/>
  <c r="F262"/>
  <c r="F264"/>
  <c r="F265"/>
  <c r="F266"/>
  <c r="F267"/>
  <c r="F268"/>
  <c r="F269"/>
  <c r="F270"/>
  <c r="F272"/>
  <c r="F273"/>
  <c r="F274"/>
  <c r="F259"/>
  <c r="F277"/>
  <c r="F278"/>
  <c r="E276"/>
  <c r="E275" s="1"/>
  <c r="F279"/>
  <c r="E219"/>
  <c r="E218" s="1"/>
  <c r="D219"/>
  <c r="D218" s="1"/>
  <c r="F127"/>
  <c r="F126"/>
  <c r="F106"/>
  <c r="F107"/>
  <c r="F108"/>
  <c r="F105"/>
  <c r="F114"/>
  <c r="F112"/>
  <c r="F68"/>
  <c r="F70"/>
  <c r="F71"/>
  <c r="F72"/>
  <c r="F67"/>
  <c r="I76" i="29" l="1"/>
  <c r="I190"/>
  <c r="E33" i="28"/>
  <c r="F111" i="9"/>
  <c r="I132" i="29"/>
  <c r="F21" i="9"/>
  <c r="F122"/>
  <c r="F121" s="1"/>
  <c r="F276"/>
  <c r="F275" s="1"/>
  <c r="F69"/>
  <c r="F72" i="29" l="1"/>
  <c r="D258" i="9"/>
  <c r="H72" i="29"/>
  <c r="H204" s="1"/>
  <c r="I72"/>
  <c r="I204" s="1"/>
  <c r="E258" i="9"/>
  <c r="F220" l="1"/>
  <c r="D37" i="28"/>
  <c r="C37"/>
  <c r="E37" l="1"/>
  <c r="E210" i="9"/>
  <c r="E209" s="1"/>
  <c r="E208" s="1"/>
  <c r="F212"/>
  <c r="F210" s="1"/>
  <c r="F209" s="1"/>
  <c r="F208" s="1"/>
  <c r="E158"/>
  <c r="E157" s="1"/>
  <c r="F158"/>
  <c r="F157" s="1"/>
  <c r="D158"/>
  <c r="D157" s="1"/>
  <c r="F258" l="1"/>
  <c r="E190"/>
  <c r="E189" s="1"/>
  <c r="E188" s="1"/>
  <c r="D190"/>
  <c r="D189" s="1"/>
  <c r="D188" s="1"/>
  <c r="F192"/>
  <c r="F191"/>
  <c r="G204" i="29"/>
  <c r="F190" i="9" l="1"/>
  <c r="F189" s="1"/>
  <c r="F188" s="1"/>
  <c r="D29" i="28"/>
  <c r="E29"/>
  <c r="D48"/>
  <c r="E48"/>
  <c r="D16"/>
  <c r="E16"/>
  <c r="D43"/>
  <c r="E44"/>
  <c r="E43" s="1"/>
  <c r="E52"/>
  <c r="F221" i="9"/>
  <c r="F219" s="1"/>
  <c r="F218" s="1"/>
  <c r="E222"/>
  <c r="E217" s="1"/>
  <c r="F224"/>
  <c r="F223" s="1"/>
  <c r="F241"/>
  <c r="F239"/>
  <c r="F238" s="1"/>
  <c r="F237" s="1"/>
  <c r="F215"/>
  <c r="F214" s="1"/>
  <c r="F213" s="1"/>
  <c r="F202"/>
  <c r="F201" s="1"/>
  <c r="F200" s="1"/>
  <c r="F195"/>
  <c r="F194" s="1"/>
  <c r="F193" s="1"/>
  <c r="F181"/>
  <c r="F179"/>
  <c r="F178" s="1"/>
  <c r="F177" s="1"/>
  <c r="F175"/>
  <c r="F174" s="1"/>
  <c r="F173" s="1"/>
  <c r="F167"/>
  <c r="F166" s="1"/>
  <c r="F150"/>
  <c r="F149" s="1"/>
  <c r="F143"/>
  <c r="F140" s="1"/>
  <c r="E139"/>
  <c r="F139"/>
  <c r="F136"/>
  <c r="E134"/>
  <c r="E133" s="1"/>
  <c r="E131"/>
  <c r="F131"/>
  <c r="E130"/>
  <c r="F130"/>
  <c r="E129"/>
  <c r="F129"/>
  <c r="E109"/>
  <c r="E104"/>
  <c r="F104"/>
  <c r="E94"/>
  <c r="E93" s="1"/>
  <c r="F94"/>
  <c r="F93" s="1"/>
  <c r="E90"/>
  <c r="F90"/>
  <c r="F89" s="1"/>
  <c r="E89"/>
  <c r="E81"/>
  <c r="E73"/>
  <c r="F73"/>
  <c r="E69"/>
  <c r="E66"/>
  <c r="F66"/>
  <c r="F65" s="1"/>
  <c r="E46"/>
  <c r="F46"/>
  <c r="E43"/>
  <c r="F43"/>
  <c r="E42"/>
  <c r="F42"/>
  <c r="E34"/>
  <c r="F34"/>
  <c r="E33"/>
  <c r="F33"/>
  <c r="F30"/>
  <c r="F20" s="1"/>
  <c r="F19" s="1"/>
  <c r="E20"/>
  <c r="F110"/>
  <c r="F109" s="1"/>
  <c r="E103" l="1"/>
  <c r="E102" s="1"/>
  <c r="F103"/>
  <c r="F102" s="1"/>
  <c r="F135"/>
  <c r="F134" s="1"/>
  <c r="F133" s="1"/>
  <c r="F222"/>
  <c r="F217" s="1"/>
  <c r="E65"/>
  <c r="E19" s="1"/>
  <c r="D54" i="28"/>
  <c r="E54"/>
  <c r="F280" i="9" l="1"/>
  <c r="E280"/>
  <c r="D167" l="1"/>
  <c r="D239" l="1"/>
  <c r="D238" s="1"/>
  <c r="D237" s="1"/>
  <c r="D202" l="1"/>
  <c r="D195"/>
  <c r="D90"/>
  <c r="D231" l="1"/>
  <c r="D230" s="1"/>
  <c r="D229" s="1"/>
  <c r="C46" i="28"/>
  <c r="C33"/>
  <c r="D150" i="9"/>
  <c r="D149" s="1"/>
  <c r="D166"/>
  <c r="D153"/>
  <c r="D145"/>
  <c r="D215"/>
  <c r="D214" s="1"/>
  <c r="D213" s="1"/>
  <c r="D217" l="1"/>
  <c r="C52" i="28" l="1"/>
  <c r="C48"/>
  <c r="C43"/>
  <c r="C29"/>
  <c r="C25"/>
  <c r="C16"/>
  <c r="C54" l="1"/>
  <c r="F204" i="29"/>
  <c r="D139" i="9" l="1"/>
  <c r="D138" s="1"/>
  <c r="D34" l="1"/>
  <c r="D33" s="1"/>
  <c r="D275" l="1"/>
  <c r="D241"/>
  <c r="D210"/>
  <c r="D209" s="1"/>
  <c r="D208" s="1"/>
  <c r="D201"/>
  <c r="D200" s="1"/>
  <c r="D194"/>
  <c r="D193" s="1"/>
  <c r="D186"/>
  <c r="D185" s="1"/>
  <c r="D183"/>
  <c r="D182" s="1"/>
  <c r="D179"/>
  <c r="D178" s="1"/>
  <c r="D177" s="1"/>
  <c r="D175"/>
  <c r="D174" s="1"/>
  <c r="D173" s="1"/>
  <c r="D134"/>
  <c r="D133" s="1"/>
  <c r="D131"/>
  <c r="D130" s="1"/>
  <c r="D129" s="1"/>
  <c r="D109"/>
  <c r="D104"/>
  <c r="D94"/>
  <c r="D93" s="1"/>
  <c r="D89"/>
  <c r="D73"/>
  <c r="D69"/>
  <c r="D66"/>
  <c r="D43"/>
  <c r="D42" s="1"/>
  <c r="D30"/>
  <c r="D103" l="1"/>
  <c r="D102" s="1"/>
  <c r="D20"/>
  <c r="D65"/>
  <c r="D46"/>
  <c r="D181"/>
  <c r="D19" l="1"/>
  <c r="D280" s="1"/>
</calcChain>
</file>

<file path=xl/sharedStrings.xml><?xml version="1.0" encoding="utf-8"?>
<sst xmlns="http://schemas.openxmlformats.org/spreadsheetml/2006/main" count="1506" uniqueCount="783">
  <si>
    <t>к решению Совета</t>
  </si>
  <si>
    <t>Тейковского</t>
  </si>
  <si>
    <t>муниципального района</t>
  </si>
  <si>
    <t>Наименование показателя</t>
  </si>
  <si>
    <t>(тыс. руб.)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</si>
  <si>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</si>
  <si>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</si>
  <si>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</si>
  <si>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</si>
  <si>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</si>
  <si>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</si>
  <si>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</si>
  <si>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</si>
  <si>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</si>
  <si>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</si>
  <si>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Муниципальная программа «Поддержка населения в Тейковском муниципальном районе»</t>
  </si>
  <si>
    <t>Муниципальная программа «Улучшение кормовой базы в общественном животноводстве Тейковского муниципального района»</t>
  </si>
  <si>
    <t>Муниципальная программа «Развитие информационного общества Тейковского муниципального района»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</si>
  <si>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</si>
  <si>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</si>
  <si>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</si>
  <si>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</si>
  <si>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</si>
  <si>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</si>
  <si>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</si>
  <si>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</si>
  <si>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</si>
  <si>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</si>
  <si>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</si>
  <si>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</si>
  <si>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</si>
  <si>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</si>
  <si>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</si>
  <si>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</si>
  <si>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</si>
  <si>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</si>
  <si>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</si>
  <si>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</si>
  <si>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</si>
  <si>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</si>
  <si>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</si>
  <si>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</si>
  <si>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</si>
  <si>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</si>
  <si>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</si>
  <si>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</si>
  <si>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>Массовый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</si>
  <si>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</si>
  <si>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</si>
  <si>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</si>
  <si>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</si>
  <si>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</si>
  <si>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</si>
  <si>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</si>
  <si>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</si>
  <si>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</si>
  <si>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</si>
  <si>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</si>
  <si>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</si>
  <si>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</si>
  <si>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</si>
  <si>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</si>
  <si>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</si>
  <si>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</si>
  <si>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</si>
  <si>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</si>
  <si>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</si>
  <si>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</si>
  <si>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</si>
  <si>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</si>
  <si>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</si>
  <si>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1102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</si>
  <si>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</si>
  <si>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</si>
  <si>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</si>
  <si>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</si>
  <si>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</si>
  <si>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</si>
  <si>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</si>
  <si>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t>Муниципальная программа "Обеспечение безопасности граждан и профилактика правонарушений в Тейковском муниципальном районе"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</si>
  <si>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</si>
  <si>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</si>
  <si>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</si>
  <si>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</si>
  <si>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</si>
  <si>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</si>
  <si>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</si>
  <si>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</si>
  <si>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</si>
  <si>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</si>
  <si>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</si>
  <si>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</si>
  <si>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</si>
  <si>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</si>
  <si>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</si>
  <si>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</si>
  <si>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</si>
  <si>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</si>
  <si>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</si>
  <si>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</si>
  <si>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</si>
  <si>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</si>
  <si>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</si>
  <si>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</si>
  <si>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</si>
  <si>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</si>
  <si>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</si>
  <si>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</si>
  <si>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</si>
  <si>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</si>
  <si>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</si>
  <si>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0120180090</t>
  </si>
  <si>
    <t>0120180100</t>
  </si>
  <si>
    <t>Осуществление переданных органам местного самоуправления государственных полномочий Ивановской области по выплате 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</si>
  <si>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0120180110</t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</si>
  <si>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</si>
  <si>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</si>
  <si>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</si>
  <si>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</si>
  <si>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</si>
  <si>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</si>
  <si>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</si>
  <si>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</si>
  <si>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</si>
  <si>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</si>
  <si>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</si>
  <si>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</si>
  <si>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</si>
  <si>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</si>
  <si>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</si>
  <si>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</si>
  <si>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</si>
  <si>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</si>
  <si>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</si>
  <si>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</si>
  <si>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</si>
  <si>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</si>
  <si>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</si>
  <si>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</si>
  <si>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</si>
  <si>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</si>
  <si>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</si>
  <si>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</si>
  <si>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</si>
  <si>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</si>
  <si>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</si>
  <si>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0170180190</t>
  </si>
  <si>
    <t>0170180200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</si>
  <si>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</si>
  <si>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</si>
  <si>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</si>
  <si>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</si>
  <si>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</si>
  <si>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</si>
  <si>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</si>
  <si>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</si>
  <si>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</si>
  <si>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</si>
  <si>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</si>
  <si>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</si>
  <si>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</si>
  <si>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</si>
  <si>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</si>
  <si>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</si>
  <si>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</si>
  <si>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</si>
  <si>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</si>
  <si>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</si>
  <si>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</si>
  <si>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</si>
  <si>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</si>
  <si>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</si>
  <si>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</si>
  <si>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</si>
  <si>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</si>
  <si>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</si>
  <si>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</si>
  <si>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Повышение средней заработной платы отдельным категориям работников учреждений культуры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</si>
  <si>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</si>
  <si>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</si>
  <si>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</si>
  <si>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</si>
  <si>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</si>
  <si>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</si>
  <si>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</si>
  <si>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</si>
  <si>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</si>
  <si>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 xml:space="preserve">Подпрограмма «Организация физкультурных мероприятий, спортивных мероприятий и участие спортсменов Тейковского муниципального района в соревнованиях»  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</si>
  <si>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</si>
  <si>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</si>
  <si>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</si>
  <si>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</si>
  <si>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</si>
  <si>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</si>
  <si>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</si>
  <si>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</si>
  <si>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</si>
  <si>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0600000000</t>
  </si>
  <si>
    <t>0700000000</t>
  </si>
  <si>
    <t xml:space="preserve">Подпрограмма «Улучшение кормовой базы в общественном животноводстве Тейковского муниципального района» </t>
  </si>
  <si>
    <t>0710000000</t>
  </si>
  <si>
    <r>
      <t xml:space="preserve">Возмещение части затрат на обновление площадей многолетних трав, зерновых и зернобобовых культур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</si>
  <si>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«Содействие муниципальным унитарным предприятиям района в улучшении кормовой базы»</t>
  </si>
  <si>
    <t>0710100000</t>
  </si>
  <si>
    <t>0710160030</t>
  </si>
  <si>
    <t>0800000000</t>
  </si>
  <si>
    <t xml:space="preserve">Подпрограмма «Развитие малого и среднего предпринимательства в Тейковском муниципальном районе на 2014-2016 годы» </t>
  </si>
  <si>
    <t>0810000000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</si>
  <si>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</si>
  <si>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</si>
  <si>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>0810100000</t>
  </si>
  <si>
    <t>0810160020</t>
  </si>
  <si>
    <t xml:space="preserve">Подпрограмма «Обслуживание информационной системы Тейковского муниципального района» 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</si>
  <si>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</si>
  <si>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</si>
  <si>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</si>
  <si>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Подпрограмма "Профилактика правонарушений, борьба с преступностью и обеспечения безопасности граждан</t>
  </si>
  <si>
    <t>1410000000</t>
  </si>
  <si>
    <t>Основное мероприятие «Обеспечение общественного порядка и профилактика правонарушений»</t>
  </si>
  <si>
    <t>1410100000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</si>
  <si>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</si>
  <si>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</si>
  <si>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</si>
  <si>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</si>
  <si>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</si>
  <si>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</si>
  <si>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</si>
  <si>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</si>
  <si>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</si>
  <si>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</si>
  <si>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</si>
  <si>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</si>
  <si>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0140100110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</si>
  <si>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</si>
  <si>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</si>
  <si>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</si>
  <si>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</si>
  <si>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</si>
  <si>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</si>
  <si>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</si>
  <si>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</si>
  <si>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</si>
  <si>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</si>
  <si>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</si>
  <si>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</si>
  <si>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</si>
  <si>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</si>
  <si>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</si>
  <si>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</si>
  <si>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</si>
  <si>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</si>
  <si>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</si>
  <si>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</si>
  <si>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</si>
  <si>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</si>
  <si>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</si>
  <si>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</si>
  <si>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</si>
  <si>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</si>
  <si>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</si>
  <si>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</si>
  <si>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общеобразовательных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</si>
  <si>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</si>
  <si>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</si>
  <si>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</si>
  <si>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</si>
  <si>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</si>
  <si>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</si>
  <si>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</si>
  <si>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</si>
  <si>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</si>
  <si>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</si>
  <si>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</si>
  <si>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</si>
  <si>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</si>
  <si>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</si>
  <si>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</si>
  <si>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</si>
  <si>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«Проведение официальных физкультурно-оздоровительных и спортивных мероприятий»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</si>
  <si>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</si>
  <si>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и развитие информационных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</si>
  <si>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</si>
  <si>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Профилактика правонарушений,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</si>
  <si>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</si>
  <si>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</si>
  <si>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</si>
  <si>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</si>
  <si>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</si>
  <si>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</si>
  <si>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</si>
  <si>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</si>
  <si>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Публикация нормативно-правовых актов и другой информации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</si>
  <si>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</si>
  <si>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</si>
  <si>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</si>
  <si>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</si>
  <si>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</si>
  <si>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</si>
  <si>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</si>
  <si>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</si>
  <si>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животных(Закупка товаров, работ и услуг для обеспечения государственных (муниципальных) нужд) 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</si>
  <si>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</si>
  <si>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</si>
  <si>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</si>
  <si>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</si>
  <si>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(Предоставление субсидий бюджетным, автономным учреждениям и иным некоммерческим организациям)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</si>
  <si>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</si>
  <si>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</si>
  <si>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</si>
  <si>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</si>
  <si>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</si>
  <si>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</si>
  <si>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</si>
  <si>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</si>
  <si>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</si>
  <si>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</si>
  <si>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</si>
  <si>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Выплата вознаграждений к наградам администрации Тейковского муниципального района, премий к Почетным грамотам и других премий в рамках иных непрограммных мероприятий по непрограммным направлениям деятельности исполнительных органов местного самоуправления (Социальное обеспечение и иные выплаты населению)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</si>
  <si>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(Социальное обеспечение и иные выплаты населению) </t>
    </r>
  </si>
  <si>
    <t>Утверждено по бюджету на 2017г.</t>
  </si>
  <si>
    <t xml:space="preserve">Мероприятия по укреплению материально-технической базы дошкольных образовательных учреждений (Закупка товаров, работ и услуг для обеспечения государственных (муниципальных) нужд)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</si>
  <si>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</si>
  <si>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</si>
  <si>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</si>
  <si>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 (Предоставление субсидий бюджетным, автономным учреждениям и иным некоммерческим организациям)</t>
  </si>
  <si>
    <t>Основное мероприятие "Организация библиотечного обслуживания населения"</t>
  </si>
  <si>
    <t>0210400000</t>
  </si>
  <si>
    <t>Расходы на повышение заработной платы педагогических работников учреждений дополнительного образования детей в сфере культуры и искусства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</si>
  <si>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Профилактика правонарушений,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</si>
  <si>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 xml:space="preserve">Организационные меры по формированию патриотического сознания детей и молодежи  (Закупка товаров, работ и услуг для обеспечения государственных (муниципальных) нужд) </t>
  </si>
  <si>
    <t>Приложение 9</t>
  </si>
  <si>
    <t>2017 год</t>
  </si>
  <si>
    <t>бюджета Тейковского муниципального района на 2017 год по разделам и подразделам функциональной классификации расходов Российской Федерации</t>
  </si>
  <si>
    <t xml:space="preserve">Утверждено по бюджету на 2017г </t>
  </si>
  <si>
    <t>Молодежная политика</t>
  </si>
  <si>
    <t>Приложение 11</t>
  </si>
  <si>
    <t xml:space="preserve">района на 2017 год </t>
  </si>
  <si>
    <t>Утверждено по бюджету на 2017 год</t>
  </si>
  <si>
    <t>Основное мероприятие «Привлечение и развитие кадрового потенциала в учреждениях здравоохранения района»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</si>
  <si>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</si>
  <si>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</si>
  <si>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</si>
  <si>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</si>
  <si>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</si>
  <si>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>0610107040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</si>
  <si>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</si>
  <si>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</si>
  <si>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</si>
  <si>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</si>
  <si>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</si>
  <si>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</si>
  <si>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0640000000</t>
  </si>
  <si>
    <t>0640100000</t>
  </si>
  <si>
    <t>0640140020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</si>
  <si>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</si>
  <si>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</si>
  <si>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</si>
  <si>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Подпрограмма «Реализация мероприятий по участию в организации деятельности по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</si>
  <si>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Основное мероприятие "Участие в организации деятельности по сбору и транспортированию твердых коммунальных отходов"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</si>
  <si>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</si>
  <si>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</si>
  <si>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</si>
  <si>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</si>
  <si>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</si>
  <si>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>0660000000</t>
  </si>
  <si>
    <t>0670000000</t>
  </si>
  <si>
    <t>0680000000</t>
  </si>
  <si>
    <t>0690000000</t>
  </si>
  <si>
    <t>06Б0000000</t>
  </si>
  <si>
    <t>0660100000</t>
  </si>
  <si>
    <t>0660120200</t>
  </si>
  <si>
    <t>0660120210</t>
  </si>
  <si>
    <t>0670100000</t>
  </si>
  <si>
    <t>0680100000</t>
  </si>
  <si>
    <t>0680120240</t>
  </si>
  <si>
    <t>0690100000</t>
  </si>
  <si>
    <t>06Б0100000</t>
  </si>
  <si>
    <t xml:space="preserve">Содержание и обслуживание газопровода  (Закупка товаров, работ и услуг для обеспечения государственных (муниципальных) нужд) 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</si>
  <si>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</si>
  <si>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</si>
  <si>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</si>
  <si>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>0120100140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</si>
  <si>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2017 год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</si>
  <si>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</si>
  <si>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</si>
  <si>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</si>
  <si>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</si>
  <si>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</si>
  <si>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0902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</si>
  <si>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</si>
  <si>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</si>
  <si>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</si>
  <si>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</si>
  <si>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</si>
  <si>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</si>
  <si>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</si>
  <si>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0900</t>
  </si>
  <si>
    <t>Здравоохранение</t>
  </si>
  <si>
    <t>Амбулаторная помощь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</si>
  <si>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</si>
  <si>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</si>
  <si>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Муниципальная программа "Создание благоприятных условий в целях привлечения медицинских работников для работы в учреждениях здравоохранения, расположенных на территории Тейковского муниципального района"</t>
  </si>
  <si>
    <t>Подпрограмма "Обеспечение существующей потребности в медицинских кадрах, их оптимальное размещение и эффективное использование"</t>
  </si>
  <si>
    <t xml:space="preserve">Создание и предоставление для проживания служебного жилищного фонда (Социальное обеспечение и иные выплаты населению) </t>
  </si>
  <si>
    <t>Выплата компенсации за наем жилых помещений (Социальное обеспечение и иные выплаты населению)</t>
  </si>
  <si>
    <t>Компенсация оплаты коммунальных услуг медицинским работникам, проживающим и работающим с сельской местности (Социальное обеспечение и иные выплаты населению)</t>
  </si>
  <si>
    <t xml:space="preserve">Компенсация расходов на мобильную связь медицинским работникам, проживающим и работающим с сельской местности (Социальное обеспечение и иные выплаты населению) </t>
  </si>
  <si>
    <t>Предоставление медицинским работникам иных льгот (компенсация проезда и т.п.) (Социальное обеспечение и иные выплаты населению)</t>
  </si>
  <si>
    <t>02201S1430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</si>
  <si>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(Межбюджетные трансферты) 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</si>
  <si>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</si>
  <si>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t>0210408030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</si>
  <si>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(Межбюджетные трансферты)</t>
  </si>
  <si>
    <t>0670108040</t>
  </si>
  <si>
    <t>0690108060</t>
  </si>
  <si>
    <t>Профилактика правонарушений, борьба с преступностью и обеспечение безопасности граждан  (Предоставление субсидий бюджетным, автономным учреждениям и иным некоммерческим организациям)</t>
  </si>
  <si>
    <t>Организационные меры по формированию патриотического сознания детей и молодежи  (Предоставление субсидий бюджетным, автономным учреждениям и иным некоммерческим организациям)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</si>
  <si>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</si>
  <si>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>Мероприятия, направленные на популяризацию службы в Вооруженных Силах Российской Федерации (Предоставление субсидий бюджетным, автономным учреждениям и иным некоммерческим организациям)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</si>
  <si>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</si>
  <si>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06Б0108110</t>
  </si>
  <si>
    <t>Муниципальная программа «Создание условий для развития туризма в  Тейковском муниципальном  районе»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</si>
  <si>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</si>
  <si>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</si>
  <si>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Повышение туристической привлекательности Тейковского района (Закупка товаров, работ и услуг для обеспечения государственных (муниципальных) нужд) 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</si>
  <si>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</si>
  <si>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 xml:space="preserve">Межбюджетные трансферты на исполнение переданных полномочий сельским поселениям на участие в организации деятельности по сбору ( в том числе раздельному сбору) и транспортированию твердых коммунальных отходов сельских поселений (Межбюджетные трансферты) 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</si>
  <si>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</si>
  <si>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Межбюджетные трансферты на исполнение переданных полномочий сельским поселениям на участие в организации деятельности по сбору ( в том числе раздельному сбору) и транспортированию твердых коммунальных отходов сельских поселений (Межбюджетные трансферты)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</si>
  <si>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поселений(Межбюджетные трансферты) 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</si>
  <si>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</si>
  <si>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от 16.12.2016 г. № 155-р</t>
  </si>
  <si>
    <t>0410100320</t>
  </si>
  <si>
    <t>0680160050</t>
  </si>
  <si>
    <t>600</t>
  </si>
  <si>
    <t>10</t>
  </si>
  <si>
    <t>0680108120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</si>
  <si>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</si>
  <si>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</t>
  </si>
  <si>
    <t>Приложение 2</t>
  </si>
  <si>
    <t>Внесенные изменения</t>
  </si>
  <si>
    <t>Уточненный бюджет на 2017 год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</si>
  <si>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(Закупка товаров, работ и услуг для обеспечения государственных (муниципальных) нужд) </t>
  </si>
  <si>
    <t>Приложение 1</t>
  </si>
  <si>
    <t>Приложение 3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</si>
  <si>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</si>
  <si>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</si>
  <si>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</si>
  <si>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>550,0</t>
  </si>
  <si>
    <t>0703</t>
  </si>
  <si>
    <t>Дополнительное образование детей</t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</si>
  <si>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 (Социальное обеспечение и иные выплаты населению) </t>
    </r>
  </si>
  <si>
    <t xml:space="preserve"> 040</t>
  </si>
  <si>
    <t>0110181950</t>
  </si>
  <si>
    <t>01101S1950</t>
  </si>
  <si>
    <t xml:space="preserve">На укрепление материально-технической базы муниципальных образовательных организаций Ивановской области  (Закупка товаров, работ и услуг для обеспечения государственных (муниципальных) нужд) </t>
  </si>
  <si>
    <t xml:space="preserve">Софинансирование расходов на укрепление материально-технической базы муниципальных образовательных организаций  (Закупка товаров, работ и услуг для обеспечения государственных (муниципальных) нужд) </t>
  </si>
  <si>
    <t>На укрепление материально-технической базы муниципальных образовательных организаций Ивановской области  (Предоставление субсидий бюджетным, автономным учреждениям и иным некоммерческим организациям)</t>
  </si>
  <si>
    <t>01101L0970</t>
  </si>
  <si>
    <t xml:space="preserve">Мероприятия по созданию в общеобразовательных организациях, расположенных в сельской местности, условий для занятий физической культурой и спортом (Закупка товаров, работ и услуг для обеспечения государственных (муниципальных) нужд) </t>
  </si>
  <si>
    <t>0220181430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</si>
  <si>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скотомогильников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</si>
  <si>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</si>
  <si>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</si>
  <si>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(Закупка товаров, работ и услуг для обеспечения государственных (муниципальных) нужд) 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</si>
  <si>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</si>
  <si>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Укрепление материально-технической базы муниципальных образовательных организацуий Ивановской области в части реализации перечня мероприятий Ивановской области по созданию в общеобразовательных организациях, расположенных в сельской местности, условий для занятий физической культурой и спортом в 2017 году (Закупка товаров, работ и услуг для обеспечения государственных (муниципальных) нужд) </t>
  </si>
  <si>
    <t>01101R0970</t>
  </si>
  <si>
    <t>0140182180</t>
  </si>
  <si>
    <t>0140282180</t>
  </si>
  <si>
    <t>0160182180</t>
  </si>
  <si>
    <t>0210382180</t>
  </si>
  <si>
    <t>0220182180</t>
  </si>
  <si>
    <t>Реализация мероприятий подпрограммы "Обеспечение жильем молодых семей" ФЦП "Жилище" на 2015 - 2020 годы (Социальное обеспечение и иные выплаты населению)</t>
  </si>
  <si>
    <t>0610150200</t>
  </si>
  <si>
    <t>06101R0200</t>
  </si>
  <si>
    <t>0410100810</t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</si>
  <si>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</si>
  <si>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</si>
  <si>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Укрепление материально-технической базы муниципальных образовательных организаций Ивановской области в части реализации перечня мероприятий Ивановской области по созданию в общеобразовательных организациях, расположенных в сельской местности, условий для занятий физической культурой и спортом в 2017 году (Закупка товаров, работ и услуг для обеспечения государственных (муниципальных) нужд) </t>
  </si>
  <si>
    <t>Основное мероприятие "Подготовка проектов планировки территории"</t>
  </si>
  <si>
    <t>06В0120410</t>
  </si>
  <si>
    <t>06В0000000</t>
  </si>
  <si>
    <t>06В0100000</t>
  </si>
  <si>
    <t>06В0182500</t>
  </si>
  <si>
    <t>4,4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</si>
  <si>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</si>
  <si>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>01Г0000000</t>
  </si>
  <si>
    <t>01Г0100000</t>
  </si>
  <si>
    <t>01Г0100430</t>
  </si>
  <si>
    <t>01Г0100440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</si>
  <si>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(Межбюджетные трансферты)</t>
    </r>
  </si>
  <si>
    <t>Основное мероприятие "Комплектование книжных фондов библиотек Тейковского муниципального района"</t>
  </si>
  <si>
    <t>0210500000</t>
  </si>
  <si>
    <t>02105R5191</t>
  </si>
  <si>
    <t>02105L5191</t>
  </si>
  <si>
    <t>4,3</t>
  </si>
  <si>
    <t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(Межбюджетные трансферты)</t>
  </si>
  <si>
    <t>Поддержка мер по обеспечению сбалансированности местных бюджетов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</si>
  <si>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Комплектование книжных фондов библиотек муниципальных образований в 2017 году (Закупка товаров, работ и услуг для обеспечения государственных (муниципальных) нужд) 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</si>
  <si>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</t>
  </si>
  <si>
    <t xml:space="preserve">Подпрограмма "Подготовка проектов внесения изменений в документы территориального планирования, правила землепользования и застройки" (Закупка товаров, работ и услуг для обеспечения государственных (муниципальных) нужд) </t>
  </si>
  <si>
    <t xml:space="preserve">Подготовка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</si>
  <si>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t xml:space="preserve">Софинансирование на подготовку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</si>
  <si>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t xml:space="preserve">Ремонт автомобильной дороги общего пользования местного значения Тейковского муниципального района "Нерль - Суново"  (Закупка товаров, работ и услуг для обеспечения государственных (муниципальных) нужд) </t>
  </si>
  <si>
    <t xml:space="preserve">Ремонт автомобильной дороги общего пользования местного значения Тейковского муниципального района  участка а/дороги "Оболсуново - Алферьево"   (Закупка товаров, работ и услуг для обеспечения государственных (муниципальных) нужд) </t>
  </si>
  <si>
    <t xml:space="preserve">Строительство (реконструкция), капитальный ремонт, ремонт и содержание автомобильных дорог общего пользования местного значения, в т.ч. на формирование муниципальных дорожных фондов (Закупка товаров, работ и услуг для обеспечения государственных (муниципальных) нужд) </t>
  </si>
  <si>
    <t>На организацию целевой подготовки педагогов для работы в муниципальных образовательных организациях Тейковского муниципального района (Социальное обеспечение и иные выплаты населению)</t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</si>
  <si>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</t>
  </si>
  <si>
    <t xml:space="preserve">Проведение ремонта жилых помещений ветеранам Великой Отечественной войны  (Закупка товаров, работ и услуг для обеспечения государственных (муниципальных) нужд) </t>
  </si>
  <si>
    <t xml:space="preserve">Софинансирование на подготовку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</si>
  <si>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Подготовка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</si>
  <si>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Ремонт автомобильной дороги общего пользования местного значения Тейковского муниципального района "подъезд к д. Терентьево"  (Закупка товаров, работ и услуг для обеспечения государственных (муниципальных) нужд) </t>
  </si>
  <si>
    <t xml:space="preserve">Строительство (реконструкция), капитальный ремонт, ремонт и содержание автомобильных дорог общего пользования местного значения, в т.ч. на формирование муниципальных дорожных фондов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</si>
  <si>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 (Закупка товаров, работ и услуг для обеспечения государственных (муниципальных) нужд) </t>
  </si>
  <si>
    <t xml:space="preserve">Комплектование книжных фондов библиотек муниципальных образований в 2017 году (Закупка товаров, работ и услуг для обеспечения государственных (муниципальных) нужд)  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</si>
  <si>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 </t>
  </si>
  <si>
    <t xml:space="preserve"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 </t>
  </si>
  <si>
    <t xml:space="preserve">Проведение ремонта жилых помещений ветеранам Великой Отечественной войны (Закупка товаров, работ и услуг для обеспечения государственных (муниципальных) нужд) </t>
  </si>
  <si>
    <t>Поддержка мер по обеспечению сбалансированности местных бюджетов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</si>
  <si>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Разработка проектов планировки и межевания территории (Закупка товаров, работ и услуг для обеспечения государственных (муниципальных) нужд) </t>
  </si>
  <si>
    <t xml:space="preserve">Выполнение комплексных кадастровых работ  (Закупка товаров, работ и услуг для обеспечения государственных (муниципальных) нужд) </t>
  </si>
  <si>
    <t>0670160100</t>
  </si>
  <si>
    <t>Субсидия организациям коммунального комплекса Тейковского муниципального района на ремонт и содержание уличного водоснабжения населенных пунктов (Иные бюджетные ассигнования)</t>
  </si>
  <si>
    <t xml:space="preserve">Обустройство дополнительных контейнерных площадок (Закупка товаров, работ и услуг для обеспечения государственных (муниципальных) нужд) 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</si>
  <si>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</si>
  <si>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(Предоставление субсидий бюджетным, автономным учреждениям и иным некоммерческим организациям)</t>
  </si>
  <si>
    <t xml:space="preserve">Тейковского </t>
  </si>
  <si>
    <t xml:space="preserve">от 16.12.2016 г. № 155-р  </t>
  </si>
  <si>
    <t>ДОХОДЫ</t>
  </si>
  <si>
    <t xml:space="preserve">   бюджета Тейковского муниципального района по кодам классификации доходов бюджетов на 2017 год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</si>
  <si>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</si>
  <si>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</si>
  <si>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</si>
  <si>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</si>
  <si>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</si>
  <si>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</si>
  <si>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</si>
  <si>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182 1010201001 0000 110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</si>
  <si>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</si>
  <si>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182 1010202001 0000 110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</si>
  <si>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</si>
  <si>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182 1010203001 0000 110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</si>
  <si>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</si>
  <si>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182 1010204001 0000 110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</si>
  <si>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2271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</si>
  <si>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</si>
  <si>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</si>
  <si>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>000 1030200001 0000 110</t>
  </si>
  <si>
    <t>Акцизы по подакцизным товарам (продукции), производимым на территории Российской Федерации</t>
  </si>
  <si>
    <t>100 1030223001 0000 110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</si>
  <si>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</si>
  <si>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</si>
  <si>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</si>
  <si>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</si>
  <si>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</si>
  <si>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</si>
  <si>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</si>
  <si>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</si>
  <si>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</si>
  <si>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</si>
  <si>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</si>
  <si>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>182 1050201002 0000 110</t>
  </si>
  <si>
    <t>182 1050202002 0000 110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</si>
  <si>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</si>
  <si>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000 1050300001 0000 110</t>
  </si>
  <si>
    <t xml:space="preserve">  Единый сельскохозяйственный налог</t>
  </si>
  <si>
    <t>182 1050301001 0000 110</t>
  </si>
  <si>
    <t>000 1050400002 0000 110</t>
  </si>
  <si>
    <t>Налог, взимаемый в связи с применением патентной системы налогообложения</t>
  </si>
  <si>
    <t>182 1050402002 0000 110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</si>
  <si>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</si>
  <si>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</si>
  <si>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</si>
  <si>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</si>
  <si>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</si>
  <si>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</si>
  <si>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</si>
  <si>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</si>
  <si>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</si>
  <si>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</si>
  <si>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</si>
  <si>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</si>
  <si>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</si>
  <si>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</si>
  <si>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</si>
  <si>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040 1110501313 0000 120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</si>
  <si>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</si>
  <si>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000 1110503000 0000 120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</si>
  <si>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</si>
  <si>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040 1110503505 0000 120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</si>
  <si>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</si>
  <si>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000 1110700000 0000 120</t>
  </si>
  <si>
    <t>Платежи от государственных и муниципальных унитарных предприятий</t>
  </si>
  <si>
    <t>000 1110701000 0000 120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</si>
  <si>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</si>
  <si>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040 1110701505 0000 120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</si>
  <si>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</si>
  <si>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</si>
  <si>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</si>
  <si>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</si>
  <si>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</si>
  <si>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</si>
  <si>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</si>
  <si>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048 1120102001 0000 120</t>
  </si>
  <si>
    <t xml:space="preserve">  Плата за выбросы загрязняющих веществ в атмосферный воздух передвижными объектами</t>
  </si>
  <si>
    <t>048 1120103001 0000 120</t>
  </si>
  <si>
    <t xml:space="preserve">  Плата за сбросы загрязняющих веществ в водные объекты</t>
  </si>
  <si>
    <t>048 1120104001 0000 120</t>
  </si>
  <si>
    <t xml:space="preserve">  Плата за размещение отходов производства и потребления</t>
  </si>
  <si>
    <t xml:space="preserve"> 000 1130000000 0000 000</t>
  </si>
  <si>
    <t xml:space="preserve">  ДОХОДЫ ОТ ОКАЗАНИЯ ПЛАТНЫХ УСЛУГ (РАБОТ) И КОМПЕНСАЦИИ ЗАТРАТ ГОСУДАРСТВА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</si>
  <si>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</si>
  <si>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</si>
  <si>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</si>
  <si>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</si>
  <si>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</si>
  <si>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</si>
  <si>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</si>
  <si>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</si>
  <si>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</si>
  <si>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>000 1140200000 0000 000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</si>
  <si>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</si>
  <si>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000 1140205005 0000 440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</si>
  <si>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</si>
  <si>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040 1140205305 0000 440 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</si>
  <si>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</si>
  <si>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000 1140600000 0000 430</t>
  </si>
  <si>
    <t xml:space="preserve">  Доходы от продажи земельных участков, находящихся в государственной и муниципальной собственности 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</si>
  <si>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</si>
  <si>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</si>
  <si>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>040 1140601310 0000 430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</si>
  <si>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</si>
  <si>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040 1140601313 0000 430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</si>
  <si>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</si>
  <si>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</si>
  <si>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</si>
  <si>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</si>
  <si>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</si>
  <si>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>182 1160301001 0000 140</t>
  </si>
  <si>
    <r>
      <t xml:space="preserve">   Денежные взыскания (штрафы) за нарушение законодательства о налогах и сборах, предусмотренные </t>
    </r>
    <r>
      <rPr>
        <sz val="10"/>
        <rFont val="Times New Roman"/>
        <family val="1"/>
        <charset val="204"/>
      </rPr>
      <t>статьями 116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118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статьей 119.1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пунктами 1</t>
    </r>
    <r>
      <rPr>
        <sz val="10"/>
        <color theme="1"/>
        <rFont val="Times New Roman"/>
        <family val="1"/>
        <charset val="204"/>
      </rPr>
      <t xml:space="preserve"> и </t>
    </r>
    <r>
      <rPr>
        <sz val="10"/>
        <rFont val="Times New Roman"/>
        <family val="1"/>
        <charset val="204"/>
      </rPr>
      <t>2 статьи 120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статьями 125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132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133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134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135.1</t>
    </r>
    <r>
      <rPr>
        <sz val="10"/>
        <color theme="1"/>
        <rFont val="Times New Roman"/>
        <family val="1"/>
        <charset val="204"/>
      </rPr>
      <t xml:space="preserve"> Налогового кодекса Российской Федерации</t>
    </r>
  </si>
  <si>
    <t>000 1162500000 0000 140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</si>
  <si>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</si>
  <si>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321 1162506001 0000 140</t>
  </si>
  <si>
    <t xml:space="preserve">   Денежные взыскания (штрафы) за нарушение земельного законодательства </t>
  </si>
  <si>
    <t>000 1163300000 0000 140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</si>
  <si>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</si>
  <si>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161 1163305005 0000 140</t>
  </si>
  <si>
    <t xml:space="preserve"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муниципальных районов 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</si>
  <si>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</si>
  <si>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</si>
  <si>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>010 1169005005 0000 140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</si>
  <si>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</si>
  <si>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040 1169005005 0000 140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</si>
  <si>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</si>
  <si>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</si>
  <si>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</si>
  <si>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</si>
  <si>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</si>
  <si>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</si>
  <si>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</si>
  <si>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</si>
  <si>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</si>
  <si>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</si>
  <si>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000 2021500000 0000 151</t>
  </si>
  <si>
    <t xml:space="preserve">  Дотации бюджетам субъектов Российской Федерации и муниципальных образований</t>
  </si>
  <si>
    <t xml:space="preserve"> 000 2021500100 0000 151</t>
  </si>
  <si>
    <t xml:space="preserve">  Дотации на выравнивание бюджетной обеспеченности</t>
  </si>
  <si>
    <t>040 2021500105 0000 151</t>
  </si>
  <si>
    <t xml:space="preserve">  Дотации бюджетам муниципальных районов на выравнивание  бюджетной обеспеченности</t>
  </si>
  <si>
    <t>000 2021500200 0000 151</t>
  </si>
  <si>
    <t>Дотации бюджетам на поддержку мер по обеспечению сбалансированности бюджетов</t>
  </si>
  <si>
    <t>040 2021500205 0000 151</t>
  </si>
  <si>
    <t>Дотации бюджетам муниципальных районов на поддержку мер по обеспечению сбалансированности бюджетов</t>
  </si>
  <si>
    <t xml:space="preserve"> 000 2022000000 0000 151</t>
  </si>
  <si>
    <t xml:space="preserve">  Субсидии бюджетам бюджетной системы Российской Федерации (межбюджетные субсидии)</t>
  </si>
  <si>
    <t>000 2022005100 0000 151</t>
  </si>
  <si>
    <t>Субсидии бюджетам на реализацию федеральных целевых программ</t>
  </si>
  <si>
    <t>040 2022005105 0000 151</t>
  </si>
  <si>
    <t>Субсидии бюджетам муниципальных районов на реализацию федеральных целевых программ</t>
  </si>
  <si>
    <t>000 2022021600 0000 151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</si>
  <si>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</si>
  <si>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040 2022021605 0000 151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</si>
  <si>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</si>
  <si>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000 2022509700 0000 151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</si>
  <si>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</si>
  <si>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040 2022509705 0000 151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</si>
  <si>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</si>
  <si>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000 2022551900 0000 151</t>
  </si>
  <si>
    <t>Субсидия бюджетам на поддержку отрасли культуры</t>
  </si>
  <si>
    <t xml:space="preserve">040 2022551905 0000 151
</t>
  </si>
  <si>
    <t>Субсидия бюджетам муниципальных районов на поддержку отрасли культуры</t>
  </si>
  <si>
    <t xml:space="preserve"> 000 2022999900 0000 151</t>
  </si>
  <si>
    <t xml:space="preserve">  Прочие субсидии</t>
  </si>
  <si>
    <t>040 2022999905 0000 151</t>
  </si>
  <si>
    <t xml:space="preserve">  Прочие субсидии бюджетам муниципальных районов</t>
  </si>
  <si>
    <t xml:space="preserve"> 000 2023000000 0000 151</t>
  </si>
  <si>
    <t xml:space="preserve">  Субвенции бюджетам субъектов Российской Федерации и муниципальных образований</t>
  </si>
  <si>
    <t xml:space="preserve"> 000 2023002400 0000 151</t>
  </si>
  <si>
    <t xml:space="preserve">  Субвенции местным бюджетам на выполнение передаваемых полномочий субъектов Российской Федерации</t>
  </si>
  <si>
    <t>040 2023002405 0000 151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</si>
  <si>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</si>
  <si>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>000 2023999900 0000 151</t>
  </si>
  <si>
    <t xml:space="preserve">  Прочие субвенции</t>
  </si>
  <si>
    <t>040 2023999905 0000 151</t>
  </si>
  <si>
    <t xml:space="preserve">  Прочие субвенции бюджетам муниципальных районов</t>
  </si>
  <si>
    <t xml:space="preserve"> 000 2024000000 0000 151</t>
  </si>
  <si>
    <t xml:space="preserve">  Иные межбюджетные трансферты</t>
  </si>
  <si>
    <t xml:space="preserve"> 000 2024001400 0000 151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</si>
  <si>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</si>
  <si>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040 2024001405 0000 151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</si>
  <si>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</si>
  <si>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000 2180000000 0000 000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</si>
  <si>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</si>
  <si>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000 2180000005 0000 151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</si>
  <si>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</si>
  <si>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040 2186001005 0000 151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</si>
  <si>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</si>
  <si>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000 2190000000 0000 000</t>
  </si>
  <si>
    <t>ВОЗВРАТ ОСТАТКОВ СУБСИДИЙ, СУБВЕНЦИЙ И ИНЫХ МЕЖБЮДЖЕТНЫХ ТРАНСФЕРТОВ, ИМЕЮЩИХ ЦЕЛЕВОЕ НАЗНАЧЕНИЕ, ПРОШЛЫХ ЛЕТ</t>
  </si>
  <si>
    <t>000 2190000005 0000 151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</si>
  <si>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</si>
  <si>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040 2192502005 0000 151</t>
  </si>
  <si>
    <t>Возврат остатков субсидий на мероприятия подпрограммы "Обеспечение жильем молодых семей" федеральной целевой программы "Жилище" на 2015 - 2020 годы из бюджетов муниципальных районов</t>
  </si>
  <si>
    <t>040 2196001005 0000 151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</si>
  <si>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</si>
  <si>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 Итого доходов</t>
  </si>
  <si>
    <t xml:space="preserve">к решению Совета </t>
  </si>
  <si>
    <t>Приложение 5</t>
  </si>
  <si>
    <t>Источники внутреннего финансирования дефицита</t>
  </si>
  <si>
    <t xml:space="preserve">бюджета Тейковского муниципального района на 2017 год                                             </t>
  </si>
  <si>
    <t>и плановый период 2018 - 2019 г.г.</t>
  </si>
  <si>
    <t xml:space="preserve">           (тыс. руб.)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</si>
  <si>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</si>
  <si>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</si>
  <si>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2018 год</t>
  </si>
  <si>
    <t>2019 год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</si>
  <si>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</si>
  <si>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</si>
  <si>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</si>
  <si>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</si>
  <si>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</si>
  <si>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</si>
  <si>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</si>
  <si>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</si>
  <si>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</si>
  <si>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</si>
  <si>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</si>
  <si>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</si>
  <si>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</si>
  <si>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</si>
  <si>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</si>
  <si>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</si>
  <si>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</si>
  <si>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</si>
  <si>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</si>
  <si>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</si>
  <si>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</si>
  <si>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</si>
  <si>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</si>
  <si>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</si>
  <si>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</si>
  <si>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</si>
  <si>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</si>
  <si>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</si>
  <si>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</si>
  <si>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</si>
  <si>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</si>
  <si>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</si>
  <si>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</si>
  <si>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</si>
  <si>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0160181420</t>
  </si>
  <si>
    <t>0160100320</t>
  </si>
  <si>
    <t>-1,3</t>
  </si>
  <si>
    <t>06101L0200</t>
  </si>
  <si>
    <t xml:space="preserve">Разработка проектно - сметной документации и газификации населенных пунктов Тейковского муниципального района (строительство магистральных газопроводов) (Закупка товаров, работ и услуг для обеспечения государственных (муниципальных) нужд) </t>
  </si>
  <si>
    <t>Разработка проектно - сметной документации и газификации населенных пунктов Тейковского муниципального района (строительство магистральных газопроводов) (Капитальные вложения в объекты государственной (муниципальной) собственности)</t>
  </si>
  <si>
    <t xml:space="preserve">Разработка проектно - сметной документации и газификации  населенных пунктов Тейковского муниципального района (строительство магистральных газопроводов) (Закупка товаров, работ и услуг для обеспечения государственных (муниципальных) нужд) </t>
  </si>
  <si>
    <t>Приложение 4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</si>
  <si>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</si>
  <si>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повышение заработной платы педагогическим работникам иных муниципальных организаций дополнительного образования детей до средней заработной платы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</si>
  <si>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от 15.08.2017 г. №  211-р</t>
  </si>
  <si>
    <t>от 15.08.2017 г. № 211-р</t>
  </si>
</sst>
</file>

<file path=xl/styles.xml><?xml version="1.0" encoding="utf-8"?>
<styleSheet xmlns="http://schemas.openxmlformats.org/spreadsheetml/2006/main">
  <numFmts count="3">
    <numFmt numFmtId="44" formatCode="_-* #,##0.00&quot;р.&quot;_-;\-* #,##0.00&quot;р.&quot;_-;_-* &quot;-&quot;??&quot;р.&quot;_-;_-@_-"/>
    <numFmt numFmtId="164" formatCode="0.0"/>
    <numFmt numFmtId="165" formatCode="#,##0.0"/>
  </numFmts>
  <fonts count="22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48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2" fillId="0" borderId="0" xfId="0" applyFont="1" applyAlignment="1">
      <alignment horizontal="right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9" fillId="0" borderId="0" xfId="0" applyFont="1"/>
    <xf numFmtId="49" fontId="11" fillId="0" borderId="1" xfId="0" applyNumberFormat="1" applyFont="1" applyBorder="1" applyAlignment="1">
      <alignment horizontal="center" vertical="top" wrapText="1"/>
    </xf>
    <xf numFmtId="0" fontId="12" fillId="0" borderId="0" xfId="0" applyFont="1"/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justify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4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justify" vertical="top" wrapText="1"/>
    </xf>
    <xf numFmtId="0" fontId="8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1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/>
    </xf>
    <xf numFmtId="0" fontId="4" fillId="0" borderId="1" xfId="0" applyFont="1" applyBorder="1"/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6" fillId="0" borderId="0" xfId="0" applyFont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164" fontId="4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wrapText="1"/>
    </xf>
    <xf numFmtId="0" fontId="15" fillId="0" borderId="0" xfId="0" applyFont="1"/>
    <xf numFmtId="49" fontId="4" fillId="0" borderId="1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5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justify" vertical="top" wrapText="1"/>
    </xf>
    <xf numFmtId="164" fontId="4" fillId="0" borderId="2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5" fontId="4" fillId="0" borderId="1" xfId="0" applyNumberFormat="1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vertical="top"/>
    </xf>
    <xf numFmtId="164" fontId="4" fillId="0" borderId="1" xfId="0" applyNumberFormat="1" applyFont="1" applyBorder="1"/>
    <xf numFmtId="164" fontId="4" fillId="0" borderId="2" xfId="0" applyNumberFormat="1" applyFont="1" applyBorder="1" applyAlignment="1">
      <alignment horizontal="center" vertical="top"/>
    </xf>
    <xf numFmtId="0" fontId="2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Alignment="1">
      <alignment horizontal="right" wrapText="1"/>
    </xf>
    <xf numFmtId="164" fontId="4" fillId="0" borderId="2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justify" vertical="top" wrapText="1"/>
    </xf>
    <xf numFmtId="164" fontId="4" fillId="0" borderId="4" xfId="0" applyNumberFormat="1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1" fontId="5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wrapText="1"/>
    </xf>
    <xf numFmtId="0" fontId="4" fillId="0" borderId="2" xfId="0" applyNumberFormat="1" applyFont="1" applyBorder="1" applyAlignment="1">
      <alignment horizontal="justify" wrapText="1"/>
    </xf>
    <xf numFmtId="44" fontId="4" fillId="0" borderId="1" xfId="1" applyFont="1" applyBorder="1" applyAlignment="1">
      <alignment vertical="top" wrapText="1"/>
    </xf>
    <xf numFmtId="49" fontId="20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indent="15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4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19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0" fontId="0" fillId="0" borderId="0" xfId="0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0" fontId="6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2"/>
  <sheetViews>
    <sheetView topLeftCell="A103" workbookViewId="0">
      <selection activeCell="F120" sqref="F120"/>
    </sheetView>
  </sheetViews>
  <sheetFormatPr defaultRowHeight="15"/>
  <cols>
    <col min="1" max="1" width="22.42578125" customWidth="1"/>
    <col min="2" max="2" width="72" customWidth="1"/>
    <col min="3" max="3" width="12.42578125" customWidth="1"/>
    <col min="4" max="4" width="10.140625" customWidth="1"/>
    <col min="5" max="5" width="6.7109375" hidden="1" customWidth="1"/>
    <col min="6" max="6" width="10.5703125" customWidth="1"/>
  </cols>
  <sheetData>
    <row r="1" spans="1:6" ht="15.75" customHeight="1">
      <c r="B1" s="441" t="s">
        <v>443</v>
      </c>
      <c r="C1" s="441"/>
      <c r="D1" s="441"/>
      <c r="E1" s="441"/>
      <c r="F1" s="441"/>
    </row>
    <row r="2" spans="1:6" ht="15.75" customHeight="1">
      <c r="B2" s="441" t="s">
        <v>0</v>
      </c>
      <c r="C2" s="441"/>
      <c r="D2" s="441"/>
      <c r="E2" s="441"/>
      <c r="F2" s="441"/>
    </row>
    <row r="3" spans="1:6" ht="15.75" customHeight="1">
      <c r="B3" s="442" t="s">
        <v>527</v>
      </c>
      <c r="C3" s="442"/>
      <c r="D3" s="442"/>
      <c r="E3" s="442"/>
      <c r="F3" s="442"/>
    </row>
    <row r="4" spans="1:6" ht="15.75" customHeight="1">
      <c r="B4" s="441" t="s">
        <v>2</v>
      </c>
      <c r="C4" s="441"/>
      <c r="D4" s="441"/>
      <c r="E4" s="441"/>
      <c r="F4" s="441"/>
    </row>
    <row r="5" spans="1:6" ht="15.75" customHeight="1">
      <c r="B5" s="441" t="s">
        <v>781</v>
      </c>
      <c r="C5" s="441"/>
      <c r="D5" s="441"/>
      <c r="E5" s="441"/>
      <c r="F5" s="441"/>
    </row>
    <row r="6" spans="1:6" ht="15.75" customHeight="1">
      <c r="A6" s="1"/>
      <c r="B6" s="441" t="s">
        <v>439</v>
      </c>
      <c r="C6" s="441"/>
      <c r="D6" s="441"/>
      <c r="E6" s="441"/>
      <c r="F6" s="441"/>
    </row>
    <row r="7" spans="1:6" ht="15.75" customHeight="1">
      <c r="A7" s="1"/>
      <c r="B7" s="441" t="s">
        <v>0</v>
      </c>
      <c r="C7" s="441"/>
      <c r="D7" s="441"/>
      <c r="E7" s="441"/>
      <c r="F7" s="441"/>
    </row>
    <row r="8" spans="1:6" ht="15.75" customHeight="1">
      <c r="A8" s="1"/>
      <c r="B8" s="442" t="s">
        <v>527</v>
      </c>
      <c r="C8" s="442"/>
      <c r="D8" s="442"/>
      <c r="E8" s="442"/>
      <c r="F8" s="442"/>
    </row>
    <row r="9" spans="1:6" ht="15.75" customHeight="1">
      <c r="A9" s="1"/>
      <c r="B9" s="441" t="s">
        <v>2</v>
      </c>
      <c r="C9" s="441"/>
      <c r="D9" s="441"/>
      <c r="E9" s="441"/>
      <c r="F9" s="441"/>
    </row>
    <row r="10" spans="1:6" ht="15.75" customHeight="1">
      <c r="A10" s="1"/>
      <c r="B10" s="441" t="s">
        <v>528</v>
      </c>
      <c r="C10" s="441"/>
      <c r="D10" s="441"/>
      <c r="E10" s="441"/>
      <c r="F10" s="441"/>
    </row>
    <row r="11" spans="1:6" ht="15.75">
      <c r="A11" s="443"/>
      <c r="B11" s="444"/>
      <c r="C11" s="444"/>
      <c r="D11" s="395"/>
    </row>
    <row r="12" spans="1:6">
      <c r="A12" s="440" t="s">
        <v>529</v>
      </c>
      <c r="B12" s="440"/>
      <c r="C12" s="440"/>
      <c r="D12" s="396"/>
    </row>
    <row r="13" spans="1:6" ht="35.25" customHeight="1">
      <c r="A13" s="435" t="s">
        <v>530</v>
      </c>
      <c r="B13" s="435"/>
      <c r="C13" s="435"/>
      <c r="D13" s="397"/>
    </row>
    <row r="14" spans="1:6" ht="15.75">
      <c r="A14" s="1"/>
      <c r="B14" s="1"/>
      <c r="C14" s="1"/>
      <c r="D14" s="1"/>
    </row>
    <row r="15" spans="1:6" ht="20.25" customHeight="1">
      <c r="A15" s="1"/>
      <c r="B15" s="436" t="s">
        <v>4</v>
      </c>
      <c r="C15" s="436"/>
      <c r="D15" s="398"/>
    </row>
    <row r="16" spans="1:6" ht="39" customHeight="1">
      <c r="A16" s="399" t="s">
        <v>531</v>
      </c>
      <c r="B16" s="400" t="s">
        <v>3</v>
      </c>
      <c r="C16" s="241" t="s">
        <v>319</v>
      </c>
      <c r="D16" s="241" t="s">
        <v>440</v>
      </c>
      <c r="E16" s="401"/>
      <c r="F16" s="155" t="s">
        <v>441</v>
      </c>
    </row>
    <row r="17" spans="1:6">
      <c r="A17" s="402" t="s">
        <v>532</v>
      </c>
      <c r="B17" s="366" t="s">
        <v>533</v>
      </c>
      <c r="C17" s="388">
        <f>C18+C24+C34+C42+C45+C55+C61+C66+C74+C84</f>
        <v>48649.3</v>
      </c>
      <c r="D17" s="388">
        <f t="shared" ref="D17:F17" si="0">D18+D24+D34+D42+D45+D55+D61+D66+D74+D84</f>
        <v>0</v>
      </c>
      <c r="E17" s="388">
        <f t="shared" si="0"/>
        <v>0</v>
      </c>
      <c r="F17" s="388">
        <f t="shared" si="0"/>
        <v>48649.3</v>
      </c>
    </row>
    <row r="18" spans="1:6">
      <c r="A18" s="402" t="s">
        <v>534</v>
      </c>
      <c r="B18" s="366" t="s">
        <v>535</v>
      </c>
      <c r="C18" s="388">
        <f>C19</f>
        <v>34078.400000000001</v>
      </c>
      <c r="D18" s="388">
        <f t="shared" ref="D18:F18" si="1">D19</f>
        <v>0</v>
      </c>
      <c r="E18" s="388">
        <f t="shared" si="1"/>
        <v>0</v>
      </c>
      <c r="F18" s="388">
        <f t="shared" si="1"/>
        <v>34078.400000000001</v>
      </c>
    </row>
    <row r="19" spans="1:6" ht="14.25" customHeight="1">
      <c r="A19" s="402" t="s">
        <v>536</v>
      </c>
      <c r="B19" s="366" t="s">
        <v>537</v>
      </c>
      <c r="C19" s="388">
        <f>C20+C21+C22+C23</f>
        <v>34078.400000000001</v>
      </c>
      <c r="D19" s="388">
        <f t="shared" ref="D19:F19" si="2">D20+D21+D22+D23</f>
        <v>0</v>
      </c>
      <c r="E19" s="388">
        <f t="shared" si="2"/>
        <v>0</v>
      </c>
      <c r="F19" s="388">
        <f t="shared" si="2"/>
        <v>34078.400000000001</v>
      </c>
    </row>
    <row r="20" spans="1:6" ht="54.75" customHeight="1">
      <c r="A20" s="382" t="s">
        <v>538</v>
      </c>
      <c r="B20" s="366" t="s">
        <v>539</v>
      </c>
      <c r="C20" s="388">
        <v>33870</v>
      </c>
      <c r="D20" s="388"/>
      <c r="E20" s="401"/>
      <c r="F20" s="388">
        <f>C20+D20</f>
        <v>33870</v>
      </c>
    </row>
    <row r="21" spans="1:6" ht="69" customHeight="1">
      <c r="A21" s="382" t="s">
        <v>540</v>
      </c>
      <c r="B21" s="366" t="s">
        <v>541</v>
      </c>
      <c r="C21" s="388">
        <v>21.6</v>
      </c>
      <c r="D21" s="388"/>
      <c r="E21" s="401"/>
      <c r="F21" s="388">
        <f t="shared" ref="F21:F23" si="3">C21+D21</f>
        <v>21.6</v>
      </c>
    </row>
    <row r="22" spans="1:6" ht="33" customHeight="1">
      <c r="A22" s="382" t="s">
        <v>542</v>
      </c>
      <c r="B22" s="366" t="s">
        <v>543</v>
      </c>
      <c r="C22" s="388">
        <v>54.3</v>
      </c>
      <c r="D22" s="388"/>
      <c r="E22" s="401"/>
      <c r="F22" s="388">
        <f t="shared" si="3"/>
        <v>54.3</v>
      </c>
    </row>
    <row r="23" spans="1:6" ht="60.75" customHeight="1">
      <c r="A23" s="382" t="s">
        <v>544</v>
      </c>
      <c r="B23" s="366" t="s">
        <v>545</v>
      </c>
      <c r="C23" s="388">
        <v>132.5</v>
      </c>
      <c r="D23" s="388"/>
      <c r="E23" s="401"/>
      <c r="F23" s="388">
        <f t="shared" si="3"/>
        <v>132.5</v>
      </c>
    </row>
    <row r="24" spans="1:6" ht="27.75" customHeight="1">
      <c r="A24" s="402" t="s">
        <v>546</v>
      </c>
      <c r="B24" s="366" t="s">
        <v>547</v>
      </c>
      <c r="C24" s="388">
        <f>C25</f>
        <v>5000.2</v>
      </c>
      <c r="D24" s="388">
        <f t="shared" ref="D24:F24" si="4">D25</f>
        <v>0</v>
      </c>
      <c r="E24" s="388">
        <f t="shared" si="4"/>
        <v>0</v>
      </c>
      <c r="F24" s="388">
        <f t="shared" si="4"/>
        <v>5000.2</v>
      </c>
    </row>
    <row r="25" spans="1:6" ht="27.75" customHeight="1">
      <c r="A25" s="402" t="s">
        <v>548</v>
      </c>
      <c r="B25" s="366" t="s">
        <v>549</v>
      </c>
      <c r="C25" s="388">
        <f>C26+C28+C30+C32</f>
        <v>5000.2</v>
      </c>
      <c r="D25" s="388">
        <f t="shared" ref="D25:F25" si="5">D26+D28+D30+D32</f>
        <v>0</v>
      </c>
      <c r="E25" s="388">
        <f t="shared" si="5"/>
        <v>0</v>
      </c>
      <c r="F25" s="388">
        <f t="shared" si="5"/>
        <v>5000.2</v>
      </c>
    </row>
    <row r="26" spans="1:6" ht="18.75" customHeight="1">
      <c r="A26" s="437" t="s">
        <v>550</v>
      </c>
      <c r="B26" s="438" t="s">
        <v>551</v>
      </c>
      <c r="C26" s="430">
        <v>1851.6</v>
      </c>
      <c r="D26" s="430"/>
      <c r="E26" s="401"/>
      <c r="F26" s="430">
        <f>C26+D26</f>
        <v>1851.6</v>
      </c>
    </row>
    <row r="27" spans="1:6" ht="21.75" customHeight="1">
      <c r="A27" s="437"/>
      <c r="B27" s="439"/>
      <c r="C27" s="431"/>
      <c r="D27" s="431"/>
      <c r="E27" s="401"/>
      <c r="F27" s="431"/>
    </row>
    <row r="28" spans="1:6" ht="53.25" customHeight="1">
      <c r="A28" s="432" t="s">
        <v>552</v>
      </c>
      <c r="B28" s="434" t="s">
        <v>553</v>
      </c>
      <c r="C28" s="430">
        <v>17.3</v>
      </c>
      <c r="D28" s="388"/>
      <c r="E28" s="401"/>
      <c r="F28" s="430">
        <f t="shared" ref="F28" si="6">C28+D28</f>
        <v>17.3</v>
      </c>
    </row>
    <row r="29" spans="1:6" ht="9" hidden="1" customHeight="1">
      <c r="A29" s="433"/>
      <c r="B29" s="434"/>
      <c r="C29" s="431"/>
      <c r="D29" s="388"/>
      <c r="E29" s="401"/>
      <c r="F29" s="431"/>
    </row>
    <row r="30" spans="1:6" ht="41.25" customHeight="1">
      <c r="A30" s="427" t="s">
        <v>554</v>
      </c>
      <c r="B30" s="428" t="s">
        <v>555</v>
      </c>
      <c r="C30" s="430">
        <v>3445.1</v>
      </c>
      <c r="D30" s="388"/>
      <c r="E30" s="401"/>
      <c r="F30" s="430">
        <f t="shared" ref="F30" si="7">C30+D30</f>
        <v>3445.1</v>
      </c>
    </row>
    <row r="31" spans="1:6" ht="9.75" hidden="1" customHeight="1">
      <c r="A31" s="427"/>
      <c r="B31" s="429"/>
      <c r="C31" s="431"/>
      <c r="D31" s="388"/>
      <c r="E31" s="401"/>
      <c r="F31" s="431"/>
    </row>
    <row r="32" spans="1:6" ht="42.75" customHeight="1">
      <c r="A32" s="427" t="s">
        <v>556</v>
      </c>
      <c r="B32" s="428" t="s">
        <v>557</v>
      </c>
      <c r="C32" s="430">
        <v>-313.8</v>
      </c>
      <c r="D32" s="388"/>
      <c r="E32" s="401"/>
      <c r="F32" s="430">
        <f t="shared" ref="F32" si="8">C32+D32</f>
        <v>-313.8</v>
      </c>
    </row>
    <row r="33" spans="1:6" ht="6" hidden="1" customHeight="1">
      <c r="A33" s="427"/>
      <c r="B33" s="429"/>
      <c r="C33" s="431"/>
      <c r="D33" s="388"/>
      <c r="E33" s="401"/>
      <c r="F33" s="431"/>
    </row>
    <row r="34" spans="1:6" ht="14.25" customHeight="1">
      <c r="A34" s="402" t="s">
        <v>558</v>
      </c>
      <c r="B34" s="250" t="s">
        <v>559</v>
      </c>
      <c r="C34" s="388">
        <f>C35+C38+C40</f>
        <v>2194.8000000000002</v>
      </c>
      <c r="D34" s="388">
        <f t="shared" ref="D34:F34" si="9">D35+D38+D40</f>
        <v>0</v>
      </c>
      <c r="E34" s="388">
        <f t="shared" si="9"/>
        <v>0</v>
      </c>
      <c r="F34" s="388">
        <f t="shared" si="9"/>
        <v>2194.8000000000002</v>
      </c>
    </row>
    <row r="35" spans="1:6" ht="24" customHeight="1">
      <c r="A35" s="402" t="s">
        <v>560</v>
      </c>
      <c r="B35" s="366" t="s">
        <v>561</v>
      </c>
      <c r="C35" s="388">
        <f>C36+C37</f>
        <v>1703</v>
      </c>
      <c r="D35" s="388">
        <f t="shared" ref="D35:F35" si="10">D36+D37</f>
        <v>0</v>
      </c>
      <c r="E35" s="388">
        <f t="shared" si="10"/>
        <v>0</v>
      </c>
      <c r="F35" s="388">
        <f t="shared" si="10"/>
        <v>1703</v>
      </c>
    </row>
    <row r="36" spans="1:6" ht="27.75" customHeight="1">
      <c r="A36" s="382" t="s">
        <v>562</v>
      </c>
      <c r="B36" s="366" t="s">
        <v>561</v>
      </c>
      <c r="C36" s="388">
        <v>1700</v>
      </c>
      <c r="D36" s="388"/>
      <c r="E36" s="401"/>
      <c r="F36" s="388">
        <f>C36+D36</f>
        <v>1700</v>
      </c>
    </row>
    <row r="37" spans="1:6" ht="27.75" customHeight="1">
      <c r="A37" s="382" t="s">
        <v>563</v>
      </c>
      <c r="B37" s="366" t="s">
        <v>564</v>
      </c>
      <c r="C37" s="388">
        <v>3</v>
      </c>
      <c r="D37" s="388"/>
      <c r="E37" s="401"/>
      <c r="F37" s="388">
        <f>C37+D37</f>
        <v>3</v>
      </c>
    </row>
    <row r="38" spans="1:6" ht="15.75" customHeight="1">
      <c r="A38" s="402" t="s">
        <v>565</v>
      </c>
      <c r="B38" s="366" t="s">
        <v>566</v>
      </c>
      <c r="C38" s="388">
        <f>C39</f>
        <v>421.8</v>
      </c>
      <c r="D38" s="388">
        <f t="shared" ref="D38:F38" si="11">D39</f>
        <v>0</v>
      </c>
      <c r="E38" s="388">
        <f t="shared" si="11"/>
        <v>0</v>
      </c>
      <c r="F38" s="388">
        <f t="shared" si="11"/>
        <v>421.8</v>
      </c>
    </row>
    <row r="39" spans="1:6">
      <c r="A39" s="382" t="s">
        <v>567</v>
      </c>
      <c r="B39" s="366" t="s">
        <v>566</v>
      </c>
      <c r="C39" s="388">
        <v>421.8</v>
      </c>
      <c r="D39" s="388"/>
      <c r="E39" s="401"/>
      <c r="F39" s="388">
        <f>C39+D39</f>
        <v>421.8</v>
      </c>
    </row>
    <row r="40" spans="1:6">
      <c r="A40" s="402" t="s">
        <v>568</v>
      </c>
      <c r="B40" s="366" t="s">
        <v>569</v>
      </c>
      <c r="C40" s="388">
        <f>C41</f>
        <v>70</v>
      </c>
      <c r="D40" s="388">
        <f t="shared" ref="D40:F40" si="12">D41</f>
        <v>0</v>
      </c>
      <c r="E40" s="388">
        <f t="shared" si="12"/>
        <v>0</v>
      </c>
      <c r="F40" s="388">
        <f t="shared" si="12"/>
        <v>70</v>
      </c>
    </row>
    <row r="41" spans="1:6" ht="31.5" customHeight="1">
      <c r="A41" s="382" t="s">
        <v>570</v>
      </c>
      <c r="B41" s="366" t="s">
        <v>571</v>
      </c>
      <c r="C41" s="388">
        <v>70</v>
      </c>
      <c r="D41" s="388"/>
      <c r="E41" s="401"/>
      <c r="F41" s="388">
        <f>C41+D41</f>
        <v>70</v>
      </c>
    </row>
    <row r="42" spans="1:6" ht="27" customHeight="1">
      <c r="A42" s="402" t="s">
        <v>572</v>
      </c>
      <c r="B42" s="366" t="s">
        <v>573</v>
      </c>
      <c r="C42" s="388">
        <f>C43</f>
        <v>125</v>
      </c>
      <c r="D42" s="388">
        <f t="shared" ref="D42:F43" si="13">D43</f>
        <v>0</v>
      </c>
      <c r="E42" s="388">
        <f t="shared" si="13"/>
        <v>0</v>
      </c>
      <c r="F42" s="388">
        <f t="shared" si="13"/>
        <v>125</v>
      </c>
    </row>
    <row r="43" spans="1:6" ht="18" customHeight="1">
      <c r="A43" s="402" t="s">
        <v>574</v>
      </c>
      <c r="B43" s="250" t="s">
        <v>575</v>
      </c>
      <c r="C43" s="388">
        <f>C44</f>
        <v>125</v>
      </c>
      <c r="D43" s="388">
        <f t="shared" si="13"/>
        <v>0</v>
      </c>
      <c r="E43" s="388">
        <f t="shared" si="13"/>
        <v>0</v>
      </c>
      <c r="F43" s="388">
        <f t="shared" si="13"/>
        <v>125</v>
      </c>
    </row>
    <row r="44" spans="1:6" ht="17.25" customHeight="1">
      <c r="A44" s="382" t="s">
        <v>576</v>
      </c>
      <c r="B44" s="250" t="s">
        <v>577</v>
      </c>
      <c r="C44" s="388">
        <v>125</v>
      </c>
      <c r="D44" s="388"/>
      <c r="E44" s="401"/>
      <c r="F44" s="388">
        <f>C44+D44</f>
        <v>125</v>
      </c>
    </row>
    <row r="45" spans="1:6" ht="28.5" customHeight="1">
      <c r="A45" s="402" t="s">
        <v>578</v>
      </c>
      <c r="B45" s="366" t="s">
        <v>579</v>
      </c>
      <c r="C45" s="388">
        <f t="shared" ref="C45:F45" si="14">C46+C52</f>
        <v>2537.6000000000004</v>
      </c>
      <c r="D45" s="388">
        <f t="shared" si="14"/>
        <v>0</v>
      </c>
      <c r="E45" s="388">
        <f t="shared" si="14"/>
        <v>0</v>
      </c>
      <c r="F45" s="388">
        <f t="shared" si="14"/>
        <v>2537.6000000000004</v>
      </c>
    </row>
    <row r="46" spans="1:6" ht="57" customHeight="1">
      <c r="A46" s="402" t="s">
        <v>580</v>
      </c>
      <c r="B46" s="366" t="s">
        <v>581</v>
      </c>
      <c r="C46" s="388">
        <f>C47+C50</f>
        <v>2537.6000000000004</v>
      </c>
      <c r="D46" s="388">
        <f t="shared" ref="D46:F46" si="15">D47+D50</f>
        <v>0</v>
      </c>
      <c r="E46" s="388">
        <f t="shared" si="15"/>
        <v>0</v>
      </c>
      <c r="F46" s="388">
        <f t="shared" si="15"/>
        <v>2537.6000000000004</v>
      </c>
    </row>
    <row r="47" spans="1:6" ht="43.5" customHeight="1">
      <c r="A47" s="402" t="s">
        <v>582</v>
      </c>
      <c r="B47" s="366" t="s">
        <v>583</v>
      </c>
      <c r="C47" s="388">
        <f>C48+C49</f>
        <v>2375.7000000000003</v>
      </c>
      <c r="D47" s="388">
        <f t="shared" ref="D47:F47" si="16">D48+D49</f>
        <v>0</v>
      </c>
      <c r="E47" s="388">
        <f t="shared" si="16"/>
        <v>0</v>
      </c>
      <c r="F47" s="388">
        <f t="shared" si="16"/>
        <v>2375.7000000000003</v>
      </c>
    </row>
    <row r="48" spans="1:6" ht="51.75" customHeight="1">
      <c r="A48" s="382" t="s">
        <v>584</v>
      </c>
      <c r="B48" s="404" t="s">
        <v>585</v>
      </c>
      <c r="C48" s="388">
        <v>2054.9</v>
      </c>
      <c r="D48" s="388"/>
      <c r="E48" s="401"/>
      <c r="F48" s="388">
        <f>C48+D48</f>
        <v>2054.9</v>
      </c>
    </row>
    <row r="49" spans="1:6" ht="54" customHeight="1">
      <c r="A49" s="382" t="s">
        <v>586</v>
      </c>
      <c r="B49" s="405" t="s">
        <v>587</v>
      </c>
      <c r="C49" s="388">
        <v>320.8</v>
      </c>
      <c r="D49" s="388"/>
      <c r="E49" s="401"/>
      <c r="F49" s="388">
        <f t="shared" ref="F49:F65" si="17">C49+D49</f>
        <v>320.8</v>
      </c>
    </row>
    <row r="50" spans="1:6" ht="56.25" customHeight="1">
      <c r="A50" s="402" t="s">
        <v>588</v>
      </c>
      <c r="B50" s="250" t="s">
        <v>589</v>
      </c>
      <c r="C50" s="388">
        <f>C51</f>
        <v>161.9</v>
      </c>
      <c r="D50" s="388">
        <f t="shared" ref="D50:E50" si="18">D51</f>
        <v>0</v>
      </c>
      <c r="E50" s="388">
        <f t="shared" si="18"/>
        <v>0</v>
      </c>
      <c r="F50" s="388">
        <f t="shared" si="17"/>
        <v>161.9</v>
      </c>
    </row>
    <row r="51" spans="1:6" ht="43.5" customHeight="1">
      <c r="A51" s="382" t="s">
        <v>590</v>
      </c>
      <c r="B51" s="366" t="s">
        <v>591</v>
      </c>
      <c r="C51" s="388">
        <v>161.9</v>
      </c>
      <c r="D51" s="388"/>
      <c r="E51" s="401"/>
      <c r="F51" s="388">
        <f t="shared" si="17"/>
        <v>161.9</v>
      </c>
    </row>
    <row r="52" spans="1:6" ht="24" customHeight="1">
      <c r="A52" s="382" t="s">
        <v>592</v>
      </c>
      <c r="B52" s="387" t="s">
        <v>593</v>
      </c>
      <c r="C52" s="388">
        <f t="shared" ref="C52:E53" si="19">C53</f>
        <v>0</v>
      </c>
      <c r="D52" s="388">
        <f t="shared" si="19"/>
        <v>0</v>
      </c>
      <c r="E52" s="388">
        <f t="shared" si="19"/>
        <v>0</v>
      </c>
      <c r="F52" s="388">
        <f t="shared" si="17"/>
        <v>0</v>
      </c>
    </row>
    <row r="53" spans="1:6" ht="29.25" customHeight="1">
      <c r="A53" s="382" t="s">
        <v>594</v>
      </c>
      <c r="B53" s="366" t="s">
        <v>595</v>
      </c>
      <c r="C53" s="388">
        <f t="shared" si="19"/>
        <v>0</v>
      </c>
      <c r="D53" s="388">
        <f t="shared" si="19"/>
        <v>0</v>
      </c>
      <c r="E53" s="388">
        <f t="shared" si="19"/>
        <v>0</v>
      </c>
      <c r="F53" s="388">
        <f t="shared" si="17"/>
        <v>0</v>
      </c>
    </row>
    <row r="54" spans="1:6" ht="39.75" customHeight="1">
      <c r="A54" s="382" t="s">
        <v>596</v>
      </c>
      <c r="B54" s="366" t="s">
        <v>597</v>
      </c>
      <c r="C54" s="388">
        <v>0</v>
      </c>
      <c r="D54" s="388"/>
      <c r="E54" s="401"/>
      <c r="F54" s="388">
        <f t="shared" si="17"/>
        <v>0</v>
      </c>
    </row>
    <row r="55" spans="1:6" ht="18" customHeight="1">
      <c r="A55" s="402" t="s">
        <v>598</v>
      </c>
      <c r="B55" s="250" t="s">
        <v>599</v>
      </c>
      <c r="C55" s="388">
        <f>C56</f>
        <v>364.6</v>
      </c>
      <c r="D55" s="388">
        <f t="shared" ref="D55:E55" si="20">D56</f>
        <v>0</v>
      </c>
      <c r="E55" s="388">
        <f t="shared" si="20"/>
        <v>0</v>
      </c>
      <c r="F55" s="388">
        <f t="shared" si="17"/>
        <v>364.6</v>
      </c>
    </row>
    <row r="56" spans="1:6" ht="18.75" customHeight="1">
      <c r="A56" s="402" t="s">
        <v>600</v>
      </c>
      <c r="B56" s="250" t="s">
        <v>601</v>
      </c>
      <c r="C56" s="388">
        <f>C57+C58+C59+C60</f>
        <v>364.6</v>
      </c>
      <c r="D56" s="388">
        <f t="shared" ref="D56:E56" si="21">D57+D58+D59+D60</f>
        <v>0</v>
      </c>
      <c r="E56" s="388">
        <f t="shared" si="21"/>
        <v>0</v>
      </c>
      <c r="F56" s="388">
        <f t="shared" si="17"/>
        <v>364.6</v>
      </c>
    </row>
    <row r="57" spans="1:6" ht="25.5" customHeight="1">
      <c r="A57" s="382" t="s">
        <v>602</v>
      </c>
      <c r="B57" s="366" t="s">
        <v>603</v>
      </c>
      <c r="C57" s="388">
        <v>75.5</v>
      </c>
      <c r="D57" s="388"/>
      <c r="E57" s="401"/>
      <c r="F57" s="388">
        <f t="shared" si="17"/>
        <v>75.5</v>
      </c>
    </row>
    <row r="58" spans="1:6" ht="27.75" customHeight="1">
      <c r="A58" s="382" t="s">
        <v>604</v>
      </c>
      <c r="B58" s="366" t="s">
        <v>605</v>
      </c>
      <c r="C58" s="388">
        <v>0</v>
      </c>
      <c r="D58" s="388"/>
      <c r="E58" s="401"/>
      <c r="F58" s="388">
        <f t="shared" si="17"/>
        <v>0</v>
      </c>
    </row>
    <row r="59" spans="1:6" ht="18.75" customHeight="1">
      <c r="A59" s="382" t="s">
        <v>606</v>
      </c>
      <c r="B59" s="366" t="s">
        <v>607</v>
      </c>
      <c r="C59" s="388">
        <v>49.7</v>
      </c>
      <c r="D59" s="388"/>
      <c r="E59" s="401"/>
      <c r="F59" s="388">
        <f t="shared" si="17"/>
        <v>49.7</v>
      </c>
    </row>
    <row r="60" spans="1:6" ht="20.25" customHeight="1">
      <c r="A60" s="382" t="s">
        <v>608</v>
      </c>
      <c r="B60" s="366" t="s">
        <v>609</v>
      </c>
      <c r="C60" s="388">
        <v>239.4</v>
      </c>
      <c r="D60" s="388"/>
      <c r="E60" s="401"/>
      <c r="F60" s="388">
        <f t="shared" si="17"/>
        <v>239.4</v>
      </c>
    </row>
    <row r="61" spans="1:6" ht="27" customHeight="1">
      <c r="A61" s="402" t="s">
        <v>610</v>
      </c>
      <c r="B61" s="366" t="s">
        <v>611</v>
      </c>
      <c r="C61" s="388">
        <f>C62</f>
        <v>2419</v>
      </c>
      <c r="D61" s="388">
        <f t="shared" ref="D61:E62" si="22">D62</f>
        <v>0</v>
      </c>
      <c r="E61" s="388">
        <f t="shared" si="22"/>
        <v>0</v>
      </c>
      <c r="F61" s="388">
        <f t="shared" si="17"/>
        <v>2419</v>
      </c>
    </row>
    <row r="62" spans="1:6" ht="18.75" customHeight="1">
      <c r="A62" s="402" t="s">
        <v>612</v>
      </c>
      <c r="B62" s="250" t="s">
        <v>613</v>
      </c>
      <c r="C62" s="388">
        <f>C63</f>
        <v>2419</v>
      </c>
      <c r="D62" s="388">
        <f t="shared" si="22"/>
        <v>0</v>
      </c>
      <c r="E62" s="388">
        <f t="shared" si="22"/>
        <v>0</v>
      </c>
      <c r="F62" s="388">
        <f t="shared" si="17"/>
        <v>2419</v>
      </c>
    </row>
    <row r="63" spans="1:6" ht="21.75" customHeight="1">
      <c r="A63" s="402" t="s">
        <v>614</v>
      </c>
      <c r="B63" s="250" t="s">
        <v>615</v>
      </c>
      <c r="C63" s="388">
        <f>C64+C65</f>
        <v>2419</v>
      </c>
      <c r="D63" s="388">
        <f t="shared" ref="D63:E63" si="23">D64+D65</f>
        <v>0</v>
      </c>
      <c r="E63" s="388">
        <f t="shared" si="23"/>
        <v>0</v>
      </c>
      <c r="F63" s="388">
        <f t="shared" si="17"/>
        <v>2419</v>
      </c>
    </row>
    <row r="64" spans="1:6" ht="28.5" customHeight="1">
      <c r="A64" s="382" t="s">
        <v>616</v>
      </c>
      <c r="B64" s="366" t="s">
        <v>617</v>
      </c>
      <c r="C64" s="388">
        <v>45</v>
      </c>
      <c r="D64" s="388"/>
      <c r="E64" s="401"/>
      <c r="F64" s="388">
        <f t="shared" si="17"/>
        <v>45</v>
      </c>
    </row>
    <row r="65" spans="1:6" ht="30" customHeight="1">
      <c r="A65" s="382" t="s">
        <v>618</v>
      </c>
      <c r="B65" s="366" t="s">
        <v>617</v>
      </c>
      <c r="C65" s="388">
        <v>2374</v>
      </c>
      <c r="D65" s="388"/>
      <c r="E65" s="401"/>
      <c r="F65" s="388">
        <f t="shared" si="17"/>
        <v>2374</v>
      </c>
    </row>
    <row r="66" spans="1:6" ht="23.25" customHeight="1">
      <c r="A66" s="402" t="s">
        <v>619</v>
      </c>
      <c r="B66" s="366" t="s">
        <v>620</v>
      </c>
      <c r="C66" s="388">
        <f t="shared" ref="C66:F66" si="24">C67+C70</f>
        <v>1479.3</v>
      </c>
      <c r="D66" s="388">
        <f t="shared" si="24"/>
        <v>0</v>
      </c>
      <c r="E66" s="388">
        <f t="shared" si="24"/>
        <v>0</v>
      </c>
      <c r="F66" s="388">
        <f t="shared" si="24"/>
        <v>1479.3</v>
      </c>
    </row>
    <row r="67" spans="1:6" ht="58.5" customHeight="1">
      <c r="A67" s="337" t="s">
        <v>621</v>
      </c>
      <c r="B67" s="387" t="s">
        <v>622</v>
      </c>
      <c r="C67" s="406">
        <f t="shared" ref="C67:F68" si="25">C68</f>
        <v>422.5</v>
      </c>
      <c r="D67" s="406">
        <f t="shared" si="25"/>
        <v>0</v>
      </c>
      <c r="E67" s="406">
        <f t="shared" si="25"/>
        <v>0</v>
      </c>
      <c r="F67" s="406">
        <f t="shared" si="25"/>
        <v>422.5</v>
      </c>
    </row>
    <row r="68" spans="1:6" ht="54" customHeight="1">
      <c r="A68" s="337" t="s">
        <v>623</v>
      </c>
      <c r="B68" s="387" t="s">
        <v>624</v>
      </c>
      <c r="C68" s="406">
        <f t="shared" si="25"/>
        <v>422.5</v>
      </c>
      <c r="D68" s="406">
        <f t="shared" si="25"/>
        <v>0</v>
      </c>
      <c r="E68" s="406">
        <f t="shared" si="25"/>
        <v>0</v>
      </c>
      <c r="F68" s="406">
        <f t="shared" si="25"/>
        <v>422.5</v>
      </c>
    </row>
    <row r="69" spans="1:6" ht="57" customHeight="1">
      <c r="A69" s="382" t="s">
        <v>625</v>
      </c>
      <c r="B69" s="405" t="s">
        <v>626</v>
      </c>
      <c r="C69" s="406">
        <v>422.5</v>
      </c>
      <c r="D69" s="388"/>
      <c r="E69" s="401"/>
      <c r="F69" s="406">
        <f>C69+D69</f>
        <v>422.5</v>
      </c>
    </row>
    <row r="70" spans="1:6" ht="28.5" customHeight="1">
      <c r="A70" s="407" t="s">
        <v>627</v>
      </c>
      <c r="B70" s="232" t="s">
        <v>628</v>
      </c>
      <c r="C70" s="381">
        <f>C71</f>
        <v>1056.8</v>
      </c>
      <c r="D70" s="381">
        <f t="shared" ref="D70:F70" si="26">D71</f>
        <v>0</v>
      </c>
      <c r="E70" s="381">
        <f t="shared" si="26"/>
        <v>0</v>
      </c>
      <c r="F70" s="381">
        <f t="shared" si="26"/>
        <v>1056.8</v>
      </c>
    </row>
    <row r="71" spans="1:6" ht="30" customHeight="1">
      <c r="A71" s="402" t="s">
        <v>629</v>
      </c>
      <c r="B71" s="366" t="s">
        <v>630</v>
      </c>
      <c r="C71" s="388">
        <f>C72+C73</f>
        <v>1056.8</v>
      </c>
      <c r="D71" s="388">
        <f t="shared" ref="D71:F71" si="27">D72+D73</f>
        <v>0</v>
      </c>
      <c r="E71" s="388">
        <f t="shared" si="27"/>
        <v>0</v>
      </c>
      <c r="F71" s="388">
        <f t="shared" si="27"/>
        <v>1056.8</v>
      </c>
    </row>
    <row r="72" spans="1:6" ht="28.5" customHeight="1">
      <c r="A72" s="382" t="s">
        <v>631</v>
      </c>
      <c r="B72" s="366" t="s">
        <v>632</v>
      </c>
      <c r="C72" s="388">
        <v>885.4</v>
      </c>
      <c r="D72" s="388"/>
      <c r="E72" s="401"/>
      <c r="F72" s="388">
        <f>C72+D72</f>
        <v>885.4</v>
      </c>
    </row>
    <row r="73" spans="1:6" ht="34.5" customHeight="1">
      <c r="A73" s="382" t="s">
        <v>633</v>
      </c>
      <c r="B73" s="366" t="s">
        <v>634</v>
      </c>
      <c r="C73" s="388">
        <v>171.4</v>
      </c>
      <c r="D73" s="388"/>
      <c r="E73" s="401"/>
      <c r="F73" s="388">
        <f>C73+D73</f>
        <v>171.4</v>
      </c>
    </row>
    <row r="74" spans="1:6" ht="18.75" customHeight="1">
      <c r="A74" s="402" t="s">
        <v>635</v>
      </c>
      <c r="B74" s="250" t="s">
        <v>636</v>
      </c>
      <c r="C74" s="388">
        <f>C75+C77+C81+C79</f>
        <v>104.3</v>
      </c>
      <c r="D74" s="388">
        <f t="shared" ref="D74:F74" si="28">D75+D77+D81+D79</f>
        <v>0</v>
      </c>
      <c r="E74" s="388">
        <f t="shared" si="28"/>
        <v>0</v>
      </c>
      <c r="F74" s="388">
        <f t="shared" si="28"/>
        <v>104.3</v>
      </c>
    </row>
    <row r="75" spans="1:6" ht="19.5" customHeight="1">
      <c r="A75" s="402" t="s">
        <v>637</v>
      </c>
      <c r="B75" s="366" t="s">
        <v>638</v>
      </c>
      <c r="C75" s="388">
        <f>C76</f>
        <v>40</v>
      </c>
      <c r="D75" s="388">
        <f t="shared" ref="D75:F75" si="29">D76</f>
        <v>0</v>
      </c>
      <c r="E75" s="388">
        <f t="shared" si="29"/>
        <v>0</v>
      </c>
      <c r="F75" s="388">
        <f t="shared" si="29"/>
        <v>40</v>
      </c>
    </row>
    <row r="76" spans="1:6" ht="56.25" customHeight="1">
      <c r="A76" s="382" t="s">
        <v>639</v>
      </c>
      <c r="B76" s="408" t="s">
        <v>640</v>
      </c>
      <c r="C76" s="388">
        <v>40</v>
      </c>
      <c r="D76" s="388"/>
      <c r="E76" s="401"/>
      <c r="F76" s="388">
        <f>C76+D76</f>
        <v>40</v>
      </c>
    </row>
    <row r="77" spans="1:6" ht="66" customHeight="1">
      <c r="A77" s="382" t="s">
        <v>641</v>
      </c>
      <c r="B77" s="408" t="s">
        <v>642</v>
      </c>
      <c r="C77" s="388">
        <f>C78</f>
        <v>35</v>
      </c>
      <c r="D77" s="388">
        <f t="shared" ref="D77:F77" si="30">D78</f>
        <v>0</v>
      </c>
      <c r="E77" s="388">
        <f t="shared" si="30"/>
        <v>0</v>
      </c>
      <c r="F77" s="388">
        <f t="shared" si="30"/>
        <v>35</v>
      </c>
    </row>
    <row r="78" spans="1:6" ht="18" customHeight="1">
      <c r="A78" s="382" t="s">
        <v>643</v>
      </c>
      <c r="B78" s="366" t="s">
        <v>644</v>
      </c>
      <c r="C78" s="388">
        <v>35</v>
      </c>
      <c r="D78" s="388"/>
      <c r="E78" s="401"/>
      <c r="F78" s="388">
        <f>C78+D78</f>
        <v>35</v>
      </c>
    </row>
    <row r="79" spans="1:6" ht="43.5" customHeight="1">
      <c r="A79" s="382" t="s">
        <v>645</v>
      </c>
      <c r="B79" s="366" t="s">
        <v>646</v>
      </c>
      <c r="C79" s="388">
        <f>C80</f>
        <v>3</v>
      </c>
      <c r="D79" s="388">
        <f t="shared" ref="D79:F79" si="31">D80</f>
        <v>0</v>
      </c>
      <c r="E79" s="388">
        <f t="shared" si="31"/>
        <v>0</v>
      </c>
      <c r="F79" s="388">
        <f t="shared" si="31"/>
        <v>3</v>
      </c>
    </row>
    <row r="80" spans="1:6" ht="45" customHeight="1">
      <c r="A80" s="382" t="s">
        <v>647</v>
      </c>
      <c r="B80" s="366" t="s">
        <v>648</v>
      </c>
      <c r="C80" s="388">
        <v>3</v>
      </c>
      <c r="D80" s="388"/>
      <c r="E80" s="401"/>
      <c r="F80" s="388">
        <f>C80+D80</f>
        <v>3</v>
      </c>
    </row>
    <row r="81" spans="1:6" ht="27.75" customHeight="1">
      <c r="A81" s="402" t="s">
        <v>649</v>
      </c>
      <c r="B81" s="366" t="s">
        <v>650</v>
      </c>
      <c r="C81" s="388">
        <f>C82+C83</f>
        <v>26.3</v>
      </c>
      <c r="D81" s="388">
        <f t="shared" ref="D81:F81" si="32">D82+D83</f>
        <v>0</v>
      </c>
      <c r="E81" s="388">
        <f t="shared" si="32"/>
        <v>0</v>
      </c>
      <c r="F81" s="388">
        <f t="shared" si="32"/>
        <v>26.3</v>
      </c>
    </row>
    <row r="82" spans="1:6" ht="31.5" customHeight="1">
      <c r="A82" s="382" t="s">
        <v>651</v>
      </c>
      <c r="B82" s="366" t="s">
        <v>652</v>
      </c>
      <c r="C82" s="388">
        <v>3.5</v>
      </c>
      <c r="D82" s="388"/>
      <c r="E82" s="401"/>
      <c r="F82" s="388">
        <f>C82+D82</f>
        <v>3.5</v>
      </c>
    </row>
    <row r="83" spans="1:6" ht="29.25" customHeight="1">
      <c r="A83" s="382" t="s">
        <v>653</v>
      </c>
      <c r="B83" s="366" t="s">
        <v>652</v>
      </c>
      <c r="C83" s="388">
        <v>22.8</v>
      </c>
      <c r="D83" s="388"/>
      <c r="E83" s="401"/>
      <c r="F83" s="388">
        <f>C83+D83</f>
        <v>22.8</v>
      </c>
    </row>
    <row r="84" spans="1:6" ht="17.25" customHeight="1">
      <c r="A84" s="402" t="s">
        <v>654</v>
      </c>
      <c r="B84" s="250" t="s">
        <v>655</v>
      </c>
      <c r="C84" s="388">
        <f t="shared" ref="C84:F85" si="33">C85</f>
        <v>346.1</v>
      </c>
      <c r="D84" s="388">
        <f t="shared" si="33"/>
        <v>0</v>
      </c>
      <c r="E84" s="388">
        <f t="shared" si="33"/>
        <v>0</v>
      </c>
      <c r="F84" s="388">
        <f t="shared" si="33"/>
        <v>346.1</v>
      </c>
    </row>
    <row r="85" spans="1:6" ht="17.25" customHeight="1">
      <c r="A85" s="402" t="s">
        <v>656</v>
      </c>
      <c r="B85" s="250" t="s">
        <v>657</v>
      </c>
      <c r="C85" s="388">
        <f t="shared" si="33"/>
        <v>346.1</v>
      </c>
      <c r="D85" s="388">
        <f t="shared" si="33"/>
        <v>0</v>
      </c>
      <c r="E85" s="388">
        <f t="shared" si="33"/>
        <v>0</v>
      </c>
      <c r="F85" s="388">
        <f t="shared" si="33"/>
        <v>346.1</v>
      </c>
    </row>
    <row r="86" spans="1:6" ht="15.75" customHeight="1">
      <c r="A86" s="382" t="s">
        <v>658</v>
      </c>
      <c r="B86" s="250" t="s">
        <v>659</v>
      </c>
      <c r="C86" s="388">
        <v>346.1</v>
      </c>
      <c r="D86" s="388"/>
      <c r="E86" s="401"/>
      <c r="F86" s="388">
        <f>C86+D86</f>
        <v>346.1</v>
      </c>
    </row>
    <row r="87" spans="1:6" ht="17.25" customHeight="1">
      <c r="A87" s="409" t="s">
        <v>660</v>
      </c>
      <c r="B87" s="13" t="s">
        <v>661</v>
      </c>
      <c r="C87" s="386">
        <f>C88+C113+C116</f>
        <v>134432.30000000002</v>
      </c>
      <c r="D87" s="386">
        <f>D88+D113+D116</f>
        <v>-482.90000000000003</v>
      </c>
      <c r="E87" s="386">
        <f t="shared" ref="E87:F87" si="34">E88+E113+E116</f>
        <v>0</v>
      </c>
      <c r="F87" s="386">
        <f t="shared" si="34"/>
        <v>133949.4</v>
      </c>
    </row>
    <row r="88" spans="1:6" ht="28.5" customHeight="1">
      <c r="A88" s="402" t="s">
        <v>662</v>
      </c>
      <c r="B88" s="366" t="s">
        <v>663</v>
      </c>
      <c r="C88" s="388">
        <f>C89+C94+C105+C110</f>
        <v>134410.6</v>
      </c>
      <c r="D88" s="388">
        <f>D89+D94+D105+D110</f>
        <v>-482.90000000000003</v>
      </c>
      <c r="E88" s="388">
        <f t="shared" ref="E88" si="35">E89+E94+E105+E110+E101</f>
        <v>0</v>
      </c>
      <c r="F88" s="388">
        <f>F89+F94+F105+F110</f>
        <v>133927.69999999998</v>
      </c>
    </row>
    <row r="89" spans="1:6" ht="20.25" customHeight="1">
      <c r="A89" s="402" t="s">
        <v>664</v>
      </c>
      <c r="B89" s="366" t="s">
        <v>665</v>
      </c>
      <c r="C89" s="388">
        <f>C90+C92</f>
        <v>69075.400000000009</v>
      </c>
      <c r="D89" s="388">
        <f t="shared" ref="D89:F89" si="36">D90+D92</f>
        <v>0</v>
      </c>
      <c r="E89" s="388">
        <f t="shared" si="36"/>
        <v>0</v>
      </c>
      <c r="F89" s="388">
        <f t="shared" si="36"/>
        <v>69075.400000000009</v>
      </c>
    </row>
    <row r="90" spans="1:6" ht="16.5" customHeight="1">
      <c r="A90" s="402" t="s">
        <v>666</v>
      </c>
      <c r="B90" s="366" t="s">
        <v>667</v>
      </c>
      <c r="C90" s="388">
        <f>C91</f>
        <v>68330.100000000006</v>
      </c>
      <c r="D90" s="388">
        <f t="shared" ref="D90:F90" si="37">D91</f>
        <v>0</v>
      </c>
      <c r="E90" s="388">
        <f t="shared" si="37"/>
        <v>0</v>
      </c>
      <c r="F90" s="388">
        <f t="shared" si="37"/>
        <v>68330.100000000006</v>
      </c>
    </row>
    <row r="91" spans="1:6" ht="26.25" customHeight="1">
      <c r="A91" s="382" t="s">
        <v>668</v>
      </c>
      <c r="B91" s="366" t="s">
        <v>669</v>
      </c>
      <c r="C91" s="388">
        <v>68330.100000000006</v>
      </c>
      <c r="D91" s="388"/>
      <c r="E91" s="401"/>
      <c r="F91" s="388">
        <v>68330.100000000006</v>
      </c>
    </row>
    <row r="92" spans="1:6" ht="21" customHeight="1">
      <c r="A92" s="410" t="s">
        <v>670</v>
      </c>
      <c r="B92" s="295" t="s">
        <v>671</v>
      </c>
      <c r="C92" s="388">
        <f>C93</f>
        <v>745.3</v>
      </c>
      <c r="D92" s="388">
        <f t="shared" ref="D92:F92" si="38">D93</f>
        <v>0</v>
      </c>
      <c r="E92" s="388">
        <f t="shared" si="38"/>
        <v>0</v>
      </c>
      <c r="F92" s="388">
        <f t="shared" si="38"/>
        <v>745.3</v>
      </c>
    </row>
    <row r="93" spans="1:6" ht="26.25" customHeight="1">
      <c r="A93" s="410" t="s">
        <v>672</v>
      </c>
      <c r="B93" s="295" t="s">
        <v>673</v>
      </c>
      <c r="C93" s="388">
        <v>745.3</v>
      </c>
      <c r="D93" s="388"/>
      <c r="E93" s="401"/>
      <c r="F93" s="388">
        <f>C93+D93</f>
        <v>745.3</v>
      </c>
    </row>
    <row r="94" spans="1:6" ht="26.25" customHeight="1">
      <c r="A94" s="407" t="s">
        <v>674</v>
      </c>
      <c r="B94" s="411" t="s">
        <v>675</v>
      </c>
      <c r="C94" s="388">
        <f>C103+C99+C95+C97+C101</f>
        <v>7774.3</v>
      </c>
      <c r="D94" s="388">
        <f>D103+D99+D95+D97+D101</f>
        <v>-482.90000000000003</v>
      </c>
      <c r="E94" s="388">
        <f t="shared" ref="E94:F94" si="39">E103+E99+E95+E97+E101</f>
        <v>0</v>
      </c>
      <c r="F94" s="388">
        <f t="shared" si="39"/>
        <v>7291.4000000000005</v>
      </c>
    </row>
    <row r="95" spans="1:6" ht="17.25" customHeight="1">
      <c r="A95" s="410" t="s">
        <v>676</v>
      </c>
      <c r="B95" s="411" t="s">
        <v>677</v>
      </c>
      <c r="C95" s="388">
        <f>C96</f>
        <v>483.2</v>
      </c>
      <c r="D95" s="388">
        <f t="shared" ref="D95:F95" si="40">D96</f>
        <v>0</v>
      </c>
      <c r="E95" s="388">
        <f t="shared" si="40"/>
        <v>0</v>
      </c>
      <c r="F95" s="388">
        <f t="shared" si="40"/>
        <v>483.2</v>
      </c>
    </row>
    <row r="96" spans="1:6" ht="26.25" customHeight="1">
      <c r="A96" s="410" t="s">
        <v>678</v>
      </c>
      <c r="B96" s="411" t="s">
        <v>679</v>
      </c>
      <c r="C96" s="388">
        <v>483.2</v>
      </c>
      <c r="D96" s="388"/>
      <c r="E96" s="388"/>
      <c r="F96" s="388">
        <f>C96+D96</f>
        <v>483.2</v>
      </c>
    </row>
    <row r="97" spans="1:6" ht="55.5" customHeight="1">
      <c r="A97" s="410" t="s">
        <v>680</v>
      </c>
      <c r="B97" s="412" t="s">
        <v>681</v>
      </c>
      <c r="C97" s="388">
        <f>C98</f>
        <v>3000</v>
      </c>
      <c r="D97" s="388">
        <f t="shared" ref="D97:F97" si="41">D98</f>
        <v>0</v>
      </c>
      <c r="E97" s="388">
        <f t="shared" si="41"/>
        <v>0</v>
      </c>
      <c r="F97" s="388">
        <f t="shared" si="41"/>
        <v>3000</v>
      </c>
    </row>
    <row r="98" spans="1:6" ht="57" customHeight="1">
      <c r="A98" s="410" t="s">
        <v>682</v>
      </c>
      <c r="B98" s="412" t="s">
        <v>683</v>
      </c>
      <c r="C98" s="388">
        <v>3000</v>
      </c>
      <c r="D98" s="388"/>
      <c r="E98" s="388"/>
      <c r="F98" s="388">
        <f>C98+D98</f>
        <v>3000</v>
      </c>
    </row>
    <row r="99" spans="1:6" ht="30" customHeight="1">
      <c r="A99" s="407" t="s">
        <v>684</v>
      </c>
      <c r="B99" s="411" t="s">
        <v>685</v>
      </c>
      <c r="C99" s="388">
        <f>C100</f>
        <v>1507.4</v>
      </c>
      <c r="D99" s="388">
        <f t="shared" ref="D99:F99" si="42">D100</f>
        <v>0</v>
      </c>
      <c r="E99" s="388">
        <f t="shared" si="42"/>
        <v>0</v>
      </c>
      <c r="F99" s="388">
        <f t="shared" si="42"/>
        <v>1507.4</v>
      </c>
    </row>
    <row r="100" spans="1:6" ht="44.25" customHeight="1">
      <c r="A100" s="410" t="s">
        <v>686</v>
      </c>
      <c r="B100" s="411" t="s">
        <v>687</v>
      </c>
      <c r="C100" s="388">
        <v>1507.4</v>
      </c>
      <c r="D100" s="388"/>
      <c r="E100" s="388"/>
      <c r="F100" s="388">
        <f>C100+D100</f>
        <v>1507.4</v>
      </c>
    </row>
    <row r="101" spans="1:6" ht="17.25" customHeight="1">
      <c r="A101" s="410" t="s">
        <v>688</v>
      </c>
      <c r="B101" s="411" t="s">
        <v>689</v>
      </c>
      <c r="C101" s="388">
        <v>4.4000000000000004</v>
      </c>
      <c r="D101" s="388">
        <v>-1.3</v>
      </c>
      <c r="E101" s="388"/>
      <c r="F101" s="388">
        <f>F102</f>
        <v>3.1000000000000005</v>
      </c>
    </row>
    <row r="102" spans="1:6" ht="18.75" customHeight="1">
      <c r="A102" s="410" t="s">
        <v>690</v>
      </c>
      <c r="B102" s="411" t="s">
        <v>691</v>
      </c>
      <c r="C102" s="388">
        <v>4.4000000000000004</v>
      </c>
      <c r="D102" s="388">
        <v>-1.3</v>
      </c>
      <c r="E102" s="388"/>
      <c r="F102" s="388">
        <f>C102+D102</f>
        <v>3.1000000000000005</v>
      </c>
    </row>
    <row r="103" spans="1:6" ht="14.25" customHeight="1">
      <c r="A103" s="402" t="s">
        <v>692</v>
      </c>
      <c r="B103" s="366" t="s">
        <v>693</v>
      </c>
      <c r="C103" s="388">
        <f t="shared" ref="C103:F103" si="43">C104</f>
        <v>2779.3</v>
      </c>
      <c r="D103" s="388">
        <f t="shared" si="43"/>
        <v>-481.6</v>
      </c>
      <c r="E103" s="388">
        <f t="shared" si="43"/>
        <v>0</v>
      </c>
      <c r="F103" s="388">
        <f t="shared" si="43"/>
        <v>2297.7000000000003</v>
      </c>
    </row>
    <row r="104" spans="1:6" ht="15" customHeight="1">
      <c r="A104" s="382" t="s">
        <v>694</v>
      </c>
      <c r="B104" s="366" t="s">
        <v>695</v>
      </c>
      <c r="C104" s="388">
        <v>2779.3</v>
      </c>
      <c r="D104" s="388">
        <v>-481.6</v>
      </c>
      <c r="E104" s="401"/>
      <c r="F104" s="388">
        <f>C104+D104</f>
        <v>2297.7000000000003</v>
      </c>
    </row>
    <row r="105" spans="1:6" ht="28.5" customHeight="1">
      <c r="A105" s="402" t="s">
        <v>696</v>
      </c>
      <c r="B105" s="366" t="s">
        <v>697</v>
      </c>
      <c r="C105" s="388">
        <f>C106+C108</f>
        <v>57511</v>
      </c>
      <c r="D105" s="388">
        <f t="shared" ref="D105:F105" si="44">D106+D108</f>
        <v>0</v>
      </c>
      <c r="E105" s="388">
        <f t="shared" si="44"/>
        <v>0</v>
      </c>
      <c r="F105" s="388">
        <f t="shared" si="44"/>
        <v>57511</v>
      </c>
    </row>
    <row r="106" spans="1:6" ht="29.25" customHeight="1">
      <c r="A106" s="402" t="s">
        <v>698</v>
      </c>
      <c r="B106" s="366" t="s">
        <v>699</v>
      </c>
      <c r="C106" s="388">
        <f>C107</f>
        <v>1587.9</v>
      </c>
      <c r="D106" s="388">
        <f t="shared" ref="D106:F106" si="45">D107</f>
        <v>0</v>
      </c>
      <c r="E106" s="388">
        <f t="shared" si="45"/>
        <v>0</v>
      </c>
      <c r="F106" s="388">
        <f t="shared" si="45"/>
        <v>1587.9</v>
      </c>
    </row>
    <row r="107" spans="1:6" ht="27" customHeight="1">
      <c r="A107" s="382" t="s">
        <v>700</v>
      </c>
      <c r="B107" s="413" t="s">
        <v>701</v>
      </c>
      <c r="C107" s="388">
        <v>1587.9</v>
      </c>
      <c r="D107" s="388"/>
      <c r="E107" s="401"/>
      <c r="F107" s="388">
        <f>C107+D107</f>
        <v>1587.9</v>
      </c>
    </row>
    <row r="108" spans="1:6" ht="16.5" customHeight="1">
      <c r="A108" s="382" t="s">
        <v>702</v>
      </c>
      <c r="B108" s="366" t="s">
        <v>703</v>
      </c>
      <c r="C108" s="388">
        <f>C109</f>
        <v>55923.1</v>
      </c>
      <c r="D108" s="388">
        <f t="shared" ref="D108:F108" si="46">D109</f>
        <v>0</v>
      </c>
      <c r="E108" s="388">
        <f t="shared" si="46"/>
        <v>0</v>
      </c>
      <c r="F108" s="388">
        <f t="shared" si="46"/>
        <v>55923.1</v>
      </c>
    </row>
    <row r="109" spans="1:6" ht="19.5" customHeight="1">
      <c r="A109" s="382" t="s">
        <v>704</v>
      </c>
      <c r="B109" s="366" t="s">
        <v>705</v>
      </c>
      <c r="C109" s="388">
        <v>55923.1</v>
      </c>
      <c r="D109" s="388"/>
      <c r="E109" s="401"/>
      <c r="F109" s="388">
        <f>C109+D109</f>
        <v>55923.1</v>
      </c>
    </row>
    <row r="110" spans="1:6" ht="19.5" customHeight="1">
      <c r="A110" s="337" t="s">
        <v>706</v>
      </c>
      <c r="B110" s="366" t="s">
        <v>707</v>
      </c>
      <c r="C110" s="388">
        <f>C111</f>
        <v>49.9</v>
      </c>
      <c r="D110" s="388">
        <f t="shared" ref="D110:F111" si="47">D111</f>
        <v>0</v>
      </c>
      <c r="E110" s="388">
        <f t="shared" si="47"/>
        <v>0</v>
      </c>
      <c r="F110" s="388">
        <f t="shared" si="47"/>
        <v>49.9</v>
      </c>
    </row>
    <row r="111" spans="1:6" ht="42" customHeight="1">
      <c r="A111" s="337" t="s">
        <v>708</v>
      </c>
      <c r="B111" s="366" t="s">
        <v>709</v>
      </c>
      <c r="C111" s="388">
        <f>C112</f>
        <v>49.9</v>
      </c>
      <c r="D111" s="388">
        <f t="shared" si="47"/>
        <v>0</v>
      </c>
      <c r="E111" s="388">
        <f t="shared" si="47"/>
        <v>0</v>
      </c>
      <c r="F111" s="388">
        <f t="shared" si="47"/>
        <v>49.9</v>
      </c>
    </row>
    <row r="112" spans="1:6" ht="42" customHeight="1">
      <c r="A112" s="414" t="s">
        <v>710</v>
      </c>
      <c r="B112" s="366" t="s">
        <v>711</v>
      </c>
      <c r="C112" s="388">
        <v>49.9</v>
      </c>
      <c r="D112" s="388"/>
      <c r="E112" s="401"/>
      <c r="F112" s="388">
        <f>C112+D112</f>
        <v>49.9</v>
      </c>
    </row>
    <row r="113" spans="1:6" ht="68.25" customHeight="1">
      <c r="A113" s="414" t="s">
        <v>712</v>
      </c>
      <c r="B113" s="366" t="s">
        <v>713</v>
      </c>
      <c r="C113" s="388">
        <f>C114</f>
        <v>55.2</v>
      </c>
      <c r="D113" s="388">
        <f t="shared" ref="D113:F114" si="48">D114</f>
        <v>0</v>
      </c>
      <c r="E113" s="388">
        <f t="shared" si="48"/>
        <v>0</v>
      </c>
      <c r="F113" s="388">
        <f t="shared" si="48"/>
        <v>55.2</v>
      </c>
    </row>
    <row r="114" spans="1:6" ht="42" customHeight="1">
      <c r="A114" s="414" t="s">
        <v>714</v>
      </c>
      <c r="B114" s="366" t="s">
        <v>715</v>
      </c>
      <c r="C114" s="388">
        <f>C115</f>
        <v>55.2</v>
      </c>
      <c r="D114" s="388">
        <f t="shared" si="48"/>
        <v>0</v>
      </c>
      <c r="E114" s="388">
        <f t="shared" si="48"/>
        <v>0</v>
      </c>
      <c r="F114" s="388">
        <f t="shared" si="48"/>
        <v>55.2</v>
      </c>
    </row>
    <row r="115" spans="1:6" ht="42" customHeight="1">
      <c r="A115" s="414" t="s">
        <v>716</v>
      </c>
      <c r="B115" s="366" t="s">
        <v>717</v>
      </c>
      <c r="C115" s="388">
        <v>55.2</v>
      </c>
      <c r="D115" s="388"/>
      <c r="E115" s="401"/>
      <c r="F115" s="234">
        <f>C115+D115</f>
        <v>55.2</v>
      </c>
    </row>
    <row r="116" spans="1:6" ht="30" customHeight="1">
      <c r="A116" s="414" t="s">
        <v>718</v>
      </c>
      <c r="B116" s="366" t="s">
        <v>719</v>
      </c>
      <c r="C116" s="388">
        <f>C117</f>
        <v>-33.5</v>
      </c>
      <c r="D116" s="388">
        <f t="shared" ref="D116:F116" si="49">D117</f>
        <v>0</v>
      </c>
      <c r="E116" s="388">
        <f t="shared" si="49"/>
        <v>0</v>
      </c>
      <c r="F116" s="388">
        <f t="shared" si="49"/>
        <v>-33.5</v>
      </c>
    </row>
    <row r="117" spans="1:6" ht="30" customHeight="1">
      <c r="A117" s="414" t="s">
        <v>720</v>
      </c>
      <c r="B117" s="366" t="s">
        <v>721</v>
      </c>
      <c r="C117" s="388">
        <f>C118+C119</f>
        <v>-33.5</v>
      </c>
      <c r="D117" s="388">
        <f t="shared" ref="D117:F117" si="50">D118+D119</f>
        <v>0</v>
      </c>
      <c r="E117" s="388">
        <f t="shared" si="50"/>
        <v>0</v>
      </c>
      <c r="F117" s="388">
        <f t="shared" si="50"/>
        <v>-33.5</v>
      </c>
    </row>
    <row r="118" spans="1:6" ht="42" customHeight="1">
      <c r="A118" s="414" t="s">
        <v>722</v>
      </c>
      <c r="B118" s="366" t="s">
        <v>723</v>
      </c>
      <c r="C118" s="388">
        <v>-1.4</v>
      </c>
      <c r="D118" s="388"/>
      <c r="E118" s="401"/>
      <c r="F118" s="234">
        <f>C118+D118</f>
        <v>-1.4</v>
      </c>
    </row>
    <row r="119" spans="1:6" ht="29.25" customHeight="1">
      <c r="A119" s="414" t="s">
        <v>724</v>
      </c>
      <c r="B119" s="366" t="s">
        <v>725</v>
      </c>
      <c r="C119" s="388">
        <v>-32.1</v>
      </c>
      <c r="D119" s="388"/>
      <c r="E119" s="401"/>
      <c r="F119" s="234">
        <f>C119+D119</f>
        <v>-32.1</v>
      </c>
    </row>
    <row r="120" spans="1:6" ht="19.5" customHeight="1">
      <c r="A120" s="415"/>
      <c r="B120" s="13" t="s">
        <v>726</v>
      </c>
      <c r="C120" s="386">
        <f t="shared" ref="C120:F120" si="51">C17+C87</f>
        <v>183081.60000000003</v>
      </c>
      <c r="D120" s="386">
        <f t="shared" si="51"/>
        <v>-482.90000000000003</v>
      </c>
      <c r="E120" s="386">
        <f t="shared" si="51"/>
        <v>0</v>
      </c>
      <c r="F120" s="386">
        <f t="shared" si="51"/>
        <v>182598.7</v>
      </c>
    </row>
    <row r="121" spans="1:6">
      <c r="A121" s="12"/>
      <c r="B121" s="12"/>
      <c r="C121" s="12"/>
      <c r="D121" s="12"/>
      <c r="E121" s="12"/>
    </row>
    <row r="122" spans="1:6">
      <c r="A122" s="12"/>
      <c r="B122" s="12"/>
      <c r="C122" s="12"/>
      <c r="D122" s="12"/>
      <c r="E122" s="12"/>
    </row>
  </sheetData>
  <mergeCells count="31">
    <mergeCell ref="A12:C12"/>
    <mergeCell ref="B1:F1"/>
    <mergeCell ref="B2:F2"/>
    <mergeCell ref="B3:F3"/>
    <mergeCell ref="B4:F4"/>
    <mergeCell ref="B5:F5"/>
    <mergeCell ref="B6:F6"/>
    <mergeCell ref="B7:F7"/>
    <mergeCell ref="B8:F8"/>
    <mergeCell ref="B9:F9"/>
    <mergeCell ref="B10:F10"/>
    <mergeCell ref="A11:C11"/>
    <mergeCell ref="A13:C13"/>
    <mergeCell ref="B15:C15"/>
    <mergeCell ref="A26:A27"/>
    <mergeCell ref="B26:B27"/>
    <mergeCell ref="C26:C27"/>
    <mergeCell ref="A32:A33"/>
    <mergeCell ref="B32:B33"/>
    <mergeCell ref="C32:C33"/>
    <mergeCell ref="F32:F33"/>
    <mergeCell ref="F26:F27"/>
    <mergeCell ref="A28:A29"/>
    <mergeCell ref="B28:B29"/>
    <mergeCell ref="C28:C29"/>
    <mergeCell ref="F28:F29"/>
    <mergeCell ref="A30:A31"/>
    <mergeCell ref="B30:B31"/>
    <mergeCell ref="C30:C31"/>
    <mergeCell ref="F30:F31"/>
    <mergeCell ref="D26:D27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5"/>
  <sheetViews>
    <sheetView topLeftCell="A16" workbookViewId="0">
      <selection activeCell="A7" sqref="A7:E7"/>
    </sheetView>
  </sheetViews>
  <sheetFormatPr defaultRowHeight="15"/>
  <cols>
    <col min="1" max="1" width="24.7109375" customWidth="1"/>
    <col min="2" max="2" width="36.5703125" customWidth="1"/>
    <col min="3" max="5" width="8.7109375" customWidth="1"/>
    <col min="6" max="8" width="9.140625" hidden="1" customWidth="1"/>
    <col min="9" max="9" width="9.140625" customWidth="1"/>
  </cols>
  <sheetData>
    <row r="1" spans="1:5" ht="15.75">
      <c r="A1" s="441" t="s">
        <v>439</v>
      </c>
      <c r="B1" s="459"/>
      <c r="C1" s="459"/>
      <c r="D1" s="459"/>
      <c r="E1" s="459"/>
    </row>
    <row r="2" spans="1:5" ht="15.75">
      <c r="A2" s="441" t="s">
        <v>727</v>
      </c>
      <c r="B2" s="459"/>
      <c r="C2" s="459"/>
      <c r="D2" s="459"/>
      <c r="E2" s="459"/>
    </row>
    <row r="3" spans="1:5" ht="15.75">
      <c r="A3" s="416"/>
      <c r="B3" s="441" t="s">
        <v>1</v>
      </c>
      <c r="C3" s="441"/>
      <c r="D3" s="441"/>
      <c r="E3" s="441"/>
    </row>
    <row r="4" spans="1:5" ht="15.75">
      <c r="A4" s="417"/>
      <c r="B4" s="441" t="s">
        <v>2</v>
      </c>
      <c r="C4" s="441"/>
      <c r="D4" s="441"/>
      <c r="E4" s="441"/>
    </row>
    <row r="5" spans="1:5" ht="15.75">
      <c r="A5" s="418"/>
      <c r="B5" s="441" t="s">
        <v>782</v>
      </c>
      <c r="C5" s="441"/>
      <c r="D5" s="441"/>
      <c r="E5" s="441"/>
    </row>
    <row r="6" spans="1:5" ht="15.75">
      <c r="A6" s="441" t="s">
        <v>728</v>
      </c>
      <c r="B6" s="459"/>
      <c r="C6" s="459"/>
      <c r="D6" s="459"/>
      <c r="E6" s="459"/>
    </row>
    <row r="7" spans="1:5" ht="15.75">
      <c r="A7" s="441" t="s">
        <v>727</v>
      </c>
      <c r="B7" s="459"/>
      <c r="C7" s="459"/>
      <c r="D7" s="459"/>
      <c r="E7" s="459"/>
    </row>
    <row r="8" spans="1:5" ht="15.75">
      <c r="A8" s="416"/>
      <c r="B8" s="441" t="s">
        <v>1</v>
      </c>
      <c r="C8" s="441"/>
      <c r="D8" s="441"/>
      <c r="E8" s="441"/>
    </row>
    <row r="9" spans="1:5" ht="15.75">
      <c r="A9" s="417"/>
      <c r="B9" s="441" t="s">
        <v>2</v>
      </c>
      <c r="C9" s="441"/>
      <c r="D9" s="441"/>
      <c r="E9" s="441"/>
    </row>
    <row r="10" spans="1:5" ht="15.75">
      <c r="A10" s="418"/>
      <c r="B10" s="441" t="s">
        <v>431</v>
      </c>
      <c r="C10" s="441"/>
      <c r="D10" s="441"/>
      <c r="E10" s="441"/>
    </row>
    <row r="11" spans="1:5" ht="15.75">
      <c r="A11" s="418"/>
      <c r="B11" s="380"/>
      <c r="C11" s="380"/>
      <c r="D11" s="380"/>
      <c r="E11" s="380"/>
    </row>
    <row r="12" spans="1:5" ht="15.75">
      <c r="A12" s="443" t="s">
        <v>729</v>
      </c>
      <c r="B12" s="443"/>
      <c r="C12" s="443"/>
      <c r="D12" s="443"/>
      <c r="E12" s="443"/>
    </row>
    <row r="13" spans="1:5">
      <c r="A13" s="443" t="s">
        <v>730</v>
      </c>
      <c r="B13" s="443"/>
      <c r="C13" s="443"/>
      <c r="D13" s="443"/>
      <c r="E13" s="443"/>
    </row>
    <row r="14" spans="1:5">
      <c r="A14" s="443"/>
      <c r="B14" s="443"/>
      <c r="C14" s="443"/>
      <c r="D14" s="443"/>
      <c r="E14" s="443"/>
    </row>
    <row r="15" spans="1:5" ht="15.75">
      <c r="A15" s="443" t="s">
        <v>731</v>
      </c>
      <c r="B15" s="443"/>
      <c r="C15" s="443"/>
      <c r="D15" s="443"/>
      <c r="E15" s="443"/>
    </row>
    <row r="16" spans="1:5">
      <c r="A16" s="436" t="s">
        <v>732</v>
      </c>
      <c r="B16" s="456"/>
      <c r="C16" s="456"/>
      <c r="D16" s="456"/>
      <c r="E16" s="456"/>
    </row>
    <row r="17" spans="1:5">
      <c r="A17" s="454" t="s">
        <v>733</v>
      </c>
      <c r="B17" s="454" t="s">
        <v>734</v>
      </c>
      <c r="C17" s="130" t="s">
        <v>331</v>
      </c>
      <c r="D17" s="130" t="s">
        <v>735</v>
      </c>
      <c r="E17" s="457" t="s">
        <v>736</v>
      </c>
    </row>
    <row r="18" spans="1:5">
      <c r="A18" s="454"/>
      <c r="B18" s="454"/>
      <c r="C18" s="419"/>
      <c r="D18" s="419"/>
      <c r="E18" s="458"/>
    </row>
    <row r="19" spans="1:5">
      <c r="A19" s="451" t="s">
        <v>737</v>
      </c>
      <c r="B19" s="452" t="s">
        <v>738</v>
      </c>
      <c r="C19" s="453">
        <f>C21</f>
        <v>3703.1999999999825</v>
      </c>
      <c r="D19" s="453">
        <f t="shared" ref="D19:E19" si="0">D21</f>
        <v>0</v>
      </c>
      <c r="E19" s="453">
        <f t="shared" si="0"/>
        <v>0</v>
      </c>
    </row>
    <row r="20" spans="1:5">
      <c r="A20" s="451"/>
      <c r="B20" s="452"/>
      <c r="C20" s="453"/>
      <c r="D20" s="453"/>
      <c r="E20" s="453"/>
    </row>
    <row r="21" spans="1:5">
      <c r="A21" s="451" t="s">
        <v>739</v>
      </c>
      <c r="B21" s="452" t="s">
        <v>740</v>
      </c>
      <c r="C21" s="453">
        <f>C23+C28</f>
        <v>3703.1999999999825</v>
      </c>
      <c r="D21" s="453">
        <f t="shared" ref="D21:E21" si="1">D23+D28</f>
        <v>0</v>
      </c>
      <c r="E21" s="453">
        <f t="shared" si="1"/>
        <v>0</v>
      </c>
    </row>
    <row r="22" spans="1:5">
      <c r="A22" s="451"/>
      <c r="B22" s="452"/>
      <c r="C22" s="453"/>
      <c r="D22" s="453"/>
      <c r="E22" s="453"/>
    </row>
    <row r="23" spans="1:5">
      <c r="A23" s="384" t="s">
        <v>741</v>
      </c>
      <c r="B23" s="420" t="s">
        <v>742</v>
      </c>
      <c r="C23" s="384">
        <f>C24</f>
        <v>-183369.60000000001</v>
      </c>
      <c r="D23" s="384">
        <f t="shared" ref="D23:E25" si="2">D24</f>
        <v>-177342.3</v>
      </c>
      <c r="E23" s="384">
        <f t="shared" si="2"/>
        <v>-181740.4</v>
      </c>
    </row>
    <row r="24" spans="1:5" ht="25.5">
      <c r="A24" s="384" t="s">
        <v>743</v>
      </c>
      <c r="B24" s="420" t="s">
        <v>744</v>
      </c>
      <c r="C24" s="384">
        <f>C25</f>
        <v>-183369.60000000001</v>
      </c>
      <c r="D24" s="384">
        <f t="shared" si="2"/>
        <v>-177342.3</v>
      </c>
      <c r="E24" s="384">
        <f t="shared" si="2"/>
        <v>-181740.4</v>
      </c>
    </row>
    <row r="25" spans="1:5" ht="25.5">
      <c r="A25" s="384" t="s">
        <v>745</v>
      </c>
      <c r="B25" s="420" t="s">
        <v>746</v>
      </c>
      <c r="C25" s="384">
        <f>C26</f>
        <v>-183369.60000000001</v>
      </c>
      <c r="D25" s="384">
        <f t="shared" si="2"/>
        <v>-177342.3</v>
      </c>
      <c r="E25" s="384">
        <f t="shared" si="2"/>
        <v>-181740.4</v>
      </c>
    </row>
    <row r="26" spans="1:5">
      <c r="A26" s="454" t="s">
        <v>747</v>
      </c>
      <c r="B26" s="455" t="s">
        <v>748</v>
      </c>
      <c r="C26" s="450">
        <v>-183369.60000000001</v>
      </c>
      <c r="D26" s="450">
        <v>-177342.3</v>
      </c>
      <c r="E26" s="450">
        <v>-181740.4</v>
      </c>
    </row>
    <row r="27" spans="1:5">
      <c r="A27" s="454"/>
      <c r="B27" s="455"/>
      <c r="C27" s="450"/>
      <c r="D27" s="450"/>
      <c r="E27" s="450"/>
    </row>
    <row r="28" spans="1:5">
      <c r="A28" s="384" t="s">
        <v>749</v>
      </c>
      <c r="B28" s="420" t="s">
        <v>750</v>
      </c>
      <c r="C28" s="56">
        <f>C29</f>
        <v>187072.8</v>
      </c>
      <c r="D28" s="384">
        <f t="shared" ref="D28:E29" si="3">D29</f>
        <v>177342.3</v>
      </c>
      <c r="E28" s="384">
        <f t="shared" si="3"/>
        <v>181740.4</v>
      </c>
    </row>
    <row r="29" spans="1:5" ht="25.5">
      <c r="A29" s="384" t="s">
        <v>751</v>
      </c>
      <c r="B29" s="420" t="s">
        <v>752</v>
      </c>
      <c r="C29" s="56">
        <f>C30</f>
        <v>187072.8</v>
      </c>
      <c r="D29" s="384">
        <f t="shared" si="3"/>
        <v>177342.3</v>
      </c>
      <c r="E29" s="384">
        <f t="shared" si="3"/>
        <v>181740.4</v>
      </c>
    </row>
    <row r="30" spans="1:5" ht="25.5">
      <c r="A30" s="384" t="s">
        <v>753</v>
      </c>
      <c r="B30" s="420" t="s">
        <v>754</v>
      </c>
      <c r="C30" s="56">
        <f>C31</f>
        <v>187072.8</v>
      </c>
      <c r="D30" s="384">
        <f>D31</f>
        <v>177342.3</v>
      </c>
      <c r="E30" s="384">
        <f>E31</f>
        <v>181740.4</v>
      </c>
    </row>
    <row r="31" spans="1:5">
      <c r="A31" s="445" t="s">
        <v>755</v>
      </c>
      <c r="B31" s="447" t="s">
        <v>756</v>
      </c>
      <c r="C31" s="449">
        <v>187072.8</v>
      </c>
      <c r="D31" s="450">
        <v>177342.3</v>
      </c>
      <c r="E31" s="450">
        <v>181740.4</v>
      </c>
    </row>
    <row r="32" spans="1:5">
      <c r="A32" s="446"/>
      <c r="B32" s="448"/>
      <c r="C32" s="449"/>
      <c r="D32" s="450"/>
      <c r="E32" s="450"/>
    </row>
    <row r="33" spans="1:5" ht="38.25">
      <c r="A33" s="241" t="s">
        <v>757</v>
      </c>
      <c r="B33" s="385" t="s">
        <v>758</v>
      </c>
      <c r="C33" s="383">
        <f>C34+C38</f>
        <v>0</v>
      </c>
      <c r="D33" s="383">
        <f t="shared" ref="D33:E33" si="4">D34+D38</f>
        <v>0</v>
      </c>
      <c r="E33" s="383">
        <f t="shared" si="4"/>
        <v>0</v>
      </c>
    </row>
    <row r="34" spans="1:5" ht="38.25">
      <c r="A34" s="337" t="s">
        <v>757</v>
      </c>
      <c r="B34" s="387" t="s">
        <v>759</v>
      </c>
      <c r="C34" s="383">
        <f>C35</f>
        <v>-770.9</v>
      </c>
      <c r="D34" s="383"/>
      <c r="E34" s="383"/>
    </row>
    <row r="35" spans="1:5" ht="51">
      <c r="A35" s="337" t="s">
        <v>760</v>
      </c>
      <c r="B35" s="387" t="s">
        <v>761</v>
      </c>
      <c r="C35" s="383">
        <f>C36</f>
        <v>-770.9</v>
      </c>
      <c r="D35" s="383"/>
      <c r="E35" s="383"/>
    </row>
    <row r="36" spans="1:5" ht="63.75">
      <c r="A36" s="337" t="s">
        <v>762</v>
      </c>
      <c r="B36" s="387" t="s">
        <v>763</v>
      </c>
      <c r="C36" s="383">
        <f>C37</f>
        <v>-770.9</v>
      </c>
      <c r="D36" s="383"/>
      <c r="E36" s="383"/>
    </row>
    <row r="37" spans="1:5" ht="63.75">
      <c r="A37" s="337" t="s">
        <v>764</v>
      </c>
      <c r="B37" s="387" t="s">
        <v>763</v>
      </c>
      <c r="C37" s="383">
        <v>-770.9</v>
      </c>
      <c r="D37" s="383"/>
      <c r="E37" s="383"/>
    </row>
    <row r="38" spans="1:5" ht="38.25">
      <c r="A38" s="337" t="s">
        <v>765</v>
      </c>
      <c r="B38" s="387" t="s">
        <v>766</v>
      </c>
      <c r="C38" s="383">
        <f>C39</f>
        <v>770.9</v>
      </c>
      <c r="D38" s="383"/>
      <c r="E38" s="383"/>
    </row>
    <row r="39" spans="1:5" ht="63.75">
      <c r="A39" s="337" t="s">
        <v>767</v>
      </c>
      <c r="B39" s="387" t="s">
        <v>768</v>
      </c>
      <c r="C39" s="383">
        <f>C40</f>
        <v>770.9</v>
      </c>
      <c r="D39" s="383"/>
      <c r="E39" s="383"/>
    </row>
    <row r="40" spans="1:5" ht="63.75">
      <c r="A40" s="337" t="s">
        <v>769</v>
      </c>
      <c r="B40" s="387" t="s">
        <v>770</v>
      </c>
      <c r="C40" s="383">
        <v>770.9</v>
      </c>
      <c r="D40" s="383"/>
      <c r="E40" s="383"/>
    </row>
    <row r="41" spans="1:5">
      <c r="A41" s="422"/>
      <c r="B41" s="423"/>
      <c r="C41" s="423"/>
      <c r="D41" s="423"/>
      <c r="E41" s="422"/>
    </row>
    <row r="42" spans="1:5">
      <c r="A42" s="422"/>
      <c r="B42" s="423"/>
      <c r="C42" s="423"/>
      <c r="D42" s="423"/>
      <c r="E42" s="422"/>
    </row>
    <row r="43" spans="1:5" ht="15.75">
      <c r="A43" s="1"/>
    </row>
    <row r="44" spans="1:5" ht="15.75">
      <c r="A44" s="1"/>
    </row>
    <row r="45" spans="1:5" ht="15.75">
      <c r="A45" s="1"/>
    </row>
  </sheetData>
  <mergeCells count="37">
    <mergeCell ref="A13:E14"/>
    <mergeCell ref="A1:E1"/>
    <mergeCell ref="A2:E2"/>
    <mergeCell ref="B3:E3"/>
    <mergeCell ref="B4:E4"/>
    <mergeCell ref="B5:E5"/>
    <mergeCell ref="A6:E6"/>
    <mergeCell ref="A7:E7"/>
    <mergeCell ref="B8:E8"/>
    <mergeCell ref="B9:E9"/>
    <mergeCell ref="B10:E10"/>
    <mergeCell ref="A12:E12"/>
    <mergeCell ref="A19:A20"/>
    <mergeCell ref="B19:B20"/>
    <mergeCell ref="C19:C20"/>
    <mergeCell ref="D19:D20"/>
    <mergeCell ref="E19:E20"/>
    <mergeCell ref="A15:E15"/>
    <mergeCell ref="A16:E16"/>
    <mergeCell ref="A17:A18"/>
    <mergeCell ref="B17:B18"/>
    <mergeCell ref="E17:E18"/>
    <mergeCell ref="A26:A27"/>
    <mergeCell ref="B26:B27"/>
    <mergeCell ref="C26:C27"/>
    <mergeCell ref="D26:D27"/>
    <mergeCell ref="E26:E27"/>
    <mergeCell ref="A21:A22"/>
    <mergeCell ref="B21:B22"/>
    <mergeCell ref="C21:C22"/>
    <mergeCell ref="D21:D22"/>
    <mergeCell ref="E21:E22"/>
    <mergeCell ref="A31:A32"/>
    <mergeCell ref="B31:B32"/>
    <mergeCell ref="C31:C32"/>
    <mergeCell ref="D31:D32"/>
    <mergeCell ref="E31:E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80"/>
  <sheetViews>
    <sheetView view="pageBreakPreview" topLeftCell="A268" zoomScaleSheetLayoutView="100" workbookViewId="0">
      <selection activeCell="F280" sqref="F280"/>
    </sheetView>
  </sheetViews>
  <sheetFormatPr defaultRowHeight="12.75"/>
  <cols>
    <col min="1" max="1" width="86.28515625" style="34" customWidth="1"/>
    <col min="2" max="2" width="12" style="34" customWidth="1"/>
    <col min="3" max="3" width="6.85546875" style="34" customWidth="1"/>
    <col min="4" max="4" width="9.5703125" style="34" customWidth="1"/>
    <col min="5" max="5" width="7.7109375" style="34" customWidth="1"/>
    <col min="6" max="6" width="10.140625" style="34" customWidth="1"/>
    <col min="7" max="16384" width="9.140625" style="34"/>
  </cols>
  <sheetData>
    <row r="1" spans="1:6" ht="15.75">
      <c r="A1" s="441" t="s">
        <v>444</v>
      </c>
      <c r="B1" s="441"/>
      <c r="C1" s="441"/>
      <c r="D1" s="441"/>
      <c r="E1" s="441"/>
      <c r="F1" s="441"/>
    </row>
    <row r="2" spans="1:6" ht="15.75">
      <c r="A2" s="441" t="s">
        <v>0</v>
      </c>
      <c r="B2" s="441"/>
      <c r="C2" s="441"/>
      <c r="D2" s="441"/>
      <c r="E2" s="441"/>
      <c r="F2" s="441"/>
    </row>
    <row r="3" spans="1:6" ht="15.75">
      <c r="A3" s="235"/>
      <c r="B3" s="441" t="s">
        <v>1</v>
      </c>
      <c r="C3" s="441"/>
      <c r="D3" s="441"/>
      <c r="E3" s="441"/>
      <c r="F3" s="441"/>
    </row>
    <row r="4" spans="1:6" ht="15.75">
      <c r="A4" s="235"/>
      <c r="B4" s="441" t="s">
        <v>2</v>
      </c>
      <c r="C4" s="441"/>
      <c r="D4" s="441"/>
      <c r="E4" s="441"/>
      <c r="F4" s="441"/>
    </row>
    <row r="5" spans="1:6" ht="15.75">
      <c r="A5" s="441" t="s">
        <v>782</v>
      </c>
      <c r="B5" s="441"/>
      <c r="C5" s="441"/>
      <c r="D5" s="441"/>
      <c r="E5" s="441"/>
      <c r="F5" s="441"/>
    </row>
    <row r="6" spans="1:6" ht="15.75">
      <c r="A6" s="441" t="s">
        <v>233</v>
      </c>
      <c r="B6" s="441"/>
      <c r="C6" s="441"/>
      <c r="D6" s="441"/>
      <c r="E6" s="441"/>
      <c r="F6" s="441"/>
    </row>
    <row r="7" spans="1:6" ht="15.75">
      <c r="A7" s="441" t="s">
        <v>0</v>
      </c>
      <c r="B7" s="441"/>
      <c r="C7" s="441"/>
      <c r="D7" s="441"/>
      <c r="E7" s="441"/>
      <c r="F7" s="441"/>
    </row>
    <row r="8" spans="1:6" ht="15.75" customHeight="1">
      <c r="A8" s="235"/>
      <c r="B8" s="441" t="s">
        <v>1</v>
      </c>
      <c r="C8" s="441"/>
      <c r="D8" s="441"/>
      <c r="E8" s="441"/>
      <c r="F8" s="441"/>
    </row>
    <row r="9" spans="1:6" ht="15.75" customHeight="1">
      <c r="A9" s="235"/>
      <c r="B9" s="441" t="s">
        <v>2</v>
      </c>
      <c r="C9" s="441"/>
      <c r="D9" s="441"/>
      <c r="E9" s="441"/>
      <c r="F9" s="441"/>
    </row>
    <row r="10" spans="1:6" ht="15.75">
      <c r="A10" s="441" t="s">
        <v>431</v>
      </c>
      <c r="B10" s="441"/>
      <c r="C10" s="441"/>
      <c r="D10" s="441"/>
      <c r="E10" s="441"/>
      <c r="F10" s="441"/>
    </row>
    <row r="11" spans="1:6" ht="15.75">
      <c r="A11" s="1"/>
      <c r="B11" s="1"/>
      <c r="C11" s="1"/>
      <c r="D11" s="1"/>
      <c r="E11" s="1"/>
      <c r="F11" s="1"/>
    </row>
    <row r="12" spans="1:6" ht="15.75">
      <c r="A12" s="464" t="s">
        <v>9</v>
      </c>
      <c r="B12" s="459"/>
      <c r="C12" s="459"/>
      <c r="D12" s="459"/>
      <c r="E12" s="1"/>
      <c r="F12" s="1"/>
    </row>
    <row r="13" spans="1:6" ht="15.75">
      <c r="A13" s="464" t="s">
        <v>25</v>
      </c>
      <c r="B13" s="459"/>
      <c r="C13" s="459"/>
      <c r="D13" s="459"/>
      <c r="E13" s="1"/>
      <c r="F13" s="1"/>
    </row>
    <row r="14" spans="1:6" ht="15.75">
      <c r="A14" s="464" t="s">
        <v>26</v>
      </c>
      <c r="B14" s="459"/>
      <c r="C14" s="459"/>
      <c r="D14" s="459"/>
      <c r="E14" s="1"/>
      <c r="F14" s="1"/>
    </row>
    <row r="15" spans="1:6" ht="30.75" customHeight="1">
      <c r="A15" s="464" t="s">
        <v>382</v>
      </c>
      <c r="B15" s="459"/>
      <c r="C15" s="459"/>
      <c r="D15" s="459"/>
      <c r="E15" s="1"/>
      <c r="F15" s="1"/>
    </row>
    <row r="16" spans="1:6" ht="21.75" customHeight="1">
      <c r="A16" s="466"/>
      <c r="B16" s="467"/>
      <c r="C16" s="467"/>
      <c r="D16" s="467"/>
      <c r="E16" s="237"/>
      <c r="F16" s="237"/>
    </row>
    <row r="17" spans="1:6" ht="15.75" customHeight="1">
      <c r="A17" s="453" t="s">
        <v>10</v>
      </c>
      <c r="B17" s="453" t="s">
        <v>11</v>
      </c>
      <c r="C17" s="453" t="s">
        <v>12</v>
      </c>
      <c r="D17" s="470" t="s">
        <v>319</v>
      </c>
      <c r="E17" s="462" t="s">
        <v>440</v>
      </c>
      <c r="F17" s="462" t="s">
        <v>441</v>
      </c>
    </row>
    <row r="18" spans="1:6" ht="34.5" customHeight="1">
      <c r="A18" s="453"/>
      <c r="B18" s="453"/>
      <c r="C18" s="453"/>
      <c r="D18" s="471"/>
      <c r="E18" s="463"/>
      <c r="F18" s="463"/>
    </row>
    <row r="19" spans="1:6" ht="19.5" customHeight="1">
      <c r="A19" s="30" t="s">
        <v>13</v>
      </c>
      <c r="B19" s="35" t="s">
        <v>89</v>
      </c>
      <c r="C19" s="26"/>
      <c r="D19" s="69">
        <f>D20+D33+D42+D46+D65+D73+D81+D89+D93+D98</f>
        <v>116231.20000000001</v>
      </c>
      <c r="E19" s="331">
        <f t="shared" ref="E19:F19" si="0">E20+E33+E42+E46+E65+E73+E81+E89+E93+E98</f>
        <v>-431.6</v>
      </c>
      <c r="F19" s="331">
        <f t="shared" si="0"/>
        <v>115799.59999999999</v>
      </c>
    </row>
    <row r="20" spans="1:6" s="36" customFormat="1" ht="17.25" customHeight="1">
      <c r="A20" s="30" t="s">
        <v>90</v>
      </c>
      <c r="B20" s="35" t="s">
        <v>91</v>
      </c>
      <c r="C20" s="21"/>
      <c r="D20" s="52">
        <f>D21+D30</f>
        <v>7297.3000000000011</v>
      </c>
      <c r="E20" s="231">
        <f>E21+E30</f>
        <v>-600</v>
      </c>
      <c r="F20" s="231">
        <f>F21+F30</f>
        <v>6697.3000000000011</v>
      </c>
    </row>
    <row r="21" spans="1:6" ht="17.25" customHeight="1">
      <c r="A21" s="24" t="s">
        <v>93</v>
      </c>
      <c r="B21" s="25" t="s">
        <v>101</v>
      </c>
      <c r="C21" s="29"/>
      <c r="D21" s="70">
        <f>D22+D23+D24+D25+D26+D27+D29+D28</f>
        <v>7202.2000000000007</v>
      </c>
      <c r="E21" s="304">
        <f t="shared" ref="E21:F21" si="1">E22+E23+E24+E25+E26+E27+E29+E28</f>
        <v>-600</v>
      </c>
      <c r="F21" s="304">
        <f t="shared" si="1"/>
        <v>6602.2000000000007</v>
      </c>
    </row>
    <row r="22" spans="1:6" ht="27.75" customHeight="1">
      <c r="A22" s="92" t="s">
        <v>257</v>
      </c>
      <c r="B22" s="25" t="s">
        <v>102</v>
      </c>
      <c r="C22" s="22">
        <v>200</v>
      </c>
      <c r="D22" s="51">
        <v>949.8</v>
      </c>
      <c r="E22" s="234"/>
      <c r="F22" s="230">
        <f>D22+E22</f>
        <v>949.8</v>
      </c>
    </row>
    <row r="23" spans="1:6" ht="41.25" customHeight="1">
      <c r="A23" s="285" t="s">
        <v>92</v>
      </c>
      <c r="B23" s="25" t="s">
        <v>102</v>
      </c>
      <c r="C23" s="22">
        <v>600</v>
      </c>
      <c r="D23" s="51">
        <v>1800</v>
      </c>
      <c r="E23" s="234"/>
      <c r="F23" s="290">
        <f>D23+E23</f>
        <v>1800</v>
      </c>
    </row>
    <row r="24" spans="1:6" ht="27.75" customHeight="1">
      <c r="A24" s="91" t="s">
        <v>320</v>
      </c>
      <c r="B24" s="90" t="s">
        <v>103</v>
      </c>
      <c r="C24" s="48">
        <v>200</v>
      </c>
      <c r="D24" s="51">
        <v>895</v>
      </c>
      <c r="E24" s="234"/>
      <c r="F24" s="230">
        <f>D24+E24</f>
        <v>895</v>
      </c>
    </row>
    <row r="25" spans="1:6" ht="30" customHeight="1">
      <c r="A25" s="285" t="s">
        <v>455</v>
      </c>
      <c r="B25" s="278" t="s">
        <v>453</v>
      </c>
      <c r="C25" s="37">
        <v>200</v>
      </c>
      <c r="D25" s="283">
        <v>1000</v>
      </c>
      <c r="E25" s="234">
        <v>-500</v>
      </c>
      <c r="F25" s="283">
        <f>D25+E25</f>
        <v>500</v>
      </c>
    </row>
    <row r="26" spans="1:6" ht="37.5" customHeight="1">
      <c r="A26" s="285" t="s">
        <v>457</v>
      </c>
      <c r="B26" s="278" t="s">
        <v>453</v>
      </c>
      <c r="C26" s="37">
        <v>600</v>
      </c>
      <c r="D26" s="283">
        <v>100</v>
      </c>
      <c r="E26" s="234">
        <v>-100</v>
      </c>
      <c r="F26" s="283">
        <f t="shared" ref="F26:F29" si="2">D26+E26</f>
        <v>0</v>
      </c>
    </row>
    <row r="27" spans="1:6" ht="37.5" customHeight="1">
      <c r="A27" s="285" t="s">
        <v>456</v>
      </c>
      <c r="B27" s="278" t="s">
        <v>454</v>
      </c>
      <c r="C27" s="37">
        <v>200</v>
      </c>
      <c r="D27" s="283">
        <v>730</v>
      </c>
      <c r="E27" s="234"/>
      <c r="F27" s="283">
        <f t="shared" si="2"/>
        <v>730</v>
      </c>
    </row>
    <row r="28" spans="1:6" ht="67.5" customHeight="1">
      <c r="A28" s="303" t="s">
        <v>466</v>
      </c>
      <c r="B28" s="301" t="s">
        <v>467</v>
      </c>
      <c r="C28" s="37">
        <v>200</v>
      </c>
      <c r="D28" s="304">
        <v>1507.4</v>
      </c>
      <c r="E28" s="234"/>
      <c r="F28" s="304">
        <f>D28+E28</f>
        <v>1507.4</v>
      </c>
    </row>
    <row r="29" spans="1:6" ht="37.5" customHeight="1">
      <c r="A29" s="285" t="s">
        <v>459</v>
      </c>
      <c r="B29" s="278" t="s">
        <v>458</v>
      </c>
      <c r="C29" s="37">
        <v>200</v>
      </c>
      <c r="D29" s="283">
        <v>220</v>
      </c>
      <c r="E29" s="234"/>
      <c r="F29" s="283">
        <f t="shared" si="2"/>
        <v>220</v>
      </c>
    </row>
    <row r="30" spans="1:6" ht="18.75" customHeight="1">
      <c r="A30" s="84" t="s">
        <v>104</v>
      </c>
      <c r="B30" s="81" t="s">
        <v>105</v>
      </c>
      <c r="C30" s="86"/>
      <c r="D30" s="85">
        <f>D31+D32</f>
        <v>95.1</v>
      </c>
      <c r="E30" s="233"/>
      <c r="F30" s="230">
        <f>F31+F32</f>
        <v>95.1</v>
      </c>
    </row>
    <row r="31" spans="1:6" ht="27" customHeight="1">
      <c r="A31" s="285" t="s">
        <v>259</v>
      </c>
      <c r="B31" s="72" t="s">
        <v>106</v>
      </c>
      <c r="C31" s="37">
        <v>200</v>
      </c>
      <c r="D31" s="74">
        <v>45.1</v>
      </c>
      <c r="E31" s="233"/>
      <c r="F31" s="230">
        <v>45.1</v>
      </c>
    </row>
    <row r="32" spans="1:6" ht="18" customHeight="1">
      <c r="A32" s="58" t="s">
        <v>243</v>
      </c>
      <c r="B32" s="57" t="s">
        <v>106</v>
      </c>
      <c r="C32" s="37">
        <v>300</v>
      </c>
      <c r="D32" s="59">
        <v>50</v>
      </c>
      <c r="E32" s="233"/>
      <c r="F32" s="230">
        <v>50</v>
      </c>
    </row>
    <row r="33" spans="1:6" ht="27" customHeight="1">
      <c r="A33" s="39" t="s">
        <v>108</v>
      </c>
      <c r="B33" s="15" t="s">
        <v>107</v>
      </c>
      <c r="C33" s="37"/>
      <c r="D33" s="69">
        <f>D34</f>
        <v>2084.6999999999998</v>
      </c>
      <c r="E33" s="231">
        <f t="shared" ref="E33:F33" si="3">E34</f>
        <v>0</v>
      </c>
      <c r="F33" s="231">
        <f t="shared" si="3"/>
        <v>2084.6999999999998</v>
      </c>
    </row>
    <row r="34" spans="1:6" ht="25.5" customHeight="1">
      <c r="A34" s="27" t="s">
        <v>109</v>
      </c>
      <c r="B34" s="25" t="s">
        <v>110</v>
      </c>
      <c r="C34" s="37"/>
      <c r="D34" s="68">
        <f>SUM(D35:D41)</f>
        <v>2084.6999999999998</v>
      </c>
      <c r="E34" s="230">
        <f t="shared" ref="E34:F34" si="4">SUM(E35:E41)</f>
        <v>0</v>
      </c>
      <c r="F34" s="230">
        <f t="shared" si="4"/>
        <v>2084.6999999999998</v>
      </c>
    </row>
    <row r="35" spans="1:6" ht="39" customHeight="1">
      <c r="A35" s="92" t="s">
        <v>321</v>
      </c>
      <c r="B35" s="126" t="s">
        <v>381</v>
      </c>
      <c r="C35" s="37">
        <v>200</v>
      </c>
      <c r="D35" s="93">
        <v>307.5</v>
      </c>
      <c r="E35" s="233"/>
      <c r="F35" s="230">
        <v>307.5</v>
      </c>
    </row>
    <row r="36" spans="1:6" ht="39.75" customHeight="1">
      <c r="A36" s="92" t="s">
        <v>323</v>
      </c>
      <c r="B36" s="126" t="s">
        <v>381</v>
      </c>
      <c r="C36" s="37">
        <v>600</v>
      </c>
      <c r="D36" s="93">
        <v>821.6</v>
      </c>
      <c r="E36" s="233"/>
      <c r="F36" s="230">
        <v>821.6</v>
      </c>
    </row>
    <row r="37" spans="1:6" ht="52.5" customHeight="1">
      <c r="A37" s="7" t="s">
        <v>260</v>
      </c>
      <c r="B37" s="90" t="s">
        <v>111</v>
      </c>
      <c r="C37" s="94">
        <v>200</v>
      </c>
      <c r="D37" s="93">
        <v>33.799999999999997</v>
      </c>
      <c r="E37" s="233"/>
      <c r="F37" s="230">
        <v>33.799999999999997</v>
      </c>
    </row>
    <row r="38" spans="1:6" ht="64.5" customHeight="1">
      <c r="A38" s="7" t="s">
        <v>322</v>
      </c>
      <c r="B38" s="25" t="s">
        <v>111</v>
      </c>
      <c r="C38" s="22">
        <v>600</v>
      </c>
      <c r="D38" s="51">
        <v>67.599999999999994</v>
      </c>
      <c r="E38" s="233"/>
      <c r="F38" s="230">
        <v>67.599999999999994</v>
      </c>
    </row>
    <row r="39" spans="1:6" ht="46.5" customHeight="1">
      <c r="A39" s="468" t="s">
        <v>261</v>
      </c>
      <c r="B39" s="433" t="s">
        <v>112</v>
      </c>
      <c r="C39" s="465">
        <v>200</v>
      </c>
      <c r="D39" s="430">
        <v>199.5</v>
      </c>
      <c r="E39" s="460"/>
      <c r="F39" s="430">
        <v>199.5</v>
      </c>
    </row>
    <row r="40" spans="1:6" ht="30.75" customHeight="1">
      <c r="A40" s="469"/>
      <c r="B40" s="427"/>
      <c r="C40" s="450"/>
      <c r="D40" s="431"/>
      <c r="E40" s="461"/>
      <c r="F40" s="431"/>
    </row>
    <row r="41" spans="1:6" ht="53.25" customHeight="1">
      <c r="A41" s="24" t="s">
        <v>113</v>
      </c>
      <c r="B41" s="25" t="s">
        <v>114</v>
      </c>
      <c r="C41" s="22">
        <v>300</v>
      </c>
      <c r="D41" s="51">
        <v>654.70000000000005</v>
      </c>
      <c r="E41" s="233"/>
      <c r="F41" s="230">
        <v>654.70000000000005</v>
      </c>
    </row>
    <row r="42" spans="1:6" ht="16.5" customHeight="1">
      <c r="A42" s="28" t="s">
        <v>235</v>
      </c>
      <c r="B42" s="15" t="s">
        <v>238</v>
      </c>
      <c r="C42" s="38"/>
      <c r="D42" s="52">
        <f>D43</f>
        <v>476.4</v>
      </c>
      <c r="E42" s="231">
        <f t="shared" ref="E42:F42" si="5">E43</f>
        <v>0</v>
      </c>
      <c r="F42" s="231">
        <f t="shared" si="5"/>
        <v>476.4</v>
      </c>
    </row>
    <row r="43" spans="1:6" ht="18.75" customHeight="1">
      <c r="A43" s="27" t="s">
        <v>236</v>
      </c>
      <c r="B43" s="25" t="s">
        <v>239</v>
      </c>
      <c r="C43" s="22"/>
      <c r="D43" s="51">
        <f>D44+D45</f>
        <v>476.4</v>
      </c>
      <c r="E43" s="230">
        <f t="shared" ref="E43:F43" si="6">E44+E45</f>
        <v>0</v>
      </c>
      <c r="F43" s="230">
        <f t="shared" si="6"/>
        <v>476.4</v>
      </c>
    </row>
    <row r="44" spans="1:6" ht="39" customHeight="1">
      <c r="A44" s="47" t="s">
        <v>262</v>
      </c>
      <c r="B44" s="25" t="s">
        <v>240</v>
      </c>
      <c r="C44" s="22">
        <v>200</v>
      </c>
      <c r="D44" s="51">
        <v>430.5</v>
      </c>
      <c r="E44" s="95"/>
      <c r="F44" s="230">
        <f>D44+E44</f>
        <v>430.5</v>
      </c>
    </row>
    <row r="45" spans="1:6" ht="42" customHeight="1">
      <c r="A45" s="112" t="s">
        <v>237</v>
      </c>
      <c r="B45" s="109" t="s">
        <v>240</v>
      </c>
      <c r="C45" s="114">
        <v>600</v>
      </c>
      <c r="D45" s="113">
        <v>45.9</v>
      </c>
      <c r="E45" s="95"/>
      <c r="F45" s="290">
        <f>D45+E45</f>
        <v>45.9</v>
      </c>
    </row>
    <row r="46" spans="1:6" ht="18" customHeight="1">
      <c r="A46" s="111" t="s">
        <v>115</v>
      </c>
      <c r="B46" s="15" t="s">
        <v>116</v>
      </c>
      <c r="C46" s="114"/>
      <c r="D46" s="115">
        <f>D47+D54</f>
        <v>45671.3</v>
      </c>
      <c r="E46" s="231">
        <f t="shared" ref="E46:F46" si="7">E47+E54</f>
        <v>49.999999999999986</v>
      </c>
      <c r="F46" s="231">
        <f t="shared" si="7"/>
        <v>45721.299999999996</v>
      </c>
    </row>
    <row r="47" spans="1:6" ht="18" customHeight="1">
      <c r="A47" s="58" t="s">
        <v>117</v>
      </c>
      <c r="B47" s="57" t="s">
        <v>118</v>
      </c>
      <c r="C47" s="60"/>
      <c r="D47" s="59">
        <f>D48+D49+D50+D51+D52+D53+D5</f>
        <v>9723.3999999999978</v>
      </c>
      <c r="E47" s="304">
        <f t="shared" ref="E47:F47" si="8">E48+E49+E50+E51+E52+E53+E5</f>
        <v>-59.2</v>
      </c>
      <c r="F47" s="304">
        <f t="shared" si="8"/>
        <v>9664.1999999999989</v>
      </c>
    </row>
    <row r="48" spans="1:6" ht="51.75" customHeight="1">
      <c r="A48" s="58" t="s">
        <v>94</v>
      </c>
      <c r="B48" s="57" t="s">
        <v>119</v>
      </c>
      <c r="C48" s="60">
        <v>100</v>
      </c>
      <c r="D48" s="59">
        <v>3228.5</v>
      </c>
      <c r="E48" s="95"/>
      <c r="F48" s="230">
        <f>D48+E48</f>
        <v>3228.5</v>
      </c>
    </row>
    <row r="49" spans="1:6" ht="31.5" customHeight="1">
      <c r="A49" s="47" t="s">
        <v>263</v>
      </c>
      <c r="B49" s="18" t="s">
        <v>119</v>
      </c>
      <c r="C49" s="22">
        <v>200</v>
      </c>
      <c r="D49" s="51">
        <v>3462.5</v>
      </c>
      <c r="E49" s="95">
        <v>-59.2</v>
      </c>
      <c r="F49" s="290">
        <f t="shared" ref="F49:F52" si="9">D49+E49</f>
        <v>3403.3</v>
      </c>
    </row>
    <row r="50" spans="1:6" ht="26.25" customHeight="1">
      <c r="A50" s="27" t="s">
        <v>95</v>
      </c>
      <c r="B50" s="25" t="s">
        <v>119</v>
      </c>
      <c r="C50" s="22">
        <v>800</v>
      </c>
      <c r="D50" s="51">
        <v>140.9</v>
      </c>
      <c r="E50" s="234"/>
      <c r="F50" s="290">
        <f t="shared" si="9"/>
        <v>140.9</v>
      </c>
    </row>
    <row r="51" spans="1:6" ht="27.75" customHeight="1">
      <c r="A51" s="47" t="s">
        <v>264</v>
      </c>
      <c r="B51" s="25" t="s">
        <v>232</v>
      </c>
      <c r="C51" s="22">
        <v>200</v>
      </c>
      <c r="D51" s="51">
        <v>1574.4</v>
      </c>
      <c r="E51" s="233"/>
      <c r="F51" s="290">
        <f t="shared" si="9"/>
        <v>1574.4</v>
      </c>
    </row>
    <row r="52" spans="1:6" ht="25.5" customHeight="1">
      <c r="A52" s="47" t="s">
        <v>265</v>
      </c>
      <c r="B52" s="25" t="s">
        <v>241</v>
      </c>
      <c r="C52" s="22">
        <v>200</v>
      </c>
      <c r="D52" s="51">
        <v>1000.8</v>
      </c>
      <c r="E52" s="233"/>
      <c r="F52" s="290">
        <f t="shared" si="9"/>
        <v>1000.8</v>
      </c>
    </row>
    <row r="53" spans="1:6" ht="45.75" customHeight="1">
      <c r="A53" s="343" t="s">
        <v>498</v>
      </c>
      <c r="B53" s="301" t="s">
        <v>468</v>
      </c>
      <c r="C53" s="302">
        <v>100</v>
      </c>
      <c r="D53" s="304">
        <v>316.3</v>
      </c>
      <c r="E53" s="95"/>
      <c r="F53" s="304">
        <f>D53+E53</f>
        <v>316.3</v>
      </c>
    </row>
    <row r="54" spans="1:6" ht="15" customHeight="1">
      <c r="A54" s="27" t="s">
        <v>120</v>
      </c>
      <c r="B54" s="25" t="s">
        <v>121</v>
      </c>
      <c r="C54" s="22"/>
      <c r="D54" s="51">
        <f>D55+D56+D57+D58+D59+D60+D61+D62+D63+D64</f>
        <v>35947.9</v>
      </c>
      <c r="E54" s="304">
        <f t="shared" ref="E54:F54" si="10">E55+E56+E57+E58+E59+E60+E61+E62+E63+E64</f>
        <v>109.19999999999999</v>
      </c>
      <c r="F54" s="304">
        <f t="shared" si="10"/>
        <v>36057.1</v>
      </c>
    </row>
    <row r="55" spans="1:6" ht="54.75" customHeight="1">
      <c r="A55" s="343" t="s">
        <v>96</v>
      </c>
      <c r="B55" s="18" t="s">
        <v>122</v>
      </c>
      <c r="C55" s="40">
        <v>100</v>
      </c>
      <c r="D55" s="51">
        <v>567.6</v>
      </c>
      <c r="E55" s="95"/>
      <c r="F55" s="230">
        <f>D55+E55</f>
        <v>567.6</v>
      </c>
    </row>
    <row r="56" spans="1:6" ht="41.25" customHeight="1">
      <c r="A56" s="14" t="s">
        <v>266</v>
      </c>
      <c r="B56" s="18" t="s">
        <v>122</v>
      </c>
      <c r="C56" s="22">
        <v>200</v>
      </c>
      <c r="D56" s="51">
        <v>8893.2999999999993</v>
      </c>
      <c r="E56" s="292">
        <v>-249.2</v>
      </c>
      <c r="F56" s="290">
        <f t="shared" ref="F56:F63" si="11">D56+E56</f>
        <v>8644.0999999999985</v>
      </c>
    </row>
    <row r="57" spans="1:6" ht="39.75" customHeight="1">
      <c r="A57" s="14" t="s">
        <v>97</v>
      </c>
      <c r="B57" s="18" t="s">
        <v>122</v>
      </c>
      <c r="C57" s="22">
        <v>600</v>
      </c>
      <c r="D57" s="51">
        <v>17058.099999999999</v>
      </c>
      <c r="E57" s="292">
        <v>359.4</v>
      </c>
      <c r="F57" s="290">
        <f t="shared" si="11"/>
        <v>17417.5</v>
      </c>
    </row>
    <row r="58" spans="1:6" ht="27.75" customHeight="1">
      <c r="A58" s="14" t="s">
        <v>98</v>
      </c>
      <c r="B58" s="18" t="s">
        <v>122</v>
      </c>
      <c r="C58" s="22">
        <v>800</v>
      </c>
      <c r="D58" s="51">
        <v>111.5</v>
      </c>
      <c r="E58" s="292">
        <v>-1</v>
      </c>
      <c r="F58" s="290">
        <f t="shared" si="11"/>
        <v>110.5</v>
      </c>
    </row>
    <row r="59" spans="1:6" ht="40.5" customHeight="1">
      <c r="A59" s="27" t="s">
        <v>99</v>
      </c>
      <c r="B59" s="25" t="s">
        <v>123</v>
      </c>
      <c r="C59" s="22">
        <v>100</v>
      </c>
      <c r="D59" s="51">
        <v>6473.9</v>
      </c>
      <c r="E59" s="95"/>
      <c r="F59" s="290">
        <f t="shared" si="11"/>
        <v>6473.9</v>
      </c>
    </row>
    <row r="60" spans="1:6" ht="27" customHeight="1">
      <c r="A60" s="14" t="s">
        <v>267</v>
      </c>
      <c r="B60" s="25" t="s">
        <v>123</v>
      </c>
      <c r="C60" s="22">
        <v>200</v>
      </c>
      <c r="D60" s="51">
        <v>1127.0999999999999</v>
      </c>
      <c r="E60" s="95"/>
      <c r="F60" s="290">
        <f t="shared" si="11"/>
        <v>1127.0999999999999</v>
      </c>
    </row>
    <row r="61" spans="1:6" ht="17.25" customHeight="1">
      <c r="A61" s="14" t="s">
        <v>100</v>
      </c>
      <c r="B61" s="25" t="s">
        <v>123</v>
      </c>
      <c r="C61" s="22">
        <v>800</v>
      </c>
      <c r="D61" s="51">
        <v>1.9</v>
      </c>
      <c r="E61" s="95"/>
      <c r="F61" s="290">
        <f t="shared" si="11"/>
        <v>1.9</v>
      </c>
    </row>
    <row r="62" spans="1:6" ht="27" customHeight="1">
      <c r="A62" s="47" t="s">
        <v>264</v>
      </c>
      <c r="B62" s="25" t="s">
        <v>124</v>
      </c>
      <c r="C62" s="22">
        <v>200</v>
      </c>
      <c r="D62" s="51">
        <v>799.6</v>
      </c>
      <c r="E62" s="95"/>
      <c r="F62" s="290">
        <f t="shared" si="11"/>
        <v>799.6</v>
      </c>
    </row>
    <row r="63" spans="1:6" ht="30" customHeight="1">
      <c r="A63" s="47" t="s">
        <v>265</v>
      </c>
      <c r="B63" s="25" t="s">
        <v>242</v>
      </c>
      <c r="C63" s="22">
        <v>200</v>
      </c>
      <c r="D63" s="51">
        <v>644.1</v>
      </c>
      <c r="E63" s="95"/>
      <c r="F63" s="290">
        <f t="shared" si="11"/>
        <v>644.1</v>
      </c>
    </row>
    <row r="64" spans="1:6" ht="45" customHeight="1">
      <c r="A64" s="343" t="s">
        <v>498</v>
      </c>
      <c r="B64" s="301" t="s">
        <v>469</v>
      </c>
      <c r="C64" s="302">
        <v>100</v>
      </c>
      <c r="D64" s="304">
        <v>270.8</v>
      </c>
      <c r="E64" s="95"/>
      <c r="F64" s="304">
        <f>D64+E64</f>
        <v>270.8</v>
      </c>
    </row>
    <row r="65" spans="1:6" ht="27" customHeight="1">
      <c r="A65" s="41" t="s">
        <v>125</v>
      </c>
      <c r="B65" s="42" t="s">
        <v>127</v>
      </c>
      <c r="C65" s="22"/>
      <c r="D65" s="52">
        <f>D66+D69</f>
        <v>55923.200000000004</v>
      </c>
      <c r="E65" s="231">
        <f t="shared" ref="E65:F65" si="12">E66+E69</f>
        <v>0</v>
      </c>
      <c r="F65" s="231">
        <f t="shared" si="12"/>
        <v>55923.200000000004</v>
      </c>
    </row>
    <row r="66" spans="1:6" ht="18.75" customHeight="1">
      <c r="A66" s="73" t="s">
        <v>117</v>
      </c>
      <c r="B66" s="72" t="s">
        <v>126</v>
      </c>
      <c r="C66" s="75"/>
      <c r="D66" s="74">
        <f>D67+D68</f>
        <v>4739.8</v>
      </c>
      <c r="E66" s="230">
        <f t="shared" ref="E66:F66" si="13">E67+E68</f>
        <v>0</v>
      </c>
      <c r="F66" s="230">
        <f t="shared" si="13"/>
        <v>4739.8</v>
      </c>
    </row>
    <row r="67" spans="1:6" ht="104.25" customHeight="1">
      <c r="A67" s="73" t="s">
        <v>128</v>
      </c>
      <c r="B67" s="72" t="s">
        <v>129</v>
      </c>
      <c r="C67" s="75">
        <v>100</v>
      </c>
      <c r="D67" s="74">
        <v>4715</v>
      </c>
      <c r="E67" s="95"/>
      <c r="F67" s="230">
        <f>D67+E67</f>
        <v>4715</v>
      </c>
    </row>
    <row r="68" spans="1:6" ht="78" customHeight="1">
      <c r="A68" s="47" t="s">
        <v>268</v>
      </c>
      <c r="B68" s="25" t="s">
        <v>129</v>
      </c>
      <c r="C68" s="22">
        <v>200</v>
      </c>
      <c r="D68" s="51">
        <v>24.8</v>
      </c>
      <c r="E68" s="233"/>
      <c r="F68" s="283">
        <f t="shared" ref="F68:F72" si="14">D68+E68</f>
        <v>24.8</v>
      </c>
    </row>
    <row r="69" spans="1:6" ht="18.75" customHeight="1">
      <c r="A69" s="27" t="s">
        <v>130</v>
      </c>
      <c r="B69" s="25" t="s">
        <v>131</v>
      </c>
      <c r="C69" s="40"/>
      <c r="D69" s="51">
        <f>D70+D71+D72</f>
        <v>51183.4</v>
      </c>
      <c r="E69" s="230">
        <f t="shared" ref="E69" si="15">E70+E71+E72</f>
        <v>0</v>
      </c>
      <c r="F69" s="283">
        <f>F70+F71+F72</f>
        <v>51183.4</v>
      </c>
    </row>
    <row r="70" spans="1:6" ht="104.25" customHeight="1">
      <c r="A70" s="49" t="s">
        <v>304</v>
      </c>
      <c r="B70" s="25" t="s">
        <v>134</v>
      </c>
      <c r="C70" s="22">
        <v>100</v>
      </c>
      <c r="D70" s="51">
        <v>13935.4</v>
      </c>
      <c r="E70" s="95"/>
      <c r="F70" s="283">
        <f t="shared" si="14"/>
        <v>13935.4</v>
      </c>
    </row>
    <row r="71" spans="1:6" ht="90.75" customHeight="1">
      <c r="A71" s="112" t="s">
        <v>269</v>
      </c>
      <c r="B71" s="109" t="s">
        <v>134</v>
      </c>
      <c r="C71" s="114">
        <v>200</v>
      </c>
      <c r="D71" s="113">
        <v>49</v>
      </c>
      <c r="E71" s="233"/>
      <c r="F71" s="283">
        <f t="shared" si="14"/>
        <v>49</v>
      </c>
    </row>
    <row r="72" spans="1:6" ht="91.5" customHeight="1">
      <c r="A72" s="14" t="s">
        <v>132</v>
      </c>
      <c r="B72" s="109" t="s">
        <v>134</v>
      </c>
      <c r="C72" s="114">
        <v>600</v>
      </c>
      <c r="D72" s="113">
        <v>37199</v>
      </c>
      <c r="E72" s="95"/>
      <c r="F72" s="283">
        <f t="shared" si="14"/>
        <v>37199</v>
      </c>
    </row>
    <row r="73" spans="1:6" ht="19.5" customHeight="1">
      <c r="A73" s="39" t="s">
        <v>133</v>
      </c>
      <c r="B73" s="15" t="s">
        <v>135</v>
      </c>
      <c r="C73" s="22"/>
      <c r="D73" s="52">
        <f>D74</f>
        <v>3745.6</v>
      </c>
      <c r="E73" s="231">
        <f t="shared" ref="E73:F73" si="16">E74</f>
        <v>118.39999999999998</v>
      </c>
      <c r="F73" s="231">
        <f t="shared" si="16"/>
        <v>3863.9999999999995</v>
      </c>
    </row>
    <row r="74" spans="1:6" ht="20.25" customHeight="1">
      <c r="A74" s="73" t="s">
        <v>136</v>
      </c>
      <c r="B74" s="72" t="s">
        <v>137</v>
      </c>
      <c r="C74" s="75"/>
      <c r="D74" s="56">
        <f>D75+D76+D77+D80</f>
        <v>3745.6</v>
      </c>
      <c r="E74" s="56">
        <f>E75+E76+E77+E80+E79+E78</f>
        <v>118.39999999999998</v>
      </c>
      <c r="F74" s="421">
        <f>F75+F76+F77+F80+F79+F78</f>
        <v>3863.9999999999995</v>
      </c>
    </row>
    <row r="75" spans="1:6" ht="54" customHeight="1">
      <c r="A75" s="424" t="s">
        <v>138</v>
      </c>
      <c r="B75" s="25" t="s">
        <v>139</v>
      </c>
      <c r="C75" s="22">
        <v>100</v>
      </c>
      <c r="D75" s="51">
        <v>2961</v>
      </c>
      <c r="E75" s="95">
        <v>-379.4</v>
      </c>
      <c r="F75" s="230">
        <f>D75+E75</f>
        <v>2581.6</v>
      </c>
    </row>
    <row r="76" spans="1:6" ht="28.5" customHeight="1">
      <c r="A76" s="47" t="s">
        <v>270</v>
      </c>
      <c r="B76" s="25" t="s">
        <v>139</v>
      </c>
      <c r="C76" s="22">
        <v>200</v>
      </c>
      <c r="D76" s="51">
        <v>614.79999999999995</v>
      </c>
      <c r="E76" s="95"/>
      <c r="F76" s="290">
        <f t="shared" ref="F76:F77" si="17">D76+E76</f>
        <v>614.79999999999995</v>
      </c>
    </row>
    <row r="77" spans="1:6" ht="26.25" customHeight="1">
      <c r="A77" s="27" t="s">
        <v>140</v>
      </c>
      <c r="B77" s="25" t="s">
        <v>139</v>
      </c>
      <c r="C77" s="22">
        <v>800</v>
      </c>
      <c r="D77" s="51">
        <v>124.6</v>
      </c>
      <c r="E77" s="95"/>
      <c r="F77" s="290">
        <f t="shared" si="17"/>
        <v>124.6</v>
      </c>
    </row>
    <row r="78" spans="1:6" ht="63.75" customHeight="1">
      <c r="A78" s="424" t="s">
        <v>780</v>
      </c>
      <c r="B78" s="390" t="s">
        <v>772</v>
      </c>
      <c r="C78" s="391">
        <v>100</v>
      </c>
      <c r="D78" s="393"/>
      <c r="E78" s="95">
        <v>379.4</v>
      </c>
      <c r="F78" s="393">
        <f>D78+E78</f>
        <v>379.4</v>
      </c>
    </row>
    <row r="79" spans="1:6" ht="68.25" customHeight="1">
      <c r="A79" s="424" t="s">
        <v>779</v>
      </c>
      <c r="B79" s="390" t="s">
        <v>771</v>
      </c>
      <c r="C79" s="391">
        <v>100</v>
      </c>
      <c r="D79" s="393"/>
      <c r="E79" s="95">
        <v>118.4</v>
      </c>
      <c r="F79" s="393">
        <f>D79+E79</f>
        <v>118.4</v>
      </c>
    </row>
    <row r="80" spans="1:6" ht="45" customHeight="1">
      <c r="A80" s="343" t="s">
        <v>519</v>
      </c>
      <c r="B80" s="301" t="s">
        <v>470</v>
      </c>
      <c r="C80" s="302">
        <v>100</v>
      </c>
      <c r="D80" s="304">
        <v>45.2</v>
      </c>
      <c r="E80" s="95"/>
      <c r="F80" s="304">
        <f>D80+E80</f>
        <v>45.2</v>
      </c>
    </row>
    <row r="81" spans="1:6" ht="21" customHeight="1">
      <c r="A81" s="39" t="s">
        <v>141</v>
      </c>
      <c r="B81" s="15" t="s">
        <v>142</v>
      </c>
      <c r="C81" s="22"/>
      <c r="D81" s="378">
        <f t="shared" ref="D81:F81" si="18">D82</f>
        <v>665.7</v>
      </c>
      <c r="E81" s="231">
        <f t="shared" si="18"/>
        <v>0</v>
      </c>
      <c r="F81" s="378">
        <f t="shared" si="18"/>
        <v>665.7</v>
      </c>
    </row>
    <row r="82" spans="1:6" ht="18.75" customHeight="1">
      <c r="A82" s="27" t="s">
        <v>143</v>
      </c>
      <c r="B82" s="25" t="s">
        <v>144</v>
      </c>
      <c r="C82" s="22"/>
      <c r="D82" s="377">
        <f>D83+D84+D85+D87+D88+D86</f>
        <v>665.7</v>
      </c>
      <c r="E82" s="230">
        <f>E83+E84+E85+E87+E88+E86</f>
        <v>0</v>
      </c>
      <c r="F82" s="377">
        <f>F83+F84+F85+F87+F88+F86</f>
        <v>665.7</v>
      </c>
    </row>
    <row r="83" spans="1:6" ht="37.5" customHeight="1">
      <c r="A83" s="4" t="s">
        <v>271</v>
      </c>
      <c r="B83" s="25" t="s">
        <v>146</v>
      </c>
      <c r="C83" s="22">
        <v>200</v>
      </c>
      <c r="D83" s="51">
        <v>92.4</v>
      </c>
      <c r="E83" s="95"/>
      <c r="F83" s="230">
        <f>D83+E83</f>
        <v>92.4</v>
      </c>
    </row>
    <row r="84" spans="1:6" ht="39.75" customHeight="1">
      <c r="A84" s="4" t="s">
        <v>145</v>
      </c>
      <c r="B84" s="25" t="s">
        <v>146</v>
      </c>
      <c r="C84" s="22">
        <v>600</v>
      </c>
      <c r="D84" s="51">
        <v>161.69999999999999</v>
      </c>
      <c r="E84" s="95"/>
      <c r="F84" s="377">
        <f t="shared" ref="F84:F88" si="19">D84+E84</f>
        <v>161.69999999999999</v>
      </c>
    </row>
    <row r="85" spans="1:6" ht="44.25" customHeight="1">
      <c r="A85" s="47" t="s">
        <v>272</v>
      </c>
      <c r="B85" s="25" t="s">
        <v>147</v>
      </c>
      <c r="C85" s="22">
        <v>200</v>
      </c>
      <c r="D85" s="51">
        <v>0</v>
      </c>
      <c r="E85" s="95"/>
      <c r="F85" s="377">
        <f t="shared" si="19"/>
        <v>0</v>
      </c>
    </row>
    <row r="86" spans="1:6" ht="44.25" customHeight="1">
      <c r="A86" s="376" t="s">
        <v>525</v>
      </c>
      <c r="B86" s="374" t="s">
        <v>147</v>
      </c>
      <c r="C86" s="375">
        <v>600</v>
      </c>
      <c r="D86" s="377">
        <v>23.1</v>
      </c>
      <c r="E86" s="95"/>
      <c r="F86" s="377">
        <f>D86+E86</f>
        <v>23.1</v>
      </c>
    </row>
    <row r="87" spans="1:6" ht="36.75" customHeight="1">
      <c r="A87" s="4" t="s">
        <v>306</v>
      </c>
      <c r="B87" s="54" t="s">
        <v>308</v>
      </c>
      <c r="C87" s="53">
        <v>200</v>
      </c>
      <c r="D87" s="55">
        <v>122.9</v>
      </c>
      <c r="E87" s="233"/>
      <c r="F87" s="377">
        <f t="shared" si="19"/>
        <v>122.9</v>
      </c>
    </row>
    <row r="88" spans="1:6" ht="38.25" customHeight="1">
      <c r="A88" s="4" t="s">
        <v>307</v>
      </c>
      <c r="B88" s="54" t="s">
        <v>308</v>
      </c>
      <c r="C88" s="53">
        <v>600</v>
      </c>
      <c r="D88" s="55">
        <v>265.60000000000002</v>
      </c>
      <c r="E88" s="233"/>
      <c r="F88" s="377">
        <f t="shared" si="19"/>
        <v>265.60000000000002</v>
      </c>
    </row>
    <row r="89" spans="1:6" ht="18.75" customHeight="1">
      <c r="A89" s="39" t="s">
        <v>148</v>
      </c>
      <c r="B89" s="15" t="s">
        <v>149</v>
      </c>
      <c r="C89" s="22"/>
      <c r="D89" s="52">
        <f>D90</f>
        <v>80</v>
      </c>
      <c r="E89" s="231">
        <f t="shared" ref="E89:F89" si="20">E90</f>
        <v>0</v>
      </c>
      <c r="F89" s="231">
        <f t="shared" si="20"/>
        <v>80</v>
      </c>
    </row>
    <row r="90" spans="1:6" ht="18" customHeight="1">
      <c r="A90" s="27" t="s">
        <v>150</v>
      </c>
      <c r="B90" s="25" t="s">
        <v>151</v>
      </c>
      <c r="C90" s="22"/>
      <c r="D90" s="51">
        <f>D91+D92</f>
        <v>80</v>
      </c>
      <c r="E90" s="230">
        <f t="shared" ref="E90:F90" si="21">E91+E92</f>
        <v>0</v>
      </c>
      <c r="F90" s="230">
        <f t="shared" si="21"/>
        <v>80</v>
      </c>
    </row>
    <row r="91" spans="1:6" ht="40.5" customHeight="1">
      <c r="A91" s="47" t="s">
        <v>273</v>
      </c>
      <c r="B91" s="25" t="s">
        <v>152</v>
      </c>
      <c r="C91" s="22">
        <v>200</v>
      </c>
      <c r="D91" s="51">
        <v>55</v>
      </c>
      <c r="E91" s="233"/>
      <c r="F91" s="230">
        <v>55</v>
      </c>
    </row>
    <row r="92" spans="1:6" ht="39" customHeight="1">
      <c r="A92" s="186" t="s">
        <v>410</v>
      </c>
      <c r="B92" s="182" t="s">
        <v>152</v>
      </c>
      <c r="C92" s="180">
        <v>600</v>
      </c>
      <c r="D92" s="187">
        <v>25</v>
      </c>
      <c r="E92" s="233"/>
      <c r="F92" s="230">
        <v>25</v>
      </c>
    </row>
    <row r="93" spans="1:6" ht="27.75" customHeight="1">
      <c r="A93" s="28" t="s">
        <v>153</v>
      </c>
      <c r="B93" s="43" t="s">
        <v>154</v>
      </c>
      <c r="C93" s="20"/>
      <c r="D93" s="52">
        <f>D94</f>
        <v>257</v>
      </c>
      <c r="E93" s="231">
        <f t="shared" ref="E93:F93" si="22">E94</f>
        <v>15</v>
      </c>
      <c r="F93" s="231">
        <f t="shared" si="22"/>
        <v>272</v>
      </c>
    </row>
    <row r="94" spans="1:6" ht="18" customHeight="1">
      <c r="A94" s="73" t="s">
        <v>104</v>
      </c>
      <c r="B94" s="50" t="s">
        <v>158</v>
      </c>
      <c r="C94" s="76"/>
      <c r="D94" s="74">
        <f>D95+D96+D97</f>
        <v>257</v>
      </c>
      <c r="E94" s="230">
        <f t="shared" ref="E94:F94" si="23">E95+E96+E97</f>
        <v>15</v>
      </c>
      <c r="F94" s="230">
        <f t="shared" si="23"/>
        <v>272</v>
      </c>
    </row>
    <row r="95" spans="1:6" ht="39" customHeight="1">
      <c r="A95" s="73" t="s">
        <v>155</v>
      </c>
      <c r="B95" s="50" t="s">
        <v>159</v>
      </c>
      <c r="C95" s="75">
        <v>300</v>
      </c>
      <c r="D95" s="74">
        <v>32</v>
      </c>
      <c r="E95" s="234"/>
      <c r="F95" s="230">
        <f>D95+E95</f>
        <v>32</v>
      </c>
    </row>
    <row r="96" spans="1:6" ht="28.5" customHeight="1">
      <c r="A96" s="343" t="s">
        <v>156</v>
      </c>
      <c r="B96" s="25" t="s">
        <v>160</v>
      </c>
      <c r="C96" s="22">
        <v>300</v>
      </c>
      <c r="D96" s="51">
        <v>130</v>
      </c>
      <c r="E96" s="234"/>
      <c r="F96" s="333">
        <f t="shared" ref="F96:F97" si="24">D96+E96</f>
        <v>130</v>
      </c>
    </row>
    <row r="97" spans="1:6" ht="27" customHeight="1">
      <c r="A97" s="27" t="s">
        <v>157</v>
      </c>
      <c r="B97" s="25" t="s">
        <v>161</v>
      </c>
      <c r="C97" s="22">
        <v>300</v>
      </c>
      <c r="D97" s="51">
        <v>95</v>
      </c>
      <c r="E97" s="234">
        <v>15</v>
      </c>
      <c r="F97" s="333">
        <f t="shared" si="24"/>
        <v>110</v>
      </c>
    </row>
    <row r="98" spans="1:6" ht="27" customHeight="1">
      <c r="A98" s="332" t="s">
        <v>486</v>
      </c>
      <c r="B98" s="328" t="s">
        <v>487</v>
      </c>
      <c r="C98" s="330"/>
      <c r="D98" s="333">
        <f>D99</f>
        <v>30</v>
      </c>
      <c r="E98" s="333">
        <f t="shared" ref="E98:F98" si="25">E99</f>
        <v>-15</v>
      </c>
      <c r="F98" s="333">
        <f t="shared" si="25"/>
        <v>15</v>
      </c>
    </row>
    <row r="99" spans="1:6" ht="21.75" customHeight="1">
      <c r="A99" s="332" t="s">
        <v>104</v>
      </c>
      <c r="B99" s="328" t="s">
        <v>488</v>
      </c>
      <c r="C99" s="330"/>
      <c r="D99" s="333">
        <f>D100+D101</f>
        <v>30</v>
      </c>
      <c r="E99" s="333">
        <f t="shared" ref="E99:F99" si="26">E100+E101</f>
        <v>-15</v>
      </c>
      <c r="F99" s="333">
        <f t="shared" si="26"/>
        <v>15</v>
      </c>
    </row>
    <row r="100" spans="1:6" ht="38.25" customHeight="1">
      <c r="A100" s="343" t="s">
        <v>507</v>
      </c>
      <c r="B100" s="328" t="s">
        <v>489</v>
      </c>
      <c r="C100" s="330">
        <v>300</v>
      </c>
      <c r="D100" s="333">
        <v>26</v>
      </c>
      <c r="E100" s="234">
        <v>-13</v>
      </c>
      <c r="F100" s="333">
        <f>D100+E100</f>
        <v>13</v>
      </c>
    </row>
    <row r="101" spans="1:6" ht="40.5" customHeight="1">
      <c r="A101" s="343" t="s">
        <v>508</v>
      </c>
      <c r="B101" s="328" t="s">
        <v>490</v>
      </c>
      <c r="C101" s="330">
        <v>300</v>
      </c>
      <c r="D101" s="333">
        <v>4</v>
      </c>
      <c r="E101" s="234">
        <v>-2</v>
      </c>
      <c r="F101" s="333">
        <f>D101+E101</f>
        <v>2</v>
      </c>
    </row>
    <row r="102" spans="1:6" ht="22.5" customHeight="1">
      <c r="A102" s="27" t="s">
        <v>244</v>
      </c>
      <c r="B102" s="15" t="s">
        <v>162</v>
      </c>
      <c r="C102" s="22"/>
      <c r="D102" s="52">
        <f>D103+D121</f>
        <v>9442.9</v>
      </c>
      <c r="E102" s="341">
        <f>E103+E121</f>
        <v>-1.3</v>
      </c>
      <c r="F102" s="341">
        <f>F103+F121</f>
        <v>9441.6</v>
      </c>
    </row>
    <row r="103" spans="1:6" ht="19.5" customHeight="1">
      <c r="A103" s="44" t="s">
        <v>163</v>
      </c>
      <c r="B103" s="23" t="s">
        <v>164</v>
      </c>
      <c r="C103" s="22"/>
      <c r="D103" s="51">
        <f>D104+D109+D111+D116+D118</f>
        <v>7877.1</v>
      </c>
      <c r="E103" s="340">
        <f t="shared" ref="E103:F103" si="27">E104+E109+E111+E116+E118</f>
        <v>-1.3</v>
      </c>
      <c r="F103" s="340">
        <f t="shared" si="27"/>
        <v>7875.8</v>
      </c>
    </row>
    <row r="104" spans="1:6" ht="18" customHeight="1">
      <c r="A104" s="27" t="s">
        <v>167</v>
      </c>
      <c r="B104" s="23" t="s">
        <v>168</v>
      </c>
      <c r="C104" s="22"/>
      <c r="D104" s="51">
        <f>D105+D106+D107+D108</f>
        <v>4364.5</v>
      </c>
      <c r="E104" s="230">
        <f t="shared" ref="E104:F104" si="28">E105+E106+E107+E108</f>
        <v>0</v>
      </c>
      <c r="F104" s="230">
        <f t="shared" si="28"/>
        <v>4364.5</v>
      </c>
    </row>
    <row r="105" spans="1:6" ht="54" customHeight="1">
      <c r="A105" s="27" t="s">
        <v>165</v>
      </c>
      <c r="B105" s="23" t="s">
        <v>169</v>
      </c>
      <c r="C105" s="22">
        <v>100</v>
      </c>
      <c r="D105" s="51">
        <v>2142.5</v>
      </c>
      <c r="E105" s="95"/>
      <c r="F105" s="230">
        <f>D105+E105</f>
        <v>2142.5</v>
      </c>
    </row>
    <row r="106" spans="1:6" ht="38.25" customHeight="1">
      <c r="A106" s="47" t="s">
        <v>274</v>
      </c>
      <c r="B106" s="23" t="s">
        <v>169</v>
      </c>
      <c r="C106" s="22">
        <v>200</v>
      </c>
      <c r="D106" s="51">
        <v>2029</v>
      </c>
      <c r="E106" s="95"/>
      <c r="F106" s="283">
        <f t="shared" ref="F106:F108" si="29">D106+E106</f>
        <v>2029</v>
      </c>
    </row>
    <row r="107" spans="1:6" ht="27.75" customHeight="1">
      <c r="A107" s="27" t="s">
        <v>166</v>
      </c>
      <c r="B107" s="23" t="s">
        <v>169</v>
      </c>
      <c r="C107" s="22">
        <v>800</v>
      </c>
      <c r="D107" s="51">
        <v>29</v>
      </c>
      <c r="E107" s="233"/>
      <c r="F107" s="283">
        <f t="shared" si="29"/>
        <v>29</v>
      </c>
    </row>
    <row r="108" spans="1:6" ht="27" customHeight="1">
      <c r="A108" s="19" t="s">
        <v>275</v>
      </c>
      <c r="B108" s="25" t="s">
        <v>170</v>
      </c>
      <c r="C108" s="22">
        <v>200</v>
      </c>
      <c r="D108" s="51">
        <v>164</v>
      </c>
      <c r="E108" s="234"/>
      <c r="F108" s="283">
        <f t="shared" si="29"/>
        <v>164</v>
      </c>
    </row>
    <row r="109" spans="1:6" ht="18" customHeight="1">
      <c r="A109" s="27" t="s">
        <v>171</v>
      </c>
      <c r="B109" s="23" t="s">
        <v>172</v>
      </c>
      <c r="C109" s="22"/>
      <c r="D109" s="51">
        <f>D110</f>
        <v>144.6</v>
      </c>
      <c r="E109" s="230">
        <f t="shared" ref="E109:F109" si="30">E110</f>
        <v>0</v>
      </c>
      <c r="F109" s="230">
        <f t="shared" si="30"/>
        <v>144.6</v>
      </c>
    </row>
    <row r="110" spans="1:6" ht="27" customHeight="1">
      <c r="A110" s="343" t="s">
        <v>276</v>
      </c>
      <c r="B110" s="23" t="s">
        <v>173</v>
      </c>
      <c r="C110" s="22">
        <v>200</v>
      </c>
      <c r="D110" s="51">
        <v>144.6</v>
      </c>
      <c r="E110" s="100"/>
      <c r="F110" s="234">
        <f>D110+E110</f>
        <v>144.6</v>
      </c>
    </row>
    <row r="111" spans="1:6" ht="29.25" customHeight="1">
      <c r="A111" s="27" t="s">
        <v>174</v>
      </c>
      <c r="B111" s="23" t="s">
        <v>175</v>
      </c>
      <c r="C111" s="22"/>
      <c r="D111" s="333">
        <f>D112+D113+D114+D115</f>
        <v>1318</v>
      </c>
      <c r="E111" s="344">
        <f t="shared" ref="E111:F111" si="31">E112+E113+E114+E115</f>
        <v>0</v>
      </c>
      <c r="F111" s="344">
        <f t="shared" si="31"/>
        <v>1318</v>
      </c>
    </row>
    <row r="112" spans="1:6" ht="62.25" customHeight="1">
      <c r="A112" s="342" t="s">
        <v>176</v>
      </c>
      <c r="B112" s="23" t="s">
        <v>178</v>
      </c>
      <c r="C112" s="22">
        <v>100</v>
      </c>
      <c r="D112" s="51">
        <v>692.8</v>
      </c>
      <c r="E112" s="95"/>
      <c r="F112" s="234">
        <f>D112+E112</f>
        <v>692.8</v>
      </c>
    </row>
    <row r="113" spans="1:6" ht="43.5" customHeight="1">
      <c r="A113" s="329" t="s">
        <v>491</v>
      </c>
      <c r="B113" s="279" t="s">
        <v>178</v>
      </c>
      <c r="C113" s="330">
        <v>500</v>
      </c>
      <c r="D113" s="333">
        <v>73.099999999999994</v>
      </c>
      <c r="E113" s="95"/>
      <c r="F113" s="234">
        <f>D113+E113</f>
        <v>73.099999999999994</v>
      </c>
    </row>
    <row r="114" spans="1:6" ht="53.25" customHeight="1">
      <c r="A114" s="96" t="s">
        <v>177</v>
      </c>
      <c r="B114" s="25" t="s">
        <v>179</v>
      </c>
      <c r="C114" s="22">
        <v>100</v>
      </c>
      <c r="D114" s="51">
        <v>461.7</v>
      </c>
      <c r="E114" s="95"/>
      <c r="F114" s="230">
        <f>D114+E114</f>
        <v>461.7</v>
      </c>
    </row>
    <row r="115" spans="1:6" ht="38.25" customHeight="1">
      <c r="A115" s="343" t="s">
        <v>498</v>
      </c>
      <c r="B115" s="301" t="s">
        <v>471</v>
      </c>
      <c r="C115" s="302">
        <v>100</v>
      </c>
      <c r="D115" s="304">
        <v>90.4</v>
      </c>
      <c r="E115" s="95"/>
      <c r="F115" s="304">
        <f>D115+E115</f>
        <v>90.4</v>
      </c>
    </row>
    <row r="116" spans="1:6" ht="18.75" customHeight="1">
      <c r="A116" s="96" t="s">
        <v>325</v>
      </c>
      <c r="B116" s="50" t="s">
        <v>326</v>
      </c>
      <c r="C116" s="94"/>
      <c r="D116" s="93">
        <f>D117</f>
        <v>2041.3</v>
      </c>
      <c r="E116" s="340">
        <f t="shared" ref="E116:F116" si="32">E117</f>
        <v>0</v>
      </c>
      <c r="F116" s="340">
        <f t="shared" si="32"/>
        <v>2041.3</v>
      </c>
    </row>
    <row r="117" spans="1:6" ht="28.5" customHeight="1">
      <c r="A117" s="186" t="s">
        <v>412</v>
      </c>
      <c r="B117" s="181" t="s">
        <v>411</v>
      </c>
      <c r="C117" s="89">
        <v>500</v>
      </c>
      <c r="D117" s="88">
        <v>2041.3</v>
      </c>
      <c r="E117" s="95"/>
      <c r="F117" s="230">
        <f>D117+E117</f>
        <v>2041.3</v>
      </c>
    </row>
    <row r="118" spans="1:6" ht="28.5" customHeight="1">
      <c r="A118" s="339" t="s">
        <v>492</v>
      </c>
      <c r="B118" s="279" t="s">
        <v>493</v>
      </c>
      <c r="C118" s="336"/>
      <c r="D118" s="340">
        <f>D119+D120</f>
        <v>8.6999999999999993</v>
      </c>
      <c r="E118" s="340">
        <f t="shared" ref="E118" si="33">E119+E120</f>
        <v>-1.3</v>
      </c>
      <c r="F118" s="340">
        <f t="shared" ref="F118" si="34">F119+F120</f>
        <v>7.4</v>
      </c>
    </row>
    <row r="119" spans="1:6" ht="28.5" customHeight="1">
      <c r="A119" s="343" t="s">
        <v>499</v>
      </c>
      <c r="B119" s="279" t="s">
        <v>494</v>
      </c>
      <c r="C119" s="336">
        <v>200</v>
      </c>
      <c r="D119" s="340">
        <v>4.4000000000000004</v>
      </c>
      <c r="E119" s="100" t="s">
        <v>773</v>
      </c>
      <c r="F119" s="234">
        <f>D119+E119</f>
        <v>3.1000000000000005</v>
      </c>
    </row>
    <row r="120" spans="1:6" ht="42.75" customHeight="1">
      <c r="A120" s="343" t="s">
        <v>500</v>
      </c>
      <c r="B120" s="279" t="s">
        <v>495</v>
      </c>
      <c r="C120" s="336">
        <v>200</v>
      </c>
      <c r="D120" s="340">
        <v>4.3</v>
      </c>
      <c r="E120" s="100"/>
      <c r="F120" s="234">
        <f>D120+E120</f>
        <v>4.3</v>
      </c>
    </row>
    <row r="121" spans="1:6" ht="21" customHeight="1">
      <c r="A121" s="39" t="s">
        <v>180</v>
      </c>
      <c r="B121" s="43" t="s">
        <v>181</v>
      </c>
      <c r="C121" s="22"/>
      <c r="D121" s="52">
        <f>D122</f>
        <v>1565.8</v>
      </c>
      <c r="E121" s="287">
        <f>E122</f>
        <v>0</v>
      </c>
      <c r="F121" s="287">
        <f>F122</f>
        <v>1565.8</v>
      </c>
    </row>
    <row r="122" spans="1:6" ht="19.5" customHeight="1">
      <c r="A122" s="326" t="s">
        <v>136</v>
      </c>
      <c r="B122" s="23" t="s">
        <v>182</v>
      </c>
      <c r="C122" s="22"/>
      <c r="D122" s="51">
        <f>D123+D124+D125+D126+D127+D128</f>
        <v>1565.8</v>
      </c>
      <c r="E122" s="286">
        <f t="shared" ref="E122:F122" si="35">E123+E124+E125+E126+E127+E128</f>
        <v>0</v>
      </c>
      <c r="F122" s="286">
        <f t="shared" si="35"/>
        <v>1565.8</v>
      </c>
    </row>
    <row r="123" spans="1:6" ht="55.5" customHeight="1">
      <c r="A123" s="379" t="s">
        <v>183</v>
      </c>
      <c r="B123" s="50" t="s">
        <v>185</v>
      </c>
      <c r="C123" s="60">
        <v>100</v>
      </c>
      <c r="D123" s="59">
        <v>1304.2</v>
      </c>
      <c r="E123" s="233"/>
      <c r="F123" s="230">
        <v>1304.2</v>
      </c>
    </row>
    <row r="124" spans="1:6" ht="41.25" customHeight="1">
      <c r="A124" s="379" t="s">
        <v>277</v>
      </c>
      <c r="B124" s="50" t="s">
        <v>185</v>
      </c>
      <c r="C124" s="60">
        <v>200</v>
      </c>
      <c r="D124" s="59">
        <v>74.099999999999994</v>
      </c>
      <c r="E124" s="233"/>
      <c r="F124" s="230">
        <v>74.099999999999994</v>
      </c>
    </row>
    <row r="125" spans="1:6" ht="30" customHeight="1">
      <c r="A125" s="379" t="s">
        <v>184</v>
      </c>
      <c r="B125" s="23" t="s">
        <v>185</v>
      </c>
      <c r="C125" s="22">
        <v>800</v>
      </c>
      <c r="D125" s="51">
        <v>0.5</v>
      </c>
      <c r="E125" s="233"/>
      <c r="F125" s="230">
        <v>0.5</v>
      </c>
    </row>
    <row r="126" spans="1:6" ht="57" customHeight="1">
      <c r="A126" s="379" t="s">
        <v>327</v>
      </c>
      <c r="B126" s="95" t="s">
        <v>408</v>
      </c>
      <c r="C126" s="282">
        <v>100</v>
      </c>
      <c r="D126" s="283">
        <v>137</v>
      </c>
      <c r="E126" s="234"/>
      <c r="F126" s="283">
        <f>D126+E126</f>
        <v>137</v>
      </c>
    </row>
    <row r="127" spans="1:6" ht="65.25" customHeight="1">
      <c r="A127" s="366" t="s">
        <v>465</v>
      </c>
      <c r="B127" s="278" t="s">
        <v>460</v>
      </c>
      <c r="C127" s="282">
        <v>100</v>
      </c>
      <c r="D127" s="283">
        <v>27.4</v>
      </c>
      <c r="E127" s="234"/>
      <c r="F127" s="283">
        <f>D127+E127</f>
        <v>27.4</v>
      </c>
    </row>
    <row r="128" spans="1:6" ht="43.5" customHeight="1">
      <c r="A128" s="379" t="s">
        <v>498</v>
      </c>
      <c r="B128" s="301" t="s">
        <v>472</v>
      </c>
      <c r="C128" s="302">
        <v>100</v>
      </c>
      <c r="D128" s="97">
        <v>22.6</v>
      </c>
      <c r="E128" s="234"/>
      <c r="F128" s="283">
        <f>D128+E128</f>
        <v>22.6</v>
      </c>
    </row>
    <row r="129" spans="1:6" ht="27" customHeight="1">
      <c r="A129" s="324" t="s">
        <v>14</v>
      </c>
      <c r="B129" s="15" t="s">
        <v>186</v>
      </c>
      <c r="C129" s="22"/>
      <c r="D129" s="52">
        <f>D130</f>
        <v>177.8</v>
      </c>
      <c r="E129" s="231">
        <f t="shared" ref="E129:F131" si="36">E130</f>
        <v>0</v>
      </c>
      <c r="F129" s="231">
        <f t="shared" si="36"/>
        <v>177.8</v>
      </c>
    </row>
    <row r="130" spans="1:6" ht="27.75" customHeight="1">
      <c r="A130" s="44" t="s">
        <v>187</v>
      </c>
      <c r="B130" s="23" t="s">
        <v>188</v>
      </c>
      <c r="C130" s="5"/>
      <c r="D130" s="51">
        <f>D131</f>
        <v>177.8</v>
      </c>
      <c r="E130" s="230">
        <f t="shared" si="36"/>
        <v>0</v>
      </c>
      <c r="F130" s="230">
        <f t="shared" si="36"/>
        <v>177.8</v>
      </c>
    </row>
    <row r="131" spans="1:6" ht="27.75" customHeight="1">
      <c r="A131" s="326" t="s">
        <v>189</v>
      </c>
      <c r="B131" s="23" t="s">
        <v>190</v>
      </c>
      <c r="C131" s="5"/>
      <c r="D131" s="51">
        <f>D132</f>
        <v>177.8</v>
      </c>
      <c r="E131" s="230">
        <f t="shared" si="36"/>
        <v>0</v>
      </c>
      <c r="F131" s="230">
        <f t="shared" si="36"/>
        <v>177.8</v>
      </c>
    </row>
    <row r="132" spans="1:6" ht="40.5" customHeight="1">
      <c r="A132" s="47" t="s">
        <v>278</v>
      </c>
      <c r="B132" s="23" t="s">
        <v>191</v>
      </c>
      <c r="C132" s="22">
        <v>200</v>
      </c>
      <c r="D132" s="51">
        <v>177.8</v>
      </c>
      <c r="E132" s="233"/>
      <c r="F132" s="230">
        <v>177.8</v>
      </c>
    </row>
    <row r="133" spans="1:6" ht="18" customHeight="1">
      <c r="A133" s="140" t="s">
        <v>15</v>
      </c>
      <c r="B133" s="15" t="s">
        <v>192</v>
      </c>
      <c r="C133" s="22"/>
      <c r="D133" s="52">
        <f>D134</f>
        <v>170</v>
      </c>
      <c r="E133" s="231">
        <f t="shared" ref="E133:F134" si="37">E134</f>
        <v>0</v>
      </c>
      <c r="F133" s="231">
        <f t="shared" si="37"/>
        <v>170</v>
      </c>
    </row>
    <row r="134" spans="1:6" ht="27.75" customHeight="1">
      <c r="A134" s="44" t="s">
        <v>193</v>
      </c>
      <c r="B134" s="25" t="s">
        <v>194</v>
      </c>
      <c r="C134" s="37"/>
      <c r="D134" s="51">
        <f>D135</f>
        <v>170</v>
      </c>
      <c r="E134" s="230">
        <f t="shared" si="37"/>
        <v>0</v>
      </c>
      <c r="F134" s="230">
        <f t="shared" si="37"/>
        <v>170</v>
      </c>
    </row>
    <row r="135" spans="1:6" ht="24.75" customHeight="1">
      <c r="A135" s="141" t="s">
        <v>195</v>
      </c>
      <c r="B135" s="25" t="s">
        <v>196</v>
      </c>
      <c r="C135" s="37"/>
      <c r="D135" s="310">
        <f>D136+D137</f>
        <v>170</v>
      </c>
      <c r="E135" s="230">
        <f>E136+E137</f>
        <v>0</v>
      </c>
      <c r="F135" s="310">
        <f>F136+F137</f>
        <v>170</v>
      </c>
    </row>
    <row r="136" spans="1:6" ht="37.5" customHeight="1">
      <c r="A136" s="349" t="s">
        <v>279</v>
      </c>
      <c r="B136" s="211" t="s">
        <v>432</v>
      </c>
      <c r="C136" s="37">
        <v>200</v>
      </c>
      <c r="D136" s="51">
        <v>70</v>
      </c>
      <c r="E136" s="100"/>
      <c r="F136" s="234">
        <f>D136+E136</f>
        <v>70</v>
      </c>
    </row>
    <row r="137" spans="1:6" ht="26.25" customHeight="1">
      <c r="A137" s="343" t="s">
        <v>518</v>
      </c>
      <c r="B137" s="305" t="s">
        <v>476</v>
      </c>
      <c r="C137" s="37">
        <v>200</v>
      </c>
      <c r="D137" s="310">
        <v>100</v>
      </c>
      <c r="E137" s="100"/>
      <c r="F137" s="234">
        <f>D137+E137</f>
        <v>100</v>
      </c>
    </row>
    <row r="138" spans="1:6" ht="39.75" customHeight="1">
      <c r="A138" s="141" t="s">
        <v>245</v>
      </c>
      <c r="B138" s="15" t="s">
        <v>197</v>
      </c>
      <c r="C138" s="22"/>
      <c r="D138" s="52">
        <f>D139+D145+D149+D153+D157+D162+D166+D169</f>
        <v>14173.6</v>
      </c>
      <c r="E138" s="363">
        <f>E139+E145+E149+E153+E157+E162+E166+E169+E144</f>
        <v>0</v>
      </c>
      <c r="F138" s="394">
        <f>F139+F145+F149+F153+F157+F162+F166+F169+F144</f>
        <v>14173.6</v>
      </c>
    </row>
    <row r="139" spans="1:6" ht="20.25" customHeight="1">
      <c r="A139" s="141" t="s">
        <v>310</v>
      </c>
      <c r="B139" s="71" t="s">
        <v>311</v>
      </c>
      <c r="C139" s="37"/>
      <c r="D139" s="70">
        <f>D140</f>
        <v>1004.9000000000001</v>
      </c>
      <c r="E139" s="230">
        <f t="shared" ref="E139:F139" si="38">E140</f>
        <v>-439.2</v>
      </c>
      <c r="F139" s="230">
        <f t="shared" si="38"/>
        <v>565.70000000000005</v>
      </c>
    </row>
    <row r="140" spans="1:6" ht="18.75" customHeight="1">
      <c r="A140" s="141" t="s">
        <v>312</v>
      </c>
      <c r="B140" s="71" t="s">
        <v>313</v>
      </c>
      <c r="C140" s="37"/>
      <c r="D140" s="70">
        <f>D143+D141+D142</f>
        <v>1004.9000000000001</v>
      </c>
      <c r="E140" s="304">
        <f t="shared" ref="E140:F140" si="39">E143+E141+E142</f>
        <v>-439.2</v>
      </c>
      <c r="F140" s="304">
        <f t="shared" si="39"/>
        <v>565.70000000000005</v>
      </c>
    </row>
    <row r="141" spans="1:6" ht="28.5" customHeight="1">
      <c r="A141" s="303" t="s">
        <v>473</v>
      </c>
      <c r="B141" s="301" t="s">
        <v>474</v>
      </c>
      <c r="C141" s="302">
        <v>300</v>
      </c>
      <c r="D141" s="304"/>
      <c r="E141" s="304"/>
      <c r="F141" s="304">
        <f>D141+E141</f>
        <v>0</v>
      </c>
    </row>
    <row r="142" spans="1:6" ht="27.75" customHeight="1">
      <c r="A142" s="303" t="s">
        <v>316</v>
      </c>
      <c r="B142" s="301" t="s">
        <v>475</v>
      </c>
      <c r="C142" s="302">
        <v>300</v>
      </c>
      <c r="D142" s="304">
        <v>565.70000000000005</v>
      </c>
      <c r="E142" s="304"/>
      <c r="F142" s="304">
        <f>D142+E142</f>
        <v>565.70000000000005</v>
      </c>
    </row>
    <row r="143" spans="1:6" ht="27" customHeight="1">
      <c r="A143" s="141" t="s">
        <v>316</v>
      </c>
      <c r="B143" s="120" t="s">
        <v>344</v>
      </c>
      <c r="C143" s="37">
        <v>300</v>
      </c>
      <c r="D143" s="70">
        <v>439.2</v>
      </c>
      <c r="E143" s="95">
        <v>-439.2</v>
      </c>
      <c r="F143" s="234">
        <f>D143+E143</f>
        <v>0</v>
      </c>
    </row>
    <row r="144" spans="1:6" ht="28.5" customHeight="1">
      <c r="A144" s="392" t="s">
        <v>316</v>
      </c>
      <c r="B144" s="390" t="s">
        <v>774</v>
      </c>
      <c r="C144" s="37">
        <v>300</v>
      </c>
      <c r="D144" s="393">
        <v>0</v>
      </c>
      <c r="E144" s="95">
        <v>439.2</v>
      </c>
      <c r="F144" s="234">
        <f>D144+E144</f>
        <v>439.2</v>
      </c>
    </row>
    <row r="145" spans="1:6" ht="18.75" customHeight="1">
      <c r="A145" s="137" t="s">
        <v>350</v>
      </c>
      <c r="B145" s="126" t="s">
        <v>351</v>
      </c>
      <c r="C145" s="37"/>
      <c r="D145" s="129">
        <f>D146</f>
        <v>182.6</v>
      </c>
      <c r="E145" s="364">
        <f t="shared" ref="E145:F145" si="40">E146</f>
        <v>0</v>
      </c>
      <c r="F145" s="364">
        <f t="shared" si="40"/>
        <v>182.6</v>
      </c>
    </row>
    <row r="146" spans="1:6" ht="18" customHeight="1">
      <c r="A146" s="179" t="s">
        <v>355</v>
      </c>
      <c r="B146" s="126" t="s">
        <v>352</v>
      </c>
      <c r="C146" s="37"/>
      <c r="D146" s="129">
        <f>D147+D148</f>
        <v>182.6</v>
      </c>
      <c r="E146" s="350">
        <f t="shared" ref="E146:F146" si="41">E147+E148</f>
        <v>0</v>
      </c>
      <c r="F146" s="350">
        <f t="shared" si="41"/>
        <v>182.6</v>
      </c>
    </row>
    <row r="147" spans="1:6" ht="40.5" customHeight="1">
      <c r="A147" s="403" t="s">
        <v>775</v>
      </c>
      <c r="B147" s="345" t="s">
        <v>353</v>
      </c>
      <c r="C147" s="37">
        <v>200</v>
      </c>
      <c r="D147" s="350">
        <v>5.0999999999999996</v>
      </c>
      <c r="E147" s="234"/>
      <c r="F147" s="350">
        <f>D147+E147</f>
        <v>5.0999999999999996</v>
      </c>
    </row>
    <row r="148" spans="1:6" ht="38.25" customHeight="1">
      <c r="A148" s="403" t="s">
        <v>776</v>
      </c>
      <c r="B148" s="126" t="s">
        <v>353</v>
      </c>
      <c r="C148" s="37">
        <v>400</v>
      </c>
      <c r="D148" s="129">
        <v>177.5</v>
      </c>
      <c r="E148" s="234"/>
      <c r="F148" s="230">
        <f>D148+E148</f>
        <v>177.5</v>
      </c>
    </row>
    <row r="149" spans="1:6" ht="27" customHeight="1">
      <c r="A149" s="137" t="s">
        <v>362</v>
      </c>
      <c r="B149" s="126" t="s">
        <v>364</v>
      </c>
      <c r="C149" s="37"/>
      <c r="D149" s="129">
        <f>D150</f>
        <v>1023.0999999999999</v>
      </c>
      <c r="E149" s="370"/>
      <c r="F149" s="230">
        <f>F150</f>
        <v>1023.0999999999999</v>
      </c>
    </row>
    <row r="150" spans="1:6" ht="17.25" customHeight="1">
      <c r="A150" s="137" t="s">
        <v>363</v>
      </c>
      <c r="B150" s="126" t="s">
        <v>369</v>
      </c>
      <c r="C150" s="37"/>
      <c r="D150" s="129">
        <f>D151+D152</f>
        <v>1023.0999999999999</v>
      </c>
      <c r="E150" s="370"/>
      <c r="F150" s="230">
        <f>F151+F152</f>
        <v>1023.0999999999999</v>
      </c>
    </row>
    <row r="151" spans="1:6" ht="39" customHeight="1">
      <c r="A151" s="137" t="s">
        <v>380</v>
      </c>
      <c r="B151" s="126" t="s">
        <v>370</v>
      </c>
      <c r="C151" s="37">
        <v>200</v>
      </c>
      <c r="D151" s="129">
        <v>879.9</v>
      </c>
      <c r="E151" s="370"/>
      <c r="F151" s="230">
        <v>879.9</v>
      </c>
    </row>
    <row r="152" spans="1:6" ht="24.75" customHeight="1">
      <c r="A152" s="137" t="s">
        <v>379</v>
      </c>
      <c r="B152" s="126" t="s">
        <v>371</v>
      </c>
      <c r="C152" s="37">
        <v>200</v>
      </c>
      <c r="D152" s="129">
        <v>143.19999999999999</v>
      </c>
      <c r="E152" s="370"/>
      <c r="F152" s="230">
        <v>143.19999999999999</v>
      </c>
    </row>
    <row r="153" spans="1:6" ht="18.75" customHeight="1">
      <c r="A153" s="137" t="s">
        <v>354</v>
      </c>
      <c r="B153" s="126" t="s">
        <v>365</v>
      </c>
      <c r="C153" s="37"/>
      <c r="D153" s="129">
        <f>D154</f>
        <v>887.9</v>
      </c>
      <c r="E153" s="368">
        <f t="shared" ref="E153:F153" si="42">E154</f>
        <v>0</v>
      </c>
      <c r="F153" s="368">
        <f t="shared" si="42"/>
        <v>887.9</v>
      </c>
    </row>
    <row r="154" spans="1:6" ht="18" customHeight="1">
      <c r="A154" s="220" t="s">
        <v>399</v>
      </c>
      <c r="B154" s="126" t="s">
        <v>372</v>
      </c>
      <c r="C154" s="37"/>
      <c r="D154" s="368">
        <f>D155+D156</f>
        <v>887.9</v>
      </c>
      <c r="E154" s="368">
        <f t="shared" ref="E154:F154" si="43">E155+E156</f>
        <v>0</v>
      </c>
      <c r="F154" s="368">
        <f t="shared" si="43"/>
        <v>887.9</v>
      </c>
    </row>
    <row r="155" spans="1:6" ht="30" customHeight="1">
      <c r="A155" s="367" t="s">
        <v>523</v>
      </c>
      <c r="B155" s="365" t="s">
        <v>522</v>
      </c>
      <c r="C155" s="37">
        <v>800</v>
      </c>
      <c r="D155" s="368">
        <v>343.1</v>
      </c>
      <c r="E155" s="234"/>
      <c r="F155" s="368">
        <f>D155+E155</f>
        <v>343.1</v>
      </c>
    </row>
    <row r="156" spans="1:6" ht="25.5" customHeight="1">
      <c r="A156" s="219" t="s">
        <v>425</v>
      </c>
      <c r="B156" s="182" t="s">
        <v>413</v>
      </c>
      <c r="C156" s="37">
        <v>500</v>
      </c>
      <c r="D156" s="129">
        <v>544.79999999999995</v>
      </c>
      <c r="E156" s="234"/>
      <c r="F156" s="230">
        <f>D156+E156</f>
        <v>544.79999999999995</v>
      </c>
    </row>
    <row r="157" spans="1:6" ht="16.5" customHeight="1">
      <c r="A157" s="147" t="s">
        <v>356</v>
      </c>
      <c r="B157" s="126" t="s">
        <v>366</v>
      </c>
      <c r="C157" s="37"/>
      <c r="D157" s="129">
        <f>D158</f>
        <v>9865</v>
      </c>
      <c r="E157" s="243">
        <f t="shared" ref="E157:F157" si="44">E158</f>
        <v>0</v>
      </c>
      <c r="F157" s="243">
        <f t="shared" si="44"/>
        <v>9865</v>
      </c>
    </row>
    <row r="158" spans="1:6" ht="16.5" customHeight="1">
      <c r="A158" s="322" t="s">
        <v>400</v>
      </c>
      <c r="B158" s="126" t="s">
        <v>373</v>
      </c>
      <c r="C158" s="37"/>
      <c r="D158" s="129">
        <f>D159+D160+D161</f>
        <v>9865</v>
      </c>
      <c r="E158" s="243">
        <f t="shared" ref="E158:F158" si="45">E159+E160+E161</f>
        <v>0</v>
      </c>
      <c r="F158" s="243">
        <f t="shared" si="45"/>
        <v>9865</v>
      </c>
    </row>
    <row r="159" spans="1:6" ht="38.25" customHeight="1">
      <c r="A159" s="366" t="s">
        <v>359</v>
      </c>
      <c r="B159" s="211" t="s">
        <v>433</v>
      </c>
      <c r="C159" s="37">
        <v>800</v>
      </c>
      <c r="D159" s="129">
        <v>5000</v>
      </c>
      <c r="E159" s="234"/>
      <c r="F159" s="230">
        <f>D159+E159</f>
        <v>5000</v>
      </c>
    </row>
    <row r="160" spans="1:6" ht="29.25" customHeight="1">
      <c r="A160" s="321" t="s">
        <v>437</v>
      </c>
      <c r="B160" s="222" t="s">
        <v>436</v>
      </c>
      <c r="C160" s="37">
        <v>500</v>
      </c>
      <c r="D160" s="223">
        <v>4365</v>
      </c>
      <c r="E160" s="234"/>
      <c r="F160" s="230">
        <f>D160+E160</f>
        <v>4365</v>
      </c>
    </row>
    <row r="161" spans="1:6" ht="27" customHeight="1">
      <c r="A161" s="366" t="s">
        <v>378</v>
      </c>
      <c r="B161" s="126" t="s">
        <v>374</v>
      </c>
      <c r="C161" s="37">
        <v>200</v>
      </c>
      <c r="D161" s="129">
        <v>500</v>
      </c>
      <c r="E161" s="234"/>
      <c r="F161" s="230">
        <v>500</v>
      </c>
    </row>
    <row r="162" spans="1:6" ht="42" customHeight="1">
      <c r="A162" s="137" t="s">
        <v>357</v>
      </c>
      <c r="B162" s="126" t="s">
        <v>367</v>
      </c>
      <c r="C162" s="37"/>
      <c r="D162" s="129">
        <f>D163</f>
        <v>360.6</v>
      </c>
      <c r="E162" s="368">
        <f t="shared" ref="E162:F162" si="46">E163</f>
        <v>0</v>
      </c>
      <c r="F162" s="368">
        <f t="shared" si="46"/>
        <v>360.6</v>
      </c>
    </row>
    <row r="163" spans="1:6" ht="27.75" customHeight="1">
      <c r="A163" s="141" t="s">
        <v>358</v>
      </c>
      <c r="B163" s="126" t="s">
        <v>375</v>
      </c>
      <c r="C163" s="37"/>
      <c r="D163" s="129">
        <f>D164+D165</f>
        <v>360.6</v>
      </c>
      <c r="E163" s="368">
        <f t="shared" ref="E163:F163" si="47">E164+E165</f>
        <v>0</v>
      </c>
      <c r="F163" s="368">
        <f t="shared" si="47"/>
        <v>360.6</v>
      </c>
    </row>
    <row r="164" spans="1:6" ht="27.75" customHeight="1">
      <c r="A164" s="367" t="s">
        <v>524</v>
      </c>
      <c r="B164" s="365" t="s">
        <v>375</v>
      </c>
      <c r="C164" s="37">
        <v>200</v>
      </c>
      <c r="D164" s="368">
        <v>360.6</v>
      </c>
      <c r="E164" s="234"/>
      <c r="F164" s="368">
        <f>D164+E164</f>
        <v>360.6</v>
      </c>
    </row>
    <row r="165" spans="1:6" ht="39.75" customHeight="1">
      <c r="A165" s="209" t="s">
        <v>426</v>
      </c>
      <c r="B165" s="182" t="s">
        <v>414</v>
      </c>
      <c r="C165" s="37">
        <v>500</v>
      </c>
      <c r="D165" s="129">
        <v>0</v>
      </c>
      <c r="E165" s="234"/>
      <c r="F165" s="230">
        <f>D165+E165</f>
        <v>0</v>
      </c>
    </row>
    <row r="166" spans="1:6" ht="16.5" customHeight="1">
      <c r="A166" s="236" t="s">
        <v>360</v>
      </c>
      <c r="B166" s="126" t="s">
        <v>368</v>
      </c>
      <c r="C166" s="37"/>
      <c r="D166" s="129">
        <f>D167</f>
        <v>200</v>
      </c>
      <c r="E166" s="234"/>
      <c r="F166" s="230">
        <f>F167</f>
        <v>200</v>
      </c>
    </row>
    <row r="167" spans="1:6" ht="18.75" customHeight="1">
      <c r="A167" s="137" t="s">
        <v>361</v>
      </c>
      <c r="B167" s="126" t="s">
        <v>376</v>
      </c>
      <c r="C167" s="37"/>
      <c r="D167" s="129">
        <f>D168</f>
        <v>200</v>
      </c>
      <c r="E167" s="234"/>
      <c r="F167" s="230">
        <f>F168</f>
        <v>200</v>
      </c>
    </row>
    <row r="168" spans="1:6" ht="28.5" customHeight="1">
      <c r="A168" s="209" t="s">
        <v>427</v>
      </c>
      <c r="B168" s="194" t="s">
        <v>420</v>
      </c>
      <c r="C168" s="37">
        <v>500</v>
      </c>
      <c r="D168" s="129">
        <v>200</v>
      </c>
      <c r="E168" s="234"/>
      <c r="F168" s="230">
        <v>200</v>
      </c>
    </row>
    <row r="169" spans="1:6" ht="37.5" customHeight="1">
      <c r="A169" s="342" t="s">
        <v>501</v>
      </c>
      <c r="B169" s="312" t="s">
        <v>482</v>
      </c>
      <c r="C169" s="37"/>
      <c r="D169" s="314">
        <f>D170</f>
        <v>649.5</v>
      </c>
      <c r="E169" s="314">
        <f t="shared" ref="E169:F169" si="48">E170</f>
        <v>0</v>
      </c>
      <c r="F169" s="314">
        <f t="shared" si="48"/>
        <v>649.5</v>
      </c>
    </row>
    <row r="170" spans="1:6" ht="17.25" customHeight="1">
      <c r="A170" s="313" t="s">
        <v>480</v>
      </c>
      <c r="B170" s="312" t="s">
        <v>483</v>
      </c>
      <c r="C170" s="37"/>
      <c r="D170" s="314">
        <f>D171+D172</f>
        <v>649.5</v>
      </c>
      <c r="E170" s="362">
        <f t="shared" ref="E170:F170" si="49">E171+E172</f>
        <v>0</v>
      </c>
      <c r="F170" s="362">
        <f t="shared" si="49"/>
        <v>649.5</v>
      </c>
    </row>
    <row r="171" spans="1:6" ht="39.75" customHeight="1">
      <c r="A171" s="342" t="s">
        <v>502</v>
      </c>
      <c r="B171" s="312" t="s">
        <v>481</v>
      </c>
      <c r="C171" s="37">
        <v>200</v>
      </c>
      <c r="D171" s="314">
        <v>100</v>
      </c>
      <c r="E171" s="234"/>
      <c r="F171" s="314">
        <f>D171+E171</f>
        <v>100</v>
      </c>
    </row>
    <row r="172" spans="1:6" ht="36.75" customHeight="1">
      <c r="A172" s="342" t="s">
        <v>503</v>
      </c>
      <c r="B172" s="323" t="s">
        <v>484</v>
      </c>
      <c r="C172" s="37">
        <v>200</v>
      </c>
      <c r="D172" s="327">
        <v>549.5</v>
      </c>
      <c r="E172" s="234"/>
      <c r="F172" s="327">
        <f>D172+E172</f>
        <v>549.5</v>
      </c>
    </row>
    <row r="173" spans="1:6" ht="28.5" customHeight="1">
      <c r="A173" s="140" t="s">
        <v>16</v>
      </c>
      <c r="B173" s="15" t="s">
        <v>198</v>
      </c>
      <c r="C173" s="22"/>
      <c r="D173" s="52">
        <f>D174</f>
        <v>350</v>
      </c>
      <c r="E173" s="233"/>
      <c r="F173" s="231">
        <f>F174</f>
        <v>350</v>
      </c>
    </row>
    <row r="174" spans="1:6" ht="24.75" customHeight="1">
      <c r="A174" s="141" t="s">
        <v>199</v>
      </c>
      <c r="B174" s="23" t="s">
        <v>200</v>
      </c>
      <c r="C174" s="22"/>
      <c r="D174" s="51">
        <f>D175</f>
        <v>350</v>
      </c>
      <c r="E174" s="233"/>
      <c r="F174" s="230">
        <f>F175</f>
        <v>350</v>
      </c>
    </row>
    <row r="175" spans="1:6" ht="26.25" customHeight="1">
      <c r="A175" s="141" t="s">
        <v>202</v>
      </c>
      <c r="B175" s="23" t="s">
        <v>203</v>
      </c>
      <c r="C175" s="22"/>
      <c r="D175" s="51">
        <f>D176</f>
        <v>350</v>
      </c>
      <c r="E175" s="233"/>
      <c r="F175" s="230">
        <f>F176</f>
        <v>350</v>
      </c>
    </row>
    <row r="176" spans="1:6" ht="27.75" customHeight="1">
      <c r="A176" s="141" t="s">
        <v>201</v>
      </c>
      <c r="B176" s="50" t="s">
        <v>204</v>
      </c>
      <c r="C176" s="62">
        <v>800</v>
      </c>
      <c r="D176" s="61">
        <v>350</v>
      </c>
      <c r="E176" s="233"/>
      <c r="F176" s="230">
        <v>350</v>
      </c>
    </row>
    <row r="177" spans="1:6" ht="19.5" customHeight="1">
      <c r="A177" s="141" t="s">
        <v>246</v>
      </c>
      <c r="B177" s="15" t="s">
        <v>205</v>
      </c>
      <c r="C177" s="62"/>
      <c r="D177" s="63">
        <f>D178</f>
        <v>400</v>
      </c>
      <c r="E177" s="233"/>
      <c r="F177" s="231">
        <f>F178</f>
        <v>400</v>
      </c>
    </row>
    <row r="178" spans="1:6" ht="26.25" customHeight="1">
      <c r="A178" s="141" t="s">
        <v>206</v>
      </c>
      <c r="B178" s="23" t="s">
        <v>207</v>
      </c>
      <c r="C178" s="22"/>
      <c r="D178" s="51">
        <f>D179</f>
        <v>400</v>
      </c>
      <c r="E178" s="233"/>
      <c r="F178" s="230">
        <f>F179</f>
        <v>400</v>
      </c>
    </row>
    <row r="179" spans="1:6" ht="17.25" customHeight="1">
      <c r="A179" s="141" t="s">
        <v>209</v>
      </c>
      <c r="B179" s="23" t="s">
        <v>210</v>
      </c>
      <c r="C179" s="22"/>
      <c r="D179" s="51">
        <f>D180</f>
        <v>400</v>
      </c>
      <c r="E179" s="233"/>
      <c r="F179" s="230">
        <f>F180</f>
        <v>400</v>
      </c>
    </row>
    <row r="180" spans="1:6" ht="28.5" customHeight="1">
      <c r="A180" s="141" t="s">
        <v>208</v>
      </c>
      <c r="B180" s="23" t="s">
        <v>211</v>
      </c>
      <c r="C180" s="22">
        <v>800</v>
      </c>
      <c r="D180" s="51">
        <v>400</v>
      </c>
      <c r="E180" s="233"/>
      <c r="F180" s="230">
        <v>400</v>
      </c>
    </row>
    <row r="181" spans="1:6" ht="24.75" customHeight="1">
      <c r="A181" s="28" t="s">
        <v>17</v>
      </c>
      <c r="B181" s="21">
        <v>1000000000</v>
      </c>
      <c r="C181" s="22"/>
      <c r="D181" s="52">
        <f>D182+D185</f>
        <v>980</v>
      </c>
      <c r="E181" s="363">
        <f t="shared" ref="E181:F181" si="50">E182+E185</f>
        <v>0</v>
      </c>
      <c r="F181" s="363">
        <f t="shared" si="50"/>
        <v>980</v>
      </c>
    </row>
    <row r="182" spans="1:6" ht="19.5" customHeight="1">
      <c r="A182" s="27" t="s">
        <v>212</v>
      </c>
      <c r="B182" s="29">
        <v>1010000000</v>
      </c>
      <c r="C182" s="22"/>
      <c r="D182" s="51">
        <f>D183</f>
        <v>680</v>
      </c>
      <c r="E182" s="364">
        <f t="shared" ref="E182:F182" si="51">E183</f>
        <v>0</v>
      </c>
      <c r="F182" s="364">
        <f t="shared" si="51"/>
        <v>680</v>
      </c>
    </row>
    <row r="183" spans="1:6" ht="24.75" customHeight="1">
      <c r="A183" s="27" t="s">
        <v>213</v>
      </c>
      <c r="B183" s="29">
        <v>1010100000</v>
      </c>
      <c r="C183" s="22"/>
      <c r="D183" s="51">
        <f>D184</f>
        <v>680</v>
      </c>
      <c r="E183" s="364">
        <f t="shared" ref="E183:F183" si="52">E184</f>
        <v>0</v>
      </c>
      <c r="F183" s="364">
        <f t="shared" si="52"/>
        <v>680</v>
      </c>
    </row>
    <row r="184" spans="1:6" ht="40.5" customHeight="1">
      <c r="A184" s="128" t="s">
        <v>280</v>
      </c>
      <c r="B184" s="29">
        <v>1010120080</v>
      </c>
      <c r="C184" s="22">
        <v>200</v>
      </c>
      <c r="D184" s="51">
        <v>680</v>
      </c>
      <c r="E184" s="234"/>
      <c r="F184" s="230">
        <f>D184+E184</f>
        <v>680</v>
      </c>
    </row>
    <row r="185" spans="1:6" ht="27.75" customHeight="1">
      <c r="A185" s="24" t="s">
        <v>214</v>
      </c>
      <c r="B185" s="29">
        <v>1020000000</v>
      </c>
      <c r="C185" s="22"/>
      <c r="D185" s="51">
        <f>D186</f>
        <v>300</v>
      </c>
      <c r="E185" s="364">
        <f t="shared" ref="E185:F185" si="53">E186</f>
        <v>0</v>
      </c>
      <c r="F185" s="364">
        <f t="shared" si="53"/>
        <v>300</v>
      </c>
    </row>
    <row r="186" spans="1:6" ht="27.75" customHeight="1">
      <c r="A186" s="27" t="s">
        <v>215</v>
      </c>
      <c r="B186" s="29">
        <v>1020100000</v>
      </c>
      <c r="C186" s="22"/>
      <c r="D186" s="51">
        <f>D187</f>
        <v>300</v>
      </c>
      <c r="E186" s="364">
        <f t="shared" ref="E186:F186" si="54">E187</f>
        <v>0</v>
      </c>
      <c r="F186" s="364">
        <f t="shared" si="54"/>
        <v>300</v>
      </c>
    </row>
    <row r="187" spans="1:6" ht="37.5" customHeight="1">
      <c r="A187" s="46" t="s">
        <v>281</v>
      </c>
      <c r="B187" s="29">
        <v>1020120190</v>
      </c>
      <c r="C187" s="22">
        <v>200</v>
      </c>
      <c r="D187" s="51">
        <v>300</v>
      </c>
      <c r="E187" s="234"/>
      <c r="F187" s="230">
        <f>D187+E187</f>
        <v>300</v>
      </c>
    </row>
    <row r="188" spans="1:6" ht="29.25" customHeight="1">
      <c r="A188" s="13" t="s">
        <v>445</v>
      </c>
      <c r="B188" s="241">
        <v>1200000000</v>
      </c>
      <c r="C188" s="242"/>
      <c r="D188" s="244">
        <f>D189</f>
        <v>550</v>
      </c>
      <c r="E188" s="244">
        <f t="shared" ref="E188:F189" si="55">E189</f>
        <v>0</v>
      </c>
      <c r="F188" s="244">
        <f t="shared" si="55"/>
        <v>550</v>
      </c>
    </row>
    <row r="189" spans="1:6" ht="27" customHeight="1">
      <c r="A189" s="246" t="s">
        <v>446</v>
      </c>
      <c r="B189" s="239">
        <v>1210000000</v>
      </c>
      <c r="C189" s="240"/>
      <c r="D189" s="243">
        <f>D190</f>
        <v>550</v>
      </c>
      <c r="E189" s="243">
        <f t="shared" si="55"/>
        <v>0</v>
      </c>
      <c r="F189" s="243">
        <f t="shared" si="55"/>
        <v>550</v>
      </c>
    </row>
    <row r="190" spans="1:6" ht="19.5" customHeight="1">
      <c r="A190" s="246" t="s">
        <v>447</v>
      </c>
      <c r="B190" s="239">
        <v>1210100000</v>
      </c>
      <c r="C190" s="240"/>
      <c r="D190" s="243">
        <f>D191+D192</f>
        <v>550</v>
      </c>
      <c r="E190" s="243">
        <f t="shared" ref="E190:F190" si="56">E191+E192</f>
        <v>0</v>
      </c>
      <c r="F190" s="243">
        <f t="shared" si="56"/>
        <v>550</v>
      </c>
    </row>
    <row r="191" spans="1:6" ht="29.25" customHeight="1">
      <c r="A191" s="342" t="s">
        <v>520</v>
      </c>
      <c r="B191" s="239">
        <v>1210120390</v>
      </c>
      <c r="C191" s="240">
        <v>200</v>
      </c>
      <c r="D191" s="243">
        <v>550</v>
      </c>
      <c r="E191" s="100"/>
      <c r="F191" s="243">
        <f>D191+E191</f>
        <v>550</v>
      </c>
    </row>
    <row r="192" spans="1:6" ht="29.25" customHeight="1">
      <c r="A192" s="342" t="s">
        <v>521</v>
      </c>
      <c r="B192" s="239">
        <v>1210120400</v>
      </c>
      <c r="C192" s="240">
        <v>200</v>
      </c>
      <c r="D192" s="243"/>
      <c r="E192" s="233"/>
      <c r="F192" s="243">
        <f>D192+E192</f>
        <v>0</v>
      </c>
    </row>
    <row r="193" spans="1:6" ht="28.5" customHeight="1">
      <c r="A193" s="245" t="s">
        <v>79</v>
      </c>
      <c r="B193" s="21">
        <v>1400000000</v>
      </c>
      <c r="C193" s="20"/>
      <c r="D193" s="52">
        <f>D194</f>
        <v>513.6</v>
      </c>
      <c r="E193" s="233"/>
      <c r="F193" s="231">
        <f>F194</f>
        <v>513.6</v>
      </c>
    </row>
    <row r="194" spans="1:6" ht="25.5" customHeight="1">
      <c r="A194" s="27" t="s">
        <v>216</v>
      </c>
      <c r="B194" s="23" t="s">
        <v>217</v>
      </c>
      <c r="C194" s="22"/>
      <c r="D194" s="51">
        <f>D195</f>
        <v>513.6</v>
      </c>
      <c r="E194" s="233"/>
      <c r="F194" s="230">
        <f>F195</f>
        <v>513.6</v>
      </c>
    </row>
    <row r="195" spans="1:6" ht="21.75" customHeight="1">
      <c r="A195" s="7" t="s">
        <v>218</v>
      </c>
      <c r="B195" s="23" t="s">
        <v>219</v>
      </c>
      <c r="C195" s="22"/>
      <c r="D195" s="51">
        <f>D196+D197+D198+D199</f>
        <v>513.6</v>
      </c>
      <c r="E195" s="233"/>
      <c r="F195" s="230">
        <f>F196+F197+F198+F199</f>
        <v>513.6</v>
      </c>
    </row>
    <row r="196" spans="1:6" ht="26.25" customHeight="1">
      <c r="A196" s="99" t="s">
        <v>328</v>
      </c>
      <c r="B196" s="32">
        <v>1410100310</v>
      </c>
      <c r="C196" s="31">
        <v>200</v>
      </c>
      <c r="D196" s="51">
        <v>80</v>
      </c>
      <c r="E196" s="233"/>
      <c r="F196" s="230">
        <v>80</v>
      </c>
    </row>
    <row r="197" spans="1:6" ht="40.5" customHeight="1">
      <c r="A197" s="186" t="s">
        <v>415</v>
      </c>
      <c r="B197" s="184">
        <v>1410100310</v>
      </c>
      <c r="C197" s="180">
        <v>600</v>
      </c>
      <c r="D197" s="187">
        <v>70</v>
      </c>
      <c r="E197" s="233"/>
      <c r="F197" s="230">
        <v>70</v>
      </c>
    </row>
    <row r="198" spans="1:6" ht="51.75" customHeight="1">
      <c r="A198" s="24" t="s">
        <v>220</v>
      </c>
      <c r="B198" s="26">
        <v>1410180360</v>
      </c>
      <c r="C198" s="22">
        <v>100</v>
      </c>
      <c r="D198" s="51">
        <v>327.3</v>
      </c>
      <c r="E198" s="233"/>
      <c r="F198" s="230">
        <v>327.3</v>
      </c>
    </row>
    <row r="199" spans="1:6" ht="39" customHeight="1">
      <c r="A199" s="46" t="s">
        <v>283</v>
      </c>
      <c r="B199" s="26">
        <v>1410180360</v>
      </c>
      <c r="C199" s="22">
        <v>200</v>
      </c>
      <c r="D199" s="51">
        <v>36.299999999999997</v>
      </c>
      <c r="E199" s="233"/>
      <c r="F199" s="230">
        <v>36.299999999999997</v>
      </c>
    </row>
    <row r="200" spans="1:6" ht="27" customHeight="1">
      <c r="A200" s="13" t="s">
        <v>81</v>
      </c>
      <c r="B200" s="21">
        <v>1500000000</v>
      </c>
      <c r="C200" s="20"/>
      <c r="D200" s="52">
        <f>D201</f>
        <v>100</v>
      </c>
      <c r="E200" s="233"/>
      <c r="F200" s="231">
        <f>F201</f>
        <v>100</v>
      </c>
    </row>
    <row r="201" spans="1:6" ht="27.75" customHeight="1">
      <c r="A201" s="24" t="s">
        <v>221</v>
      </c>
      <c r="B201" s="29">
        <v>1510000000</v>
      </c>
      <c r="C201" s="22"/>
      <c r="D201" s="51">
        <f>D202</f>
        <v>100</v>
      </c>
      <c r="E201" s="233"/>
      <c r="F201" s="230">
        <f>F202</f>
        <v>100</v>
      </c>
    </row>
    <row r="202" spans="1:6" ht="16.5" customHeight="1">
      <c r="A202" s="4" t="s">
        <v>222</v>
      </c>
      <c r="B202" s="29">
        <v>1510100000</v>
      </c>
      <c r="C202" s="22"/>
      <c r="D202" s="51">
        <f>D203+D204+D205+D206+D207</f>
        <v>100</v>
      </c>
      <c r="E202" s="233"/>
      <c r="F202" s="230">
        <f>F203+F204+F205+F206+F207</f>
        <v>100</v>
      </c>
    </row>
    <row r="203" spans="1:6" ht="27" customHeight="1">
      <c r="A203" s="98" t="s">
        <v>329</v>
      </c>
      <c r="B203" s="32">
        <v>1510100500</v>
      </c>
      <c r="C203" s="31">
        <v>200</v>
      </c>
      <c r="D203" s="51">
        <v>10</v>
      </c>
      <c r="E203" s="233"/>
      <c r="F203" s="230">
        <v>10</v>
      </c>
    </row>
    <row r="204" spans="1:6" ht="36" customHeight="1">
      <c r="A204" s="183" t="s">
        <v>416</v>
      </c>
      <c r="B204" s="184">
        <v>1510100500</v>
      </c>
      <c r="C204" s="180">
        <v>600</v>
      </c>
      <c r="D204" s="187">
        <v>10</v>
      </c>
      <c r="E204" s="233"/>
      <c r="F204" s="230">
        <v>10</v>
      </c>
    </row>
    <row r="205" spans="1:6" ht="26.25" customHeight="1">
      <c r="A205" s="46" t="s">
        <v>284</v>
      </c>
      <c r="B205" s="26">
        <v>1510100510</v>
      </c>
      <c r="C205" s="22">
        <v>200</v>
      </c>
      <c r="D205" s="51">
        <v>50</v>
      </c>
      <c r="E205" s="233"/>
      <c r="F205" s="230">
        <v>50</v>
      </c>
    </row>
    <row r="206" spans="1:6" ht="26.25" customHeight="1">
      <c r="A206" s="183" t="s">
        <v>417</v>
      </c>
      <c r="B206" s="185">
        <v>1510100510</v>
      </c>
      <c r="C206" s="180">
        <v>600</v>
      </c>
      <c r="D206" s="187">
        <v>20</v>
      </c>
      <c r="E206" s="233"/>
      <c r="F206" s="230">
        <v>20</v>
      </c>
    </row>
    <row r="207" spans="1:6" ht="36.75" customHeight="1">
      <c r="A207" s="183" t="s">
        <v>418</v>
      </c>
      <c r="B207" s="185">
        <v>1510100520</v>
      </c>
      <c r="C207" s="180">
        <v>600</v>
      </c>
      <c r="D207" s="51">
        <v>10</v>
      </c>
      <c r="E207" s="233"/>
      <c r="F207" s="230">
        <v>10</v>
      </c>
    </row>
    <row r="208" spans="1:6" ht="19.5" customHeight="1">
      <c r="A208" s="13" t="s">
        <v>249</v>
      </c>
      <c r="B208" s="21">
        <v>1700000000</v>
      </c>
      <c r="C208" s="20"/>
      <c r="D208" s="52">
        <f>D209</f>
        <v>129</v>
      </c>
      <c r="E208" s="248">
        <f t="shared" ref="E208:F209" si="57">E209</f>
        <v>0</v>
      </c>
      <c r="F208" s="248">
        <f t="shared" si="57"/>
        <v>129</v>
      </c>
    </row>
    <row r="209" spans="1:6" ht="24.75" customHeight="1">
      <c r="A209" s="24" t="s">
        <v>250</v>
      </c>
      <c r="B209" s="26">
        <v>1710000000</v>
      </c>
      <c r="C209" s="22"/>
      <c r="D209" s="51">
        <f>D210</f>
        <v>129</v>
      </c>
      <c r="E209" s="247">
        <f t="shared" si="57"/>
        <v>0</v>
      </c>
      <c r="F209" s="247">
        <f t="shared" si="57"/>
        <v>129</v>
      </c>
    </row>
    <row r="210" spans="1:6" ht="16.5" customHeight="1">
      <c r="A210" s="137" t="s">
        <v>251</v>
      </c>
      <c r="B210" s="26">
        <v>1710100000</v>
      </c>
      <c r="C210" s="22"/>
      <c r="D210" s="51">
        <f>D211+D212</f>
        <v>129</v>
      </c>
      <c r="E210" s="247">
        <f t="shared" ref="E210:F210" si="58">E211+E212</f>
        <v>0</v>
      </c>
      <c r="F210" s="247">
        <f t="shared" si="58"/>
        <v>129</v>
      </c>
    </row>
    <row r="211" spans="1:6" ht="25.5" customHeight="1">
      <c r="A211" s="137" t="s">
        <v>285</v>
      </c>
      <c r="B211" s="26">
        <v>1710100700</v>
      </c>
      <c r="C211" s="22">
        <v>200</v>
      </c>
      <c r="D211" s="51">
        <v>0</v>
      </c>
      <c r="E211" s="234"/>
      <c r="F211" s="230">
        <v>0</v>
      </c>
    </row>
    <row r="212" spans="1:6" ht="30" customHeight="1">
      <c r="A212" s="137" t="s">
        <v>286</v>
      </c>
      <c r="B212" s="26">
        <v>1710100710</v>
      </c>
      <c r="C212" s="22">
        <v>200</v>
      </c>
      <c r="D212" s="51">
        <v>129</v>
      </c>
      <c r="E212" s="234"/>
      <c r="F212" s="230">
        <f>D212+E212</f>
        <v>129</v>
      </c>
    </row>
    <row r="213" spans="1:6" ht="25.5" customHeight="1">
      <c r="A213" s="13" t="s">
        <v>340</v>
      </c>
      <c r="B213" s="118">
        <v>1900000000</v>
      </c>
      <c r="C213" s="119"/>
      <c r="D213" s="123">
        <f>D214</f>
        <v>250</v>
      </c>
      <c r="E213" s="233"/>
      <c r="F213" s="231">
        <f>F214</f>
        <v>250</v>
      </c>
    </row>
    <row r="214" spans="1:6" ht="27" customHeight="1">
      <c r="A214" s="137" t="s">
        <v>341</v>
      </c>
      <c r="B214" s="121">
        <v>1920000000</v>
      </c>
      <c r="C214" s="119"/>
      <c r="D214" s="122">
        <f>D215</f>
        <v>250</v>
      </c>
      <c r="E214" s="233"/>
      <c r="F214" s="230">
        <f>F215</f>
        <v>250</v>
      </c>
    </row>
    <row r="215" spans="1:6" ht="27.75" customHeight="1">
      <c r="A215" s="137" t="s">
        <v>342</v>
      </c>
      <c r="B215" s="121">
        <v>1920100000</v>
      </c>
      <c r="C215" s="119"/>
      <c r="D215" s="122">
        <f>D216</f>
        <v>250</v>
      </c>
      <c r="E215" s="233"/>
      <c r="F215" s="230">
        <f>F216</f>
        <v>250</v>
      </c>
    </row>
    <row r="216" spans="1:6" ht="63.75" customHeight="1">
      <c r="A216" s="146" t="s">
        <v>343</v>
      </c>
      <c r="B216" s="121">
        <v>1920120300</v>
      </c>
      <c r="C216" s="119">
        <v>200</v>
      </c>
      <c r="D216" s="122">
        <v>250</v>
      </c>
      <c r="E216" s="233"/>
      <c r="F216" s="230">
        <v>250</v>
      </c>
    </row>
    <row r="217" spans="1:6" ht="27.75" customHeight="1">
      <c r="A217" s="13" t="s">
        <v>345</v>
      </c>
      <c r="B217" s="125">
        <v>2000000000</v>
      </c>
      <c r="C217" s="132"/>
      <c r="D217" s="133">
        <f>D218+D222</f>
        <v>8443.2999999999993</v>
      </c>
      <c r="E217" s="284">
        <f>E218+E222</f>
        <v>0</v>
      </c>
      <c r="F217" s="231">
        <f>F218+F222</f>
        <v>8443.2999999999993</v>
      </c>
    </row>
    <row r="218" spans="1:6" ht="27.75" customHeight="1">
      <c r="A218" s="137" t="s">
        <v>346</v>
      </c>
      <c r="B218" s="127">
        <v>2010000000</v>
      </c>
      <c r="C218" s="124"/>
      <c r="D218" s="129">
        <f>D219</f>
        <v>2900.6</v>
      </c>
      <c r="E218" s="283">
        <f t="shared" ref="E218:F218" si="59">E219</f>
        <v>0</v>
      </c>
      <c r="F218" s="283">
        <f t="shared" si="59"/>
        <v>2900.6</v>
      </c>
    </row>
    <row r="219" spans="1:6" ht="28.5" customHeight="1">
      <c r="A219" s="128" t="s">
        <v>347</v>
      </c>
      <c r="B219" s="127">
        <v>2010100000</v>
      </c>
      <c r="C219" s="124"/>
      <c r="D219" s="129">
        <f>D220+D221</f>
        <v>2900.6</v>
      </c>
      <c r="E219" s="283">
        <f t="shared" ref="E219:F219" si="60">E220+E221</f>
        <v>0</v>
      </c>
      <c r="F219" s="283">
        <f t="shared" si="60"/>
        <v>2900.6</v>
      </c>
    </row>
    <row r="220" spans="1:6" ht="39" customHeight="1">
      <c r="A220" s="146" t="s">
        <v>442</v>
      </c>
      <c r="B220" s="257">
        <v>2010120400</v>
      </c>
      <c r="C220" s="258">
        <v>200</v>
      </c>
      <c r="D220" s="259">
        <v>452.6</v>
      </c>
      <c r="E220" s="259"/>
      <c r="F220" s="259">
        <f>D220+E220</f>
        <v>452.6</v>
      </c>
    </row>
    <row r="221" spans="1:6" ht="36.75" customHeight="1">
      <c r="A221" s="146" t="s">
        <v>409</v>
      </c>
      <c r="B221" s="127">
        <v>2010108010</v>
      </c>
      <c r="C221" s="124">
        <v>500</v>
      </c>
      <c r="D221" s="129">
        <v>2448</v>
      </c>
      <c r="E221" s="95"/>
      <c r="F221" s="230">
        <f>D221+E221</f>
        <v>2448</v>
      </c>
    </row>
    <row r="222" spans="1:6" ht="38.25" customHeight="1">
      <c r="A222" s="146" t="s">
        <v>348</v>
      </c>
      <c r="B222" s="127">
        <v>2020000000</v>
      </c>
      <c r="C222" s="124"/>
      <c r="D222" s="129">
        <f>D223</f>
        <v>5542.7</v>
      </c>
      <c r="E222" s="230">
        <f t="shared" ref="E222:F222" si="61">E223</f>
        <v>0</v>
      </c>
      <c r="F222" s="230">
        <f t="shared" si="61"/>
        <v>5542.7</v>
      </c>
    </row>
    <row r="223" spans="1:6" ht="28.5" customHeight="1">
      <c r="A223" s="128" t="s">
        <v>349</v>
      </c>
      <c r="B223" s="127">
        <v>2020100000</v>
      </c>
      <c r="C223" s="124"/>
      <c r="D223" s="129">
        <f>D224++D226+D227+D228+D225</f>
        <v>5542.7</v>
      </c>
      <c r="E223" s="340">
        <f t="shared" ref="E223:F223" si="62">E224++E226+E227+E228+E225</f>
        <v>0</v>
      </c>
      <c r="F223" s="340">
        <f t="shared" si="62"/>
        <v>5542.7</v>
      </c>
    </row>
    <row r="224" spans="1:6" ht="49.5" customHeight="1">
      <c r="A224" s="146" t="s">
        <v>383</v>
      </c>
      <c r="B224" s="159">
        <v>2020120410</v>
      </c>
      <c r="C224" s="124">
        <v>200</v>
      </c>
      <c r="D224" s="129">
        <v>1687.2</v>
      </c>
      <c r="E224" s="234"/>
      <c r="F224" s="230">
        <f>D224+E224</f>
        <v>1687.2</v>
      </c>
    </row>
    <row r="225" spans="1:6" ht="43.5" customHeight="1">
      <c r="A225" s="356" t="s">
        <v>497</v>
      </c>
      <c r="B225" s="358">
        <v>2020108020</v>
      </c>
      <c r="C225" s="359">
        <v>500</v>
      </c>
      <c r="D225" s="11">
        <v>825</v>
      </c>
      <c r="E225" s="234"/>
      <c r="F225" s="340">
        <f>D225+E225</f>
        <v>825</v>
      </c>
    </row>
    <row r="226" spans="1:6" ht="41.25" customHeight="1">
      <c r="A226" s="146" t="s">
        <v>504</v>
      </c>
      <c r="B226" s="239">
        <v>2020120420</v>
      </c>
      <c r="C226" s="302">
        <v>200</v>
      </c>
      <c r="D226" s="304">
        <v>11.5</v>
      </c>
      <c r="E226" s="95"/>
      <c r="F226" s="304">
        <f>D226+E226</f>
        <v>11.5</v>
      </c>
    </row>
    <row r="227" spans="1:6" ht="36" customHeight="1">
      <c r="A227" s="146" t="s">
        <v>505</v>
      </c>
      <c r="B227" s="239">
        <v>2020120440</v>
      </c>
      <c r="C227" s="302">
        <v>200</v>
      </c>
      <c r="D227" s="304">
        <v>19</v>
      </c>
      <c r="E227" s="95"/>
      <c r="F227" s="304">
        <f t="shared" ref="F227:F228" si="63">D227+E227</f>
        <v>19</v>
      </c>
    </row>
    <row r="228" spans="1:6" ht="42.75" customHeight="1">
      <c r="A228" s="146" t="s">
        <v>506</v>
      </c>
      <c r="B228" s="239">
        <v>2020180510</v>
      </c>
      <c r="C228" s="302">
        <v>200</v>
      </c>
      <c r="D228" s="304">
        <v>3000</v>
      </c>
      <c r="E228" s="234"/>
      <c r="F228" s="304">
        <f t="shared" si="63"/>
        <v>3000</v>
      </c>
    </row>
    <row r="229" spans="1:6" ht="41.25" customHeight="1">
      <c r="A229" s="161" t="s">
        <v>401</v>
      </c>
      <c r="B229" s="165">
        <v>2100000000</v>
      </c>
      <c r="C229" s="163"/>
      <c r="D229" s="164">
        <f>D230</f>
        <v>200</v>
      </c>
      <c r="E229" s="363">
        <f t="shared" ref="E229:F229" si="64">E230</f>
        <v>0</v>
      </c>
      <c r="F229" s="363">
        <f t="shared" si="64"/>
        <v>200</v>
      </c>
    </row>
    <row r="230" spans="1:6" ht="25.5" customHeight="1">
      <c r="A230" s="146" t="s">
        <v>402</v>
      </c>
      <c r="B230" s="159">
        <v>2110000000</v>
      </c>
      <c r="C230" s="158"/>
      <c r="D230" s="162">
        <f>D231</f>
        <v>200</v>
      </c>
      <c r="E230" s="364">
        <f>E231</f>
        <v>0</v>
      </c>
      <c r="F230" s="364">
        <f>F231</f>
        <v>200</v>
      </c>
    </row>
    <row r="231" spans="1:6" ht="27" customHeight="1">
      <c r="A231" s="7" t="s">
        <v>338</v>
      </c>
      <c r="B231" s="159">
        <v>2110100000</v>
      </c>
      <c r="C231" s="158"/>
      <c r="D231" s="162">
        <f>D232+D233+D234+D235+D236</f>
        <v>200</v>
      </c>
      <c r="E231" s="364">
        <f t="shared" ref="E231:F231" si="65">E232+E233+E234+E235+E236</f>
        <v>0</v>
      </c>
      <c r="F231" s="364">
        <f t="shared" si="65"/>
        <v>200</v>
      </c>
    </row>
    <row r="232" spans="1:6" ht="26.25" customHeight="1">
      <c r="A232" s="168" t="s">
        <v>403</v>
      </c>
      <c r="B232" s="160">
        <v>2110120450</v>
      </c>
      <c r="C232" s="158">
        <v>300</v>
      </c>
      <c r="D232" s="162">
        <v>0</v>
      </c>
      <c r="E232" s="234"/>
      <c r="F232" s="230">
        <f>D232+E232</f>
        <v>0</v>
      </c>
    </row>
    <row r="233" spans="1:6" ht="21" customHeight="1">
      <c r="A233" s="168" t="s">
        <v>404</v>
      </c>
      <c r="B233" s="160">
        <v>2110120460</v>
      </c>
      <c r="C233" s="158">
        <v>300</v>
      </c>
      <c r="D233" s="162">
        <v>100</v>
      </c>
      <c r="E233" s="370"/>
      <c r="F233" s="230">
        <v>100</v>
      </c>
    </row>
    <row r="234" spans="1:6" ht="27" customHeight="1">
      <c r="A234" s="168" t="s">
        <v>405</v>
      </c>
      <c r="B234" s="160">
        <v>2110120470</v>
      </c>
      <c r="C234" s="158">
        <v>300</v>
      </c>
      <c r="D234" s="162">
        <v>50</v>
      </c>
      <c r="E234" s="370"/>
      <c r="F234" s="230">
        <v>50</v>
      </c>
    </row>
    <row r="235" spans="1:6" ht="26.25" customHeight="1">
      <c r="A235" s="168" t="s">
        <v>406</v>
      </c>
      <c r="B235" s="160">
        <v>2110120480</v>
      </c>
      <c r="C235" s="158">
        <v>300</v>
      </c>
      <c r="D235" s="162">
        <v>25</v>
      </c>
      <c r="E235" s="370"/>
      <c r="F235" s="230">
        <v>25</v>
      </c>
    </row>
    <row r="236" spans="1:6" ht="27.75" customHeight="1">
      <c r="A236" s="168" t="s">
        <v>407</v>
      </c>
      <c r="B236" s="160">
        <v>2110120490</v>
      </c>
      <c r="C236" s="158">
        <v>300</v>
      </c>
      <c r="D236" s="162">
        <v>25</v>
      </c>
      <c r="E236" s="370"/>
      <c r="F236" s="230">
        <v>25</v>
      </c>
    </row>
    <row r="237" spans="1:6" ht="22.5" customHeight="1">
      <c r="A237" s="207" t="s">
        <v>421</v>
      </c>
      <c r="B237" s="196">
        <v>2200000000</v>
      </c>
      <c r="C237" s="199"/>
      <c r="D237" s="200">
        <f>D238</f>
        <v>77.599999999999994</v>
      </c>
      <c r="E237" s="370"/>
      <c r="F237" s="231">
        <f>F238</f>
        <v>77.599999999999994</v>
      </c>
    </row>
    <row r="238" spans="1:6" ht="17.25" customHeight="1">
      <c r="A238" s="147" t="s">
        <v>422</v>
      </c>
      <c r="B238" s="197">
        <v>2210000000</v>
      </c>
      <c r="C238" s="195"/>
      <c r="D238" s="198">
        <f>D239</f>
        <v>77.599999999999994</v>
      </c>
      <c r="E238" s="370"/>
      <c r="F238" s="230">
        <f>F239</f>
        <v>77.599999999999994</v>
      </c>
    </row>
    <row r="239" spans="1:6" ht="18.75" customHeight="1">
      <c r="A239" s="236" t="s">
        <v>423</v>
      </c>
      <c r="B239" s="197">
        <v>2210100000</v>
      </c>
      <c r="C239" s="195"/>
      <c r="D239" s="198">
        <f>D240</f>
        <v>77.599999999999994</v>
      </c>
      <c r="E239" s="370"/>
      <c r="F239" s="230">
        <f>F240</f>
        <v>77.599999999999994</v>
      </c>
    </row>
    <row r="240" spans="1:6" ht="27" customHeight="1">
      <c r="A240" s="203" t="s">
        <v>424</v>
      </c>
      <c r="B240" s="197">
        <v>2210100550</v>
      </c>
      <c r="C240" s="195">
        <v>200</v>
      </c>
      <c r="D240" s="198">
        <v>77.599999999999994</v>
      </c>
      <c r="E240" s="370"/>
      <c r="F240" s="230">
        <v>77.599999999999994</v>
      </c>
    </row>
    <row r="241" spans="1:6" ht="24.75" customHeight="1">
      <c r="A241" s="161" t="s">
        <v>18</v>
      </c>
      <c r="B241" s="21">
        <v>4000000000</v>
      </c>
      <c r="C241" s="22"/>
      <c r="D241" s="52">
        <f>D242+D243</f>
        <v>977.9</v>
      </c>
      <c r="E241" s="370"/>
      <c r="F241" s="231">
        <f>F242+F243</f>
        <v>977.9</v>
      </c>
    </row>
    <row r="242" spans="1:6" ht="40.5" customHeight="1">
      <c r="A242" s="27" t="s">
        <v>223</v>
      </c>
      <c r="B242" s="26">
        <v>4090000270</v>
      </c>
      <c r="C242" s="22">
        <v>100</v>
      </c>
      <c r="D242" s="51">
        <v>817.5</v>
      </c>
      <c r="E242" s="370"/>
      <c r="F242" s="230">
        <v>817.5</v>
      </c>
    </row>
    <row r="243" spans="1:6" ht="25.5" customHeight="1">
      <c r="A243" s="47" t="s">
        <v>287</v>
      </c>
      <c r="B243" s="26">
        <v>4090000270</v>
      </c>
      <c r="C243" s="22">
        <v>200</v>
      </c>
      <c r="D243" s="51">
        <v>160.4</v>
      </c>
      <c r="E243" s="370"/>
      <c r="F243" s="230">
        <v>160.4</v>
      </c>
    </row>
    <row r="244" spans="1:6" ht="27" customHeight="1">
      <c r="A244" s="45" t="s">
        <v>247</v>
      </c>
      <c r="B244" s="21">
        <v>4100000000</v>
      </c>
      <c r="C244" s="22"/>
      <c r="D244" s="308">
        <f>D245+D246+D247+D249+D253+D254+D255+D250+D251+D248+D252+D256+D257</f>
        <v>22437.800000000003</v>
      </c>
      <c r="E244" s="308">
        <f>E245+E246+E247+E249+E253+E254+E255+E250+E251+E248+E252+E256+E257</f>
        <v>0</v>
      </c>
      <c r="F244" s="308">
        <f>F245+F246+F247+F249+F253+F254+F255+F250+F251+F248+F252+F256+F257</f>
        <v>22437.800000000003</v>
      </c>
    </row>
    <row r="245" spans="1:6" ht="55.5" customHeight="1">
      <c r="A245" s="7" t="s">
        <v>224</v>
      </c>
      <c r="B245" s="26">
        <v>4190000250</v>
      </c>
      <c r="C245" s="22">
        <v>100</v>
      </c>
      <c r="D245" s="51">
        <v>1313.5</v>
      </c>
      <c r="E245" s="370"/>
      <c r="F245" s="230">
        <v>1313.5</v>
      </c>
    </row>
    <row r="246" spans="1:6" ht="42.75" customHeight="1">
      <c r="A246" s="27" t="s">
        <v>225</v>
      </c>
      <c r="B246" s="26">
        <v>4190000280</v>
      </c>
      <c r="C246" s="22">
        <v>100</v>
      </c>
      <c r="D246" s="51">
        <v>13098.2</v>
      </c>
      <c r="E246" s="234"/>
      <c r="F246" s="230">
        <f>D246+E246</f>
        <v>13098.2</v>
      </c>
    </row>
    <row r="247" spans="1:6" ht="26.25" customHeight="1">
      <c r="A247" s="47" t="s">
        <v>288</v>
      </c>
      <c r="B247" s="26">
        <v>4190000280</v>
      </c>
      <c r="C247" s="22">
        <v>200</v>
      </c>
      <c r="D247" s="51">
        <v>2316.5</v>
      </c>
      <c r="E247" s="234"/>
      <c r="F247" s="310">
        <f t="shared" ref="F247:F257" si="66">D247+E247</f>
        <v>2316.5</v>
      </c>
    </row>
    <row r="248" spans="1:6" ht="29.25" customHeight="1">
      <c r="A248" s="267" t="s">
        <v>318</v>
      </c>
      <c r="B248" s="82">
        <v>4190000280</v>
      </c>
      <c r="C248" s="86">
        <v>300</v>
      </c>
      <c r="D248" s="85"/>
      <c r="E248" s="234"/>
      <c r="F248" s="310">
        <f t="shared" si="66"/>
        <v>0</v>
      </c>
    </row>
    <row r="249" spans="1:6" ht="26.25" customHeight="1">
      <c r="A249" s="299" t="s">
        <v>226</v>
      </c>
      <c r="B249" s="26">
        <v>4190000280</v>
      </c>
      <c r="C249" s="22">
        <v>800</v>
      </c>
      <c r="D249" s="51">
        <v>34.299999999999997</v>
      </c>
      <c r="E249" s="234"/>
      <c r="F249" s="310">
        <f t="shared" si="66"/>
        <v>34.299999999999997</v>
      </c>
    </row>
    <row r="250" spans="1:6" ht="42" customHeight="1">
      <c r="A250" s="27" t="s">
        <v>248</v>
      </c>
      <c r="B250" s="25" t="s">
        <v>234</v>
      </c>
      <c r="C250" s="6" t="s">
        <v>8</v>
      </c>
      <c r="D250" s="51">
        <v>1098.7</v>
      </c>
      <c r="E250" s="234"/>
      <c r="F250" s="310">
        <f t="shared" si="66"/>
        <v>1098.7</v>
      </c>
    </row>
    <row r="251" spans="1:6" ht="27" customHeight="1">
      <c r="A251" s="47" t="s">
        <v>289</v>
      </c>
      <c r="B251" s="25" t="s">
        <v>234</v>
      </c>
      <c r="C251" s="6" t="s">
        <v>82</v>
      </c>
      <c r="D251" s="51">
        <v>156.69999999999999</v>
      </c>
      <c r="E251" s="234"/>
      <c r="F251" s="310">
        <f t="shared" si="66"/>
        <v>156.69999999999999</v>
      </c>
    </row>
    <row r="252" spans="1:6" ht="27" customHeight="1">
      <c r="A252" s="299" t="s">
        <v>463</v>
      </c>
      <c r="B252" s="296" t="s">
        <v>234</v>
      </c>
      <c r="C252" s="6" t="s">
        <v>462</v>
      </c>
      <c r="D252" s="300">
        <v>2.2999999999999998</v>
      </c>
      <c r="E252" s="234"/>
      <c r="F252" s="310">
        <f t="shared" si="66"/>
        <v>2.2999999999999998</v>
      </c>
    </row>
    <row r="253" spans="1:6" ht="53.25" customHeight="1">
      <c r="A253" s="27" t="s">
        <v>227</v>
      </c>
      <c r="B253" s="26">
        <v>4190000290</v>
      </c>
      <c r="C253" s="22">
        <v>100</v>
      </c>
      <c r="D253" s="51">
        <v>3450.3</v>
      </c>
      <c r="E253" s="234"/>
      <c r="F253" s="310">
        <f t="shared" si="66"/>
        <v>3450.3</v>
      </c>
    </row>
    <row r="254" spans="1:6" ht="25.5" customHeight="1">
      <c r="A254" s="47" t="s">
        <v>290</v>
      </c>
      <c r="B254" s="26">
        <v>4190000290</v>
      </c>
      <c r="C254" s="22">
        <v>200</v>
      </c>
      <c r="D254" s="51">
        <v>206.4</v>
      </c>
      <c r="E254" s="234"/>
      <c r="F254" s="310">
        <f t="shared" si="66"/>
        <v>206.4</v>
      </c>
    </row>
    <row r="255" spans="1:6" ht="29.25" customHeight="1">
      <c r="A255" s="27" t="s">
        <v>228</v>
      </c>
      <c r="B255" s="26">
        <v>4190000290</v>
      </c>
      <c r="C255" s="22">
        <v>800</v>
      </c>
      <c r="D255" s="51">
        <v>1</v>
      </c>
      <c r="E255" s="234"/>
      <c r="F255" s="310">
        <f t="shared" si="66"/>
        <v>1</v>
      </c>
    </row>
    <row r="256" spans="1:6" ht="51.75" customHeight="1">
      <c r="A256" s="309" t="s">
        <v>477</v>
      </c>
      <c r="B256" s="306">
        <v>4190000270</v>
      </c>
      <c r="C256" s="307">
        <v>100</v>
      </c>
      <c r="D256" s="310">
        <v>649.9</v>
      </c>
      <c r="E256" s="234"/>
      <c r="F256" s="310">
        <f t="shared" si="66"/>
        <v>649.9</v>
      </c>
    </row>
    <row r="257" spans="1:6" ht="29.25" customHeight="1">
      <c r="A257" s="309" t="s">
        <v>478</v>
      </c>
      <c r="B257" s="306">
        <v>4190000270</v>
      </c>
      <c r="C257" s="307">
        <v>200</v>
      </c>
      <c r="D257" s="310">
        <v>110</v>
      </c>
      <c r="E257" s="234"/>
      <c r="F257" s="310">
        <f t="shared" si="66"/>
        <v>110</v>
      </c>
    </row>
    <row r="258" spans="1:6" ht="18" customHeight="1">
      <c r="A258" s="45" t="s">
        <v>19</v>
      </c>
      <c r="B258" s="21">
        <v>4290000000</v>
      </c>
      <c r="C258" s="22"/>
      <c r="D258" s="123">
        <f>D259+D260+D261+D262+D263+D264+D265+D266+D267+D268+D269+D270+D271+D272+D273+D274</f>
        <v>10884.6</v>
      </c>
      <c r="E258" s="244">
        <f>E259+E260+E261+E262+E263+E264+E266+E267+E269+E270+E271+E272+E273+E274+E265+E268</f>
        <v>0</v>
      </c>
      <c r="F258" s="266">
        <f>F259+F260+F261+F262+F263+F264+F266+F267+F269+F270+F271+F272+F273+F274+F265+F268</f>
        <v>10884.6</v>
      </c>
    </row>
    <row r="259" spans="1:6" ht="18.75" customHeight="1">
      <c r="A259" s="27" t="s">
        <v>229</v>
      </c>
      <c r="B259" s="26">
        <v>4290020090</v>
      </c>
      <c r="C259" s="22">
        <v>800</v>
      </c>
      <c r="D259" s="51">
        <v>3009.1</v>
      </c>
      <c r="E259" s="234"/>
      <c r="F259" s="230">
        <f>D259+E259</f>
        <v>3009.1</v>
      </c>
    </row>
    <row r="260" spans="1:6" ht="28.5" customHeight="1">
      <c r="A260" s="27" t="s">
        <v>230</v>
      </c>
      <c r="B260" s="26">
        <v>4290020100</v>
      </c>
      <c r="C260" s="22">
        <v>200</v>
      </c>
      <c r="D260" s="51">
        <v>200</v>
      </c>
      <c r="E260" s="234"/>
      <c r="F260" s="283">
        <f t="shared" ref="F260:F274" si="67">D260+E260</f>
        <v>200</v>
      </c>
    </row>
    <row r="261" spans="1:6" ht="28.5" customHeight="1">
      <c r="A261" s="47" t="s">
        <v>291</v>
      </c>
      <c r="B261" s="26">
        <v>4290020110</v>
      </c>
      <c r="C261" s="22">
        <v>200</v>
      </c>
      <c r="D261" s="51">
        <v>53.6</v>
      </c>
      <c r="E261" s="234"/>
      <c r="F261" s="283">
        <f t="shared" si="67"/>
        <v>53.6</v>
      </c>
    </row>
    <row r="262" spans="1:6" ht="28.5" customHeight="1">
      <c r="A262" s="65" t="s">
        <v>309</v>
      </c>
      <c r="B262" s="64">
        <v>4290020120</v>
      </c>
      <c r="C262" s="67">
        <v>800</v>
      </c>
      <c r="D262" s="66">
        <v>28.5</v>
      </c>
      <c r="E262" s="234"/>
      <c r="F262" s="283">
        <f t="shared" si="67"/>
        <v>28.5</v>
      </c>
    </row>
    <row r="263" spans="1:6" ht="39.75" customHeight="1">
      <c r="A263" s="47" t="s">
        <v>292</v>
      </c>
      <c r="B263" s="26">
        <v>4290020140</v>
      </c>
      <c r="C263" s="22">
        <v>200</v>
      </c>
      <c r="D263" s="51">
        <v>236.4</v>
      </c>
      <c r="E263" s="234"/>
      <c r="F263" s="283">
        <f>D263+E263</f>
        <v>236.4</v>
      </c>
    </row>
    <row r="264" spans="1:6" ht="39.75" customHeight="1">
      <c r="A264" s="47" t="s">
        <v>293</v>
      </c>
      <c r="B264" s="26">
        <v>4290020150</v>
      </c>
      <c r="C264" s="22">
        <v>200</v>
      </c>
      <c r="D264" s="51">
        <v>228</v>
      </c>
      <c r="E264" s="234"/>
      <c r="F264" s="283">
        <f t="shared" si="67"/>
        <v>228</v>
      </c>
    </row>
    <row r="265" spans="1:6" ht="39" customHeight="1">
      <c r="A265" s="210" t="s">
        <v>430</v>
      </c>
      <c r="B265" s="185">
        <v>4290008100</v>
      </c>
      <c r="C265" s="180">
        <v>500</v>
      </c>
      <c r="D265" s="187">
        <v>773.1</v>
      </c>
      <c r="E265" s="234"/>
      <c r="F265" s="283">
        <f t="shared" si="67"/>
        <v>773.1</v>
      </c>
    </row>
    <row r="266" spans="1:6" ht="57" customHeight="1">
      <c r="A266" s="27" t="s">
        <v>23</v>
      </c>
      <c r="B266" s="26">
        <v>4290000300</v>
      </c>
      <c r="C266" s="22">
        <v>100</v>
      </c>
      <c r="D266" s="178">
        <v>2674.3</v>
      </c>
      <c r="E266" s="234">
        <v>-7.2</v>
      </c>
      <c r="F266" s="283">
        <f t="shared" si="67"/>
        <v>2667.1000000000004</v>
      </c>
    </row>
    <row r="267" spans="1:6" ht="40.5" customHeight="1">
      <c r="A267" s="47" t="s">
        <v>294</v>
      </c>
      <c r="B267" s="26">
        <v>4290000300</v>
      </c>
      <c r="C267" s="22">
        <v>200</v>
      </c>
      <c r="D267" s="178">
        <v>919.5</v>
      </c>
      <c r="E267" s="234"/>
      <c r="F267" s="283">
        <f t="shared" si="67"/>
        <v>919.5</v>
      </c>
    </row>
    <row r="268" spans="1:6" ht="28.5" customHeight="1">
      <c r="A268" s="267" t="s">
        <v>451</v>
      </c>
      <c r="B268" s="263">
        <v>4290000300</v>
      </c>
      <c r="C268" s="264">
        <v>300</v>
      </c>
      <c r="D268" s="265">
        <v>29</v>
      </c>
      <c r="E268" s="234">
        <v>7.2</v>
      </c>
      <c r="F268" s="283">
        <f t="shared" si="67"/>
        <v>36.200000000000003</v>
      </c>
    </row>
    <row r="269" spans="1:6" ht="29.25" customHeight="1">
      <c r="A269" s="65" t="s">
        <v>24</v>
      </c>
      <c r="B269" s="26">
        <v>4290000300</v>
      </c>
      <c r="C269" s="22">
        <v>800</v>
      </c>
      <c r="D269" s="178">
        <v>26.4</v>
      </c>
      <c r="E269" s="234"/>
      <c r="F269" s="283">
        <f t="shared" si="67"/>
        <v>26.4</v>
      </c>
    </row>
    <row r="270" spans="1:6" ht="39.75" customHeight="1">
      <c r="A270" s="7" t="s">
        <v>295</v>
      </c>
      <c r="B270" s="82">
        <v>4290020160</v>
      </c>
      <c r="C270" s="86">
        <v>200</v>
      </c>
      <c r="D270" s="85">
        <v>801.2</v>
      </c>
      <c r="E270" s="234"/>
      <c r="F270" s="283">
        <f t="shared" si="67"/>
        <v>801.2</v>
      </c>
    </row>
    <row r="271" spans="1:6" ht="30" customHeight="1">
      <c r="A271" s="128" t="s">
        <v>339</v>
      </c>
      <c r="B271" s="127">
        <v>4290020180</v>
      </c>
      <c r="C271" s="124">
        <v>200</v>
      </c>
      <c r="D271" s="129">
        <v>300</v>
      </c>
      <c r="E271" s="234"/>
      <c r="F271" s="283">
        <f>D271+E271</f>
        <v>300</v>
      </c>
    </row>
    <row r="272" spans="1:6" ht="27" customHeight="1">
      <c r="A272" s="116" t="s">
        <v>377</v>
      </c>
      <c r="B272" s="130">
        <v>4290020270</v>
      </c>
      <c r="C272" s="117">
        <v>200</v>
      </c>
      <c r="D272" s="129">
        <v>279.39999999999998</v>
      </c>
      <c r="E272" s="234"/>
      <c r="F272" s="283">
        <f t="shared" si="67"/>
        <v>279.39999999999998</v>
      </c>
    </row>
    <row r="273" spans="1:6" ht="29.25" customHeight="1">
      <c r="A273" s="7" t="s">
        <v>231</v>
      </c>
      <c r="B273" s="82">
        <v>4290007010</v>
      </c>
      <c r="C273" s="86">
        <v>300</v>
      </c>
      <c r="D273" s="85">
        <v>1316.1</v>
      </c>
      <c r="E273" s="234"/>
      <c r="F273" s="283">
        <f t="shared" si="67"/>
        <v>1316.1</v>
      </c>
    </row>
    <row r="274" spans="1:6" ht="52.5" customHeight="1">
      <c r="A274" s="7" t="s">
        <v>317</v>
      </c>
      <c r="B274" s="82">
        <v>4290007030</v>
      </c>
      <c r="C274" s="86">
        <v>300</v>
      </c>
      <c r="D274" s="85">
        <v>10</v>
      </c>
      <c r="E274" s="234"/>
      <c r="F274" s="283">
        <f t="shared" si="67"/>
        <v>10</v>
      </c>
    </row>
    <row r="275" spans="1:6" ht="27" customHeight="1">
      <c r="A275" s="45" t="s">
        <v>20</v>
      </c>
      <c r="B275" s="83">
        <v>4300000000</v>
      </c>
      <c r="C275" s="86"/>
      <c r="D275" s="87">
        <f>D276</f>
        <v>245.5</v>
      </c>
      <c r="E275" s="284">
        <f t="shared" ref="E275:F275" si="68">E276</f>
        <v>0</v>
      </c>
      <c r="F275" s="284">
        <f t="shared" si="68"/>
        <v>245.5</v>
      </c>
    </row>
    <row r="276" spans="1:6" ht="15.75" customHeight="1">
      <c r="A276" s="7" t="s">
        <v>19</v>
      </c>
      <c r="B276" s="82">
        <v>4390000000</v>
      </c>
      <c r="C276" s="86"/>
      <c r="D276" s="85">
        <f>D277+D278+D279</f>
        <v>245.5</v>
      </c>
      <c r="E276" s="283">
        <f t="shared" ref="E276:F276" si="69">E277+E278+E279</f>
        <v>0</v>
      </c>
      <c r="F276" s="283">
        <f t="shared" si="69"/>
        <v>245.5</v>
      </c>
    </row>
    <row r="277" spans="1:6" ht="31.5" customHeight="1">
      <c r="A277" s="84" t="s">
        <v>296</v>
      </c>
      <c r="B277" s="82">
        <v>4390080350</v>
      </c>
      <c r="C277" s="86">
        <v>200</v>
      </c>
      <c r="D277" s="85">
        <v>6.9</v>
      </c>
      <c r="E277" s="233"/>
      <c r="F277" s="230">
        <f>D277+E277</f>
        <v>6.9</v>
      </c>
    </row>
    <row r="278" spans="1:6" ht="67.5" customHeight="1">
      <c r="A278" s="84" t="s">
        <v>297</v>
      </c>
      <c r="B278" s="82">
        <v>4390080370</v>
      </c>
      <c r="C278" s="86">
        <v>200</v>
      </c>
      <c r="D278" s="85">
        <v>10.5</v>
      </c>
      <c r="E278" s="95"/>
      <c r="F278" s="230">
        <f>D278+E278</f>
        <v>10.5</v>
      </c>
    </row>
    <row r="279" spans="1:6" ht="67.5" customHeight="1">
      <c r="A279" s="294" t="s">
        <v>461</v>
      </c>
      <c r="B279" s="281">
        <v>4390082400</v>
      </c>
      <c r="C279" s="282">
        <v>200</v>
      </c>
      <c r="D279" s="283">
        <v>228.1</v>
      </c>
      <c r="E279" s="95"/>
      <c r="F279" s="283">
        <f>D279+E279</f>
        <v>228.1</v>
      </c>
    </row>
    <row r="280" spans="1:6" ht="19.5" customHeight="1">
      <c r="A280" s="79" t="s">
        <v>21</v>
      </c>
      <c r="B280" s="80"/>
      <c r="C280" s="77"/>
      <c r="D280" s="78">
        <f>D19+D102+D129+D133+D138+D173+D177+D181+D193+D200+D241+D244+D258+D275+D208+D213+D217+D229+D237+D188</f>
        <v>186734.8</v>
      </c>
      <c r="E280" s="78">
        <f>E19+E102+E129+E133+E138+E173+E177+E181+E193+E200+E241+E244+E258+E275+E208+E213+E217+E229+E237+E188</f>
        <v>-432.90000000000003</v>
      </c>
      <c r="F280" s="78">
        <f>F19+F102+F129+F133+F138+F173+F177+F181+F193+F200+F241+F244+F258+F275+F208+F213+F217+F229+F237+F188</f>
        <v>186301.90000000002</v>
      </c>
    </row>
  </sheetData>
  <mergeCells count="27">
    <mergeCell ref="A16:D16"/>
    <mergeCell ref="A15:D15"/>
    <mergeCell ref="A14:D14"/>
    <mergeCell ref="A39:A40"/>
    <mergeCell ref="D17:D18"/>
    <mergeCell ref="D39:D40"/>
    <mergeCell ref="E39:E40"/>
    <mergeCell ref="F39:F40"/>
    <mergeCell ref="E17:E18"/>
    <mergeCell ref="F17:F18"/>
    <mergeCell ref="A6:F6"/>
    <mergeCell ref="A7:F7"/>
    <mergeCell ref="B8:F8"/>
    <mergeCell ref="B9:F9"/>
    <mergeCell ref="A10:F10"/>
    <mergeCell ref="A12:D12"/>
    <mergeCell ref="A17:A18"/>
    <mergeCell ref="B17:B18"/>
    <mergeCell ref="C17:C18"/>
    <mergeCell ref="B39:B40"/>
    <mergeCell ref="C39:C40"/>
    <mergeCell ref="A13:D13"/>
    <mergeCell ref="A1:F1"/>
    <mergeCell ref="A2:F2"/>
    <mergeCell ref="B3:F3"/>
    <mergeCell ref="B4:F4"/>
    <mergeCell ref="A5:F5"/>
  </mergeCells>
  <pageMargins left="0.70866141732283472" right="0.11811023622047245" top="0.74803149606299213" bottom="0.74803149606299213" header="0.31496062992125984" footer="0.31496062992125984"/>
  <pageSetup paperSize="9" scale="62" orientation="portrait" r:id="rId1"/>
  <rowBreaks count="7" manualBreakCount="7">
    <brk id="44" max="5" man="1"/>
    <brk id="72" max="5" man="1"/>
    <brk id="109" max="5" man="1"/>
    <brk id="146" max="5" man="1"/>
    <brk id="189" max="5" man="1"/>
    <brk id="227" max="5" man="1"/>
    <brk id="26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57"/>
  <sheetViews>
    <sheetView view="pageBreakPreview" topLeftCell="A20" zoomScaleSheetLayoutView="100" workbookViewId="0">
      <selection activeCell="D40" sqref="D40"/>
    </sheetView>
  </sheetViews>
  <sheetFormatPr defaultRowHeight="15"/>
  <cols>
    <col min="1" max="1" width="8.5703125" customWidth="1"/>
    <col min="2" max="2" width="67.85546875" customWidth="1"/>
    <col min="3" max="3" width="10.42578125" customWidth="1"/>
    <col min="5" max="5" width="8.85546875" customWidth="1"/>
  </cols>
  <sheetData>
    <row r="1" spans="1:5" ht="15.75">
      <c r="B1" s="441" t="s">
        <v>778</v>
      </c>
      <c r="C1" s="441"/>
      <c r="D1" s="441"/>
      <c r="E1" s="441"/>
    </row>
    <row r="2" spans="1:5" ht="15.75">
      <c r="B2" s="441" t="s">
        <v>0</v>
      </c>
      <c r="C2" s="441"/>
      <c r="D2" s="441"/>
      <c r="E2" s="441"/>
    </row>
    <row r="3" spans="1:5" ht="15.75">
      <c r="B3" s="441" t="s">
        <v>1</v>
      </c>
      <c r="C3" s="441"/>
      <c r="D3" s="441"/>
      <c r="E3" s="441"/>
    </row>
    <row r="4" spans="1:5" ht="15.75">
      <c r="B4" s="441" t="s">
        <v>2</v>
      </c>
      <c r="C4" s="441"/>
      <c r="D4" s="441"/>
      <c r="E4" s="441"/>
    </row>
    <row r="5" spans="1:5" ht="15.75">
      <c r="B5" s="441" t="s">
        <v>782</v>
      </c>
      <c r="C5" s="441"/>
      <c r="D5" s="441"/>
      <c r="E5" s="441"/>
    </row>
    <row r="6" spans="1:5" ht="15.75">
      <c r="B6" s="441" t="s">
        <v>330</v>
      </c>
      <c r="C6" s="441"/>
      <c r="D6" s="441"/>
      <c r="E6" s="441"/>
    </row>
    <row r="7" spans="1:5" ht="15.75">
      <c r="B7" s="441" t="s">
        <v>0</v>
      </c>
      <c r="C7" s="441"/>
      <c r="D7" s="441"/>
      <c r="E7" s="441"/>
    </row>
    <row r="8" spans="1:5" ht="15.75">
      <c r="B8" s="441" t="s">
        <v>1</v>
      </c>
      <c r="C8" s="441"/>
      <c r="D8" s="441"/>
      <c r="E8" s="441"/>
    </row>
    <row r="9" spans="1:5" ht="15.75">
      <c r="B9" s="441" t="s">
        <v>2</v>
      </c>
      <c r="C9" s="441"/>
      <c r="D9" s="441"/>
      <c r="E9" s="441"/>
    </row>
    <row r="10" spans="1:5" ht="18.75">
      <c r="A10" s="2"/>
      <c r="B10" s="441" t="s">
        <v>431</v>
      </c>
      <c r="C10" s="441"/>
      <c r="D10" s="441"/>
      <c r="E10" s="441"/>
    </row>
    <row r="11" spans="1:5" ht="9" customHeight="1">
      <c r="A11" s="2"/>
      <c r="B11" s="459"/>
      <c r="C11" s="459"/>
    </row>
    <row r="12" spans="1:5">
      <c r="A12" s="443" t="s">
        <v>27</v>
      </c>
      <c r="B12" s="477"/>
      <c r="C12" s="477"/>
    </row>
    <row r="13" spans="1:5" ht="31.5" customHeight="1">
      <c r="A13" s="443" t="s">
        <v>332</v>
      </c>
      <c r="B13" s="477"/>
      <c r="C13" s="477"/>
    </row>
    <row r="14" spans="1:5" ht="17.25" customHeight="1">
      <c r="A14" s="479" t="s">
        <v>4</v>
      </c>
      <c r="B14" s="479"/>
      <c r="C14" s="479"/>
      <c r="D14" s="479"/>
      <c r="E14" s="479"/>
    </row>
    <row r="15" spans="1:5" ht="54" customHeight="1">
      <c r="A15" s="108"/>
      <c r="B15" s="102" t="s">
        <v>3</v>
      </c>
      <c r="C15" s="102" t="s">
        <v>333</v>
      </c>
      <c r="D15" s="227" t="s">
        <v>440</v>
      </c>
      <c r="E15" s="155" t="s">
        <v>441</v>
      </c>
    </row>
    <row r="16" spans="1:5">
      <c r="A16" s="106" t="s">
        <v>48</v>
      </c>
      <c r="B16" s="101" t="s">
        <v>28</v>
      </c>
      <c r="C16" s="107">
        <f>SUM(C17:C24)</f>
        <v>27312.3</v>
      </c>
      <c r="D16" s="363">
        <f>D17+D18+D20+D21+D22+D23+D24</f>
        <v>0</v>
      </c>
      <c r="E16" s="231">
        <f t="shared" ref="E16" si="0">SUM(E17:E24)</f>
        <v>27312.3</v>
      </c>
    </row>
    <row r="17" spans="1:5" s="12" customFormat="1" ht="27.75" customHeight="1">
      <c r="A17" s="105" t="s">
        <v>87</v>
      </c>
      <c r="B17" s="149" t="s">
        <v>88</v>
      </c>
      <c r="C17" s="104">
        <v>1313.5</v>
      </c>
      <c r="D17" s="371"/>
      <c r="E17" s="230">
        <f>C17+D17</f>
        <v>1313.5</v>
      </c>
    </row>
    <row r="18" spans="1:5" ht="29.25" customHeight="1">
      <c r="A18" s="478" t="s">
        <v>49</v>
      </c>
      <c r="B18" s="475" t="s">
        <v>389</v>
      </c>
      <c r="C18" s="476">
        <v>977.9</v>
      </c>
      <c r="D18" s="371"/>
      <c r="E18" s="476">
        <f>C18+D18</f>
        <v>977.9</v>
      </c>
    </row>
    <row r="19" spans="1:5" ht="15" hidden="1" customHeight="1">
      <c r="A19" s="478"/>
      <c r="B19" s="475"/>
      <c r="C19" s="476"/>
      <c r="D19" s="371"/>
      <c r="E19" s="476"/>
    </row>
    <row r="20" spans="1:5" ht="37.5" customHeight="1">
      <c r="A20" s="311" t="s">
        <v>50</v>
      </c>
      <c r="B20" s="232" t="s">
        <v>390</v>
      </c>
      <c r="C20" s="277">
        <v>15812.6</v>
      </c>
      <c r="D20" s="372"/>
      <c r="E20" s="277">
        <f>C20+D20</f>
        <v>15812.6</v>
      </c>
    </row>
    <row r="21" spans="1:5">
      <c r="A21" s="105" t="s">
        <v>85</v>
      </c>
      <c r="B21" s="103" t="s">
        <v>86</v>
      </c>
      <c r="C21" s="104"/>
      <c r="D21" s="371"/>
      <c r="E21" s="230"/>
    </row>
    <row r="22" spans="1:5" ht="29.25" customHeight="1">
      <c r="A22" s="105" t="s">
        <v>51</v>
      </c>
      <c r="B22" s="149" t="s">
        <v>29</v>
      </c>
      <c r="C22" s="104">
        <v>3657.7</v>
      </c>
      <c r="D22" s="234"/>
      <c r="E22" s="230">
        <f>C22+D22</f>
        <v>3657.7</v>
      </c>
    </row>
    <row r="23" spans="1:5">
      <c r="A23" s="105" t="s">
        <v>52</v>
      </c>
      <c r="B23" s="103" t="s">
        <v>30</v>
      </c>
      <c r="C23" s="104">
        <v>3009.1</v>
      </c>
      <c r="D23" s="293"/>
      <c r="E23" s="283">
        <f t="shared" ref="E23:E24" si="1">C23+D23</f>
        <v>3009.1</v>
      </c>
    </row>
    <row r="24" spans="1:5">
      <c r="A24" s="105" t="s">
        <v>53</v>
      </c>
      <c r="B24" s="103" t="s">
        <v>31</v>
      </c>
      <c r="C24" s="104">
        <v>2541.5</v>
      </c>
      <c r="D24" s="293"/>
      <c r="E24" s="283">
        <f t="shared" si="1"/>
        <v>2541.5</v>
      </c>
    </row>
    <row r="25" spans="1:5" ht="16.5" customHeight="1">
      <c r="A25" s="472" t="s">
        <v>54</v>
      </c>
      <c r="B25" s="473" t="s">
        <v>32</v>
      </c>
      <c r="C25" s="474">
        <f>C27</f>
        <v>4650.3</v>
      </c>
      <c r="D25" s="474">
        <f t="shared" ref="D25:E25" si="2">D27</f>
        <v>0</v>
      </c>
      <c r="E25" s="474">
        <f t="shared" si="2"/>
        <v>4650.3</v>
      </c>
    </row>
    <row r="26" spans="1:5" ht="15" hidden="1" customHeight="1">
      <c r="A26" s="472"/>
      <c r="B26" s="473"/>
      <c r="C26" s="474"/>
      <c r="D26" s="474"/>
      <c r="E26" s="474"/>
    </row>
    <row r="27" spans="1:5" ht="26.25" customHeight="1">
      <c r="A27" s="105" t="s">
        <v>55</v>
      </c>
      <c r="B27" s="475" t="s">
        <v>33</v>
      </c>
      <c r="C27" s="476">
        <v>4650.3</v>
      </c>
      <c r="D27" s="234"/>
      <c r="E27" s="476">
        <f>C27+D27</f>
        <v>4650.3</v>
      </c>
    </row>
    <row r="28" spans="1:5" ht="15" hidden="1" customHeight="1">
      <c r="A28" s="105"/>
      <c r="B28" s="475"/>
      <c r="C28" s="476"/>
      <c r="D28" s="371"/>
      <c r="E28" s="476"/>
    </row>
    <row r="29" spans="1:5" ht="14.25" customHeight="1">
      <c r="A29" s="106" t="s">
        <v>56</v>
      </c>
      <c r="B29" s="101" t="s">
        <v>34</v>
      </c>
      <c r="C29" s="107">
        <f>C30+C31+C32</f>
        <v>11333.099999999999</v>
      </c>
      <c r="D29" s="363">
        <f t="shared" ref="D29:E29" si="3">D30+D31+D32</f>
        <v>0</v>
      </c>
      <c r="E29" s="231">
        <f t="shared" si="3"/>
        <v>11333.099999999999</v>
      </c>
    </row>
    <row r="30" spans="1:5">
      <c r="A30" s="105" t="s">
        <v>57</v>
      </c>
      <c r="B30" s="103" t="s">
        <v>35</v>
      </c>
      <c r="C30" s="104">
        <v>588.6</v>
      </c>
      <c r="D30" s="293"/>
      <c r="E30" s="230">
        <f>C30+D30</f>
        <v>588.6</v>
      </c>
    </row>
    <row r="31" spans="1:5">
      <c r="A31" s="105" t="s">
        <v>58</v>
      </c>
      <c r="B31" s="103" t="s">
        <v>36</v>
      </c>
      <c r="C31" s="104">
        <v>8693.2999999999993</v>
      </c>
      <c r="D31" s="293"/>
      <c r="E31" s="283">
        <f t="shared" ref="E31:E32" si="4">C31+D31</f>
        <v>8693.2999999999993</v>
      </c>
    </row>
    <row r="32" spans="1:5">
      <c r="A32" s="105" t="s">
        <v>59</v>
      </c>
      <c r="B32" s="103" t="s">
        <v>37</v>
      </c>
      <c r="C32" s="104">
        <v>2051.1999999999998</v>
      </c>
      <c r="D32" s="293"/>
      <c r="E32" s="283">
        <f t="shared" si="4"/>
        <v>2051.1999999999998</v>
      </c>
    </row>
    <row r="33" spans="1:5">
      <c r="A33" s="152" t="s">
        <v>392</v>
      </c>
      <c r="B33" s="148" t="s">
        <v>391</v>
      </c>
      <c r="C33" s="153">
        <f>C34+C35+C36</f>
        <v>12798.6</v>
      </c>
      <c r="D33" s="363">
        <f t="shared" ref="D33:E33" si="5">D34+D35+D36</f>
        <v>0</v>
      </c>
      <c r="E33" s="318">
        <f t="shared" si="5"/>
        <v>12798.6</v>
      </c>
    </row>
    <row r="34" spans="1:5">
      <c r="A34" s="154" t="s">
        <v>385</v>
      </c>
      <c r="B34" s="149" t="s">
        <v>393</v>
      </c>
      <c r="C34" s="150">
        <v>1023.1</v>
      </c>
      <c r="D34" s="371"/>
      <c r="E34" s="230">
        <f>C34+D34</f>
        <v>1023.1</v>
      </c>
    </row>
    <row r="35" spans="1:5">
      <c r="A35" s="154" t="s">
        <v>384</v>
      </c>
      <c r="B35" s="149" t="s">
        <v>394</v>
      </c>
      <c r="C35" s="150">
        <v>10670.1</v>
      </c>
      <c r="D35" s="293"/>
      <c r="E35" s="283">
        <f t="shared" ref="E35:E36" si="6">C35+D35</f>
        <v>10670.1</v>
      </c>
    </row>
    <row r="36" spans="1:5">
      <c r="A36" s="154" t="s">
        <v>386</v>
      </c>
      <c r="B36" s="149" t="s">
        <v>395</v>
      </c>
      <c r="C36" s="150">
        <v>1105.4000000000001</v>
      </c>
      <c r="D36" s="293"/>
      <c r="E36" s="283">
        <f t="shared" si="6"/>
        <v>1105.4000000000001</v>
      </c>
    </row>
    <row r="37" spans="1:5">
      <c r="A37" s="106" t="s">
        <v>60</v>
      </c>
      <c r="B37" s="33" t="s">
        <v>80</v>
      </c>
      <c r="C37" s="107">
        <f>C38+C39+C41+C42+C40</f>
        <v>118152.2</v>
      </c>
      <c r="D37" s="363">
        <f t="shared" ref="D37:E37" si="7">D38+D39+D41+D42+D40</f>
        <v>-431.6</v>
      </c>
      <c r="E37" s="256">
        <f t="shared" si="7"/>
        <v>117720.6</v>
      </c>
    </row>
    <row r="38" spans="1:5">
      <c r="A38" s="105" t="s">
        <v>61</v>
      </c>
      <c r="B38" s="14" t="s">
        <v>38</v>
      </c>
      <c r="C38" s="104">
        <v>15557.7</v>
      </c>
      <c r="D38" s="293">
        <v>-59.2</v>
      </c>
      <c r="E38" s="230">
        <f>C38+D38</f>
        <v>15498.5</v>
      </c>
    </row>
    <row r="39" spans="1:5">
      <c r="A39" s="105" t="s">
        <v>62</v>
      </c>
      <c r="B39" s="14" t="s">
        <v>39</v>
      </c>
      <c r="C39" s="104">
        <v>86566.1</v>
      </c>
      <c r="D39" s="293">
        <v>9.1999999999999993</v>
      </c>
      <c r="E39" s="283">
        <f t="shared" ref="E39:E42" si="8">C39+D39</f>
        <v>86575.3</v>
      </c>
    </row>
    <row r="40" spans="1:5">
      <c r="A40" s="253" t="s">
        <v>449</v>
      </c>
      <c r="B40" s="250" t="s">
        <v>450</v>
      </c>
      <c r="C40" s="255">
        <v>5811.4</v>
      </c>
      <c r="D40" s="293">
        <v>-381.6</v>
      </c>
      <c r="E40" s="283">
        <f t="shared" si="8"/>
        <v>5429.7999999999993</v>
      </c>
    </row>
    <row r="41" spans="1:5">
      <c r="A41" s="105" t="s">
        <v>63</v>
      </c>
      <c r="B41" s="14" t="s">
        <v>334</v>
      </c>
      <c r="C41" s="104">
        <v>845.7</v>
      </c>
      <c r="D41" s="371"/>
      <c r="E41" s="283">
        <f t="shared" si="8"/>
        <v>845.7</v>
      </c>
    </row>
    <row r="42" spans="1:5">
      <c r="A42" s="105" t="s">
        <v>64</v>
      </c>
      <c r="B42" s="14" t="s">
        <v>40</v>
      </c>
      <c r="C42" s="104">
        <v>9371.2999999999993</v>
      </c>
      <c r="D42" s="293"/>
      <c r="E42" s="283">
        <f t="shared" si="8"/>
        <v>9371.2999999999993</v>
      </c>
    </row>
    <row r="43" spans="1:5">
      <c r="A43" s="106" t="s">
        <v>65</v>
      </c>
      <c r="B43" s="33" t="s">
        <v>256</v>
      </c>
      <c r="C43" s="107">
        <f>C44+C45</f>
        <v>9134.7000000000007</v>
      </c>
      <c r="D43" s="363">
        <f t="shared" ref="D43:E43" si="9">D44+D45</f>
        <v>-1.3</v>
      </c>
      <c r="E43" s="231">
        <f t="shared" si="9"/>
        <v>9133.4</v>
      </c>
    </row>
    <row r="44" spans="1:5">
      <c r="A44" s="105" t="s">
        <v>66</v>
      </c>
      <c r="B44" s="14" t="s">
        <v>41</v>
      </c>
      <c r="C44" s="104">
        <v>7877</v>
      </c>
      <c r="D44" s="293">
        <v>-1.3</v>
      </c>
      <c r="E44" s="230">
        <f>C44+D44</f>
        <v>7875.7</v>
      </c>
    </row>
    <row r="45" spans="1:5">
      <c r="A45" s="105" t="s">
        <v>254</v>
      </c>
      <c r="B45" s="14" t="s">
        <v>255</v>
      </c>
      <c r="C45" s="104">
        <v>1257.7</v>
      </c>
      <c r="D45" s="293"/>
      <c r="E45" s="283">
        <f>C45+D45</f>
        <v>1257.7</v>
      </c>
    </row>
    <row r="46" spans="1:5">
      <c r="A46" s="152" t="s">
        <v>396</v>
      </c>
      <c r="B46" s="155" t="s">
        <v>397</v>
      </c>
      <c r="C46" s="153">
        <f>C47</f>
        <v>200</v>
      </c>
      <c r="D46" s="363">
        <f t="shared" ref="D46:E46" si="10">D47</f>
        <v>0</v>
      </c>
      <c r="E46" s="363">
        <f t="shared" si="10"/>
        <v>200</v>
      </c>
    </row>
    <row r="47" spans="1:5">
      <c r="A47" s="154" t="s">
        <v>388</v>
      </c>
      <c r="B47" s="156" t="s">
        <v>398</v>
      </c>
      <c r="C47" s="150">
        <v>200</v>
      </c>
      <c r="D47" s="234"/>
      <c r="E47" s="230">
        <f>C47+D47</f>
        <v>200</v>
      </c>
    </row>
    <row r="48" spans="1:5">
      <c r="A48" s="106" t="s">
        <v>67</v>
      </c>
      <c r="B48" s="33" t="s">
        <v>42</v>
      </c>
      <c r="C48" s="107">
        <f>C49+C51+C50</f>
        <v>2975.8</v>
      </c>
      <c r="D48" s="363">
        <f t="shared" ref="D48:E48" si="11">D49+D51+D50</f>
        <v>0</v>
      </c>
      <c r="E48" s="231">
        <f t="shared" si="11"/>
        <v>2975.8</v>
      </c>
    </row>
    <row r="49" spans="1:5">
      <c r="A49" s="105" t="s">
        <v>68</v>
      </c>
      <c r="B49" s="14" t="s">
        <v>43</v>
      </c>
      <c r="C49" s="104">
        <v>1316.1</v>
      </c>
      <c r="D49" s="371"/>
      <c r="E49" s="230">
        <f>C49+D49</f>
        <v>1316.1</v>
      </c>
    </row>
    <row r="50" spans="1:5">
      <c r="A50" s="105" t="s">
        <v>314</v>
      </c>
      <c r="B50" s="14" t="s">
        <v>315</v>
      </c>
      <c r="C50" s="104">
        <v>1005</v>
      </c>
      <c r="D50" s="293"/>
      <c r="E50" s="283">
        <f t="shared" ref="E50:E51" si="12">C50+D50</f>
        <v>1005</v>
      </c>
    </row>
    <row r="51" spans="1:5">
      <c r="A51" s="105" t="s">
        <v>69</v>
      </c>
      <c r="B51" s="14" t="s">
        <v>44</v>
      </c>
      <c r="C51" s="104">
        <v>654.70000000000005</v>
      </c>
      <c r="D51" s="371"/>
      <c r="E51" s="283">
        <f t="shared" si="12"/>
        <v>654.70000000000005</v>
      </c>
    </row>
    <row r="52" spans="1:5">
      <c r="A52" s="106" t="s">
        <v>70</v>
      </c>
      <c r="B52" s="33" t="s">
        <v>45</v>
      </c>
      <c r="C52" s="107">
        <f>C53</f>
        <v>177.8</v>
      </c>
      <c r="D52" s="371"/>
      <c r="E52" s="231">
        <f>E53</f>
        <v>177.8</v>
      </c>
    </row>
    <row r="53" spans="1:5">
      <c r="A53" s="105" t="s">
        <v>71</v>
      </c>
      <c r="B53" s="14" t="s">
        <v>46</v>
      </c>
      <c r="C53" s="104">
        <v>177.8</v>
      </c>
      <c r="D53" s="371"/>
      <c r="E53" s="230">
        <f>C53+D53</f>
        <v>177.8</v>
      </c>
    </row>
    <row r="54" spans="1:5" ht="21.75" customHeight="1">
      <c r="A54" s="106"/>
      <c r="B54" s="33" t="s">
        <v>47</v>
      </c>
      <c r="C54" s="107">
        <f>C16+C25+C29+C37+C43+C48+C52+C46+C33</f>
        <v>186734.8</v>
      </c>
      <c r="D54" s="363">
        <f>D16+D25+D29+D37+D43+D48+D52+D46+D33</f>
        <v>-432.90000000000003</v>
      </c>
      <c r="E54" s="231">
        <f>E16+E25+E29+E37+E43+E48+E52+E46+E33</f>
        <v>186301.89999999997</v>
      </c>
    </row>
    <row r="56" spans="1:5">
      <c r="B56" s="151"/>
    </row>
    <row r="57" spans="1:5" ht="51.75" customHeight="1">
      <c r="B57" s="157"/>
    </row>
  </sheetData>
  <mergeCells count="26">
    <mergeCell ref="B27:B28"/>
    <mergeCell ref="C27:C28"/>
    <mergeCell ref="B7:E7"/>
    <mergeCell ref="B11:C11"/>
    <mergeCell ref="A12:C12"/>
    <mergeCell ref="A13:C13"/>
    <mergeCell ref="A18:A19"/>
    <mergeCell ref="B18:B19"/>
    <mergeCell ref="C18:C19"/>
    <mergeCell ref="E25:E26"/>
    <mergeCell ref="E27:E28"/>
    <mergeCell ref="B8:E8"/>
    <mergeCell ref="B9:E9"/>
    <mergeCell ref="B10:E10"/>
    <mergeCell ref="A14:E14"/>
    <mergeCell ref="E18:E19"/>
    <mergeCell ref="B6:E6"/>
    <mergeCell ref="A25:A26"/>
    <mergeCell ref="B25:B26"/>
    <mergeCell ref="C25:C26"/>
    <mergeCell ref="B1:E1"/>
    <mergeCell ref="B2:E2"/>
    <mergeCell ref="B3:E3"/>
    <mergeCell ref="B4:E4"/>
    <mergeCell ref="B5:E5"/>
    <mergeCell ref="D25:D26"/>
  </mergeCells>
  <pageMargins left="0.7" right="0.7" top="0.75" bottom="0.75" header="0.3" footer="0.3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06"/>
  <sheetViews>
    <sheetView tabSelected="1" view="pageBreakPreview" topLeftCell="A55" zoomScale="93" zoomScaleSheetLayoutView="93" workbookViewId="0">
      <selection activeCell="I42" sqref="I42"/>
    </sheetView>
  </sheetViews>
  <sheetFormatPr defaultRowHeight="15"/>
  <cols>
    <col min="1" max="1" width="74.710937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9.42578125" customWidth="1"/>
    <col min="7" max="7" width="0.140625" hidden="1" customWidth="1"/>
    <col min="8" max="8" width="11.140625" customWidth="1"/>
    <col min="9" max="9" width="11" customWidth="1"/>
  </cols>
  <sheetData>
    <row r="1" spans="1:9" ht="15.75">
      <c r="D1" s="441" t="s">
        <v>728</v>
      </c>
      <c r="E1" s="441"/>
      <c r="F1" s="441"/>
      <c r="G1" s="441"/>
      <c r="H1" s="441"/>
      <c r="I1" s="441"/>
    </row>
    <row r="2" spans="1:9" ht="15.75">
      <c r="D2" s="441" t="s">
        <v>0</v>
      </c>
      <c r="E2" s="441"/>
      <c r="F2" s="441"/>
      <c r="G2" s="441"/>
      <c r="H2" s="441"/>
      <c r="I2" s="441"/>
    </row>
    <row r="3" spans="1:9" ht="15.75">
      <c r="D3" s="441" t="s">
        <v>1</v>
      </c>
      <c r="E3" s="441"/>
      <c r="F3" s="441"/>
      <c r="G3" s="441"/>
      <c r="H3" s="441"/>
      <c r="I3" s="441"/>
    </row>
    <row r="4" spans="1:9" ht="15.75">
      <c r="D4" s="441" t="s">
        <v>2</v>
      </c>
      <c r="E4" s="441"/>
      <c r="F4" s="441"/>
      <c r="G4" s="441"/>
      <c r="H4" s="441"/>
      <c r="I4" s="441"/>
    </row>
    <row r="5" spans="1:9" ht="15.75">
      <c r="C5" s="441" t="s">
        <v>782</v>
      </c>
      <c r="D5" s="441"/>
      <c r="E5" s="441"/>
      <c r="F5" s="441"/>
      <c r="G5" s="441"/>
      <c r="H5" s="441"/>
      <c r="I5" s="441"/>
    </row>
    <row r="6" spans="1:9" ht="15.75" customHeight="1">
      <c r="D6" s="441" t="s">
        <v>335</v>
      </c>
      <c r="E6" s="441"/>
      <c r="F6" s="441"/>
      <c r="G6" s="441"/>
      <c r="H6" s="441"/>
      <c r="I6" s="441"/>
    </row>
    <row r="7" spans="1:9" ht="15.75" customHeight="1">
      <c r="D7" s="441" t="s">
        <v>0</v>
      </c>
      <c r="E7" s="441"/>
      <c r="F7" s="441"/>
      <c r="G7" s="441"/>
      <c r="H7" s="441"/>
      <c r="I7" s="441"/>
    </row>
    <row r="8" spans="1:9" ht="15.75" customHeight="1">
      <c r="D8" s="441" t="s">
        <v>1</v>
      </c>
      <c r="E8" s="441"/>
      <c r="F8" s="441"/>
      <c r="G8" s="441"/>
      <c r="H8" s="441"/>
      <c r="I8" s="441"/>
    </row>
    <row r="9" spans="1:9" ht="18.75" customHeight="1">
      <c r="A9" s="2"/>
      <c r="D9" s="441" t="s">
        <v>2</v>
      </c>
      <c r="E9" s="441"/>
      <c r="F9" s="441"/>
      <c r="G9" s="441"/>
      <c r="H9" s="441"/>
      <c r="I9" s="441"/>
    </row>
    <row r="10" spans="1:9" ht="18.75" customHeight="1">
      <c r="A10" s="2"/>
      <c r="C10" s="441" t="s">
        <v>431</v>
      </c>
      <c r="D10" s="441"/>
      <c r="E10" s="441"/>
      <c r="F10" s="441"/>
      <c r="G10" s="441"/>
      <c r="H10" s="441"/>
      <c r="I10" s="441"/>
    </row>
    <row r="11" spans="1:9" ht="18.75">
      <c r="A11" s="2"/>
    </row>
    <row r="12" spans="1:9">
      <c r="A12" s="443" t="s">
        <v>78</v>
      </c>
      <c r="B12" s="477"/>
      <c r="C12" s="477"/>
      <c r="D12" s="477"/>
      <c r="E12" s="477"/>
      <c r="F12" s="477"/>
    </row>
    <row r="13" spans="1:9">
      <c r="A13" s="443" t="s">
        <v>336</v>
      </c>
      <c r="B13" s="477"/>
      <c r="C13" s="477"/>
      <c r="D13" s="477"/>
      <c r="E13" s="477"/>
      <c r="F13" s="477"/>
    </row>
    <row r="14" spans="1:9" ht="15.75">
      <c r="A14" s="3"/>
    </row>
    <row r="15" spans="1:9" ht="23.25" customHeight="1">
      <c r="A15" s="1"/>
      <c r="E15" s="482" t="s">
        <v>4</v>
      </c>
      <c r="F15" s="482"/>
      <c r="G15" s="482"/>
      <c r="H15" s="482"/>
      <c r="I15" s="482"/>
    </row>
    <row r="16" spans="1:9" ht="63.75" customHeight="1">
      <c r="A16" s="484"/>
      <c r="B16" s="484" t="s">
        <v>83</v>
      </c>
      <c r="C16" s="484" t="s">
        <v>72</v>
      </c>
      <c r="D16" s="480" t="s">
        <v>11</v>
      </c>
      <c r="E16" s="480" t="s">
        <v>73</v>
      </c>
      <c r="F16" s="480" t="s">
        <v>337</v>
      </c>
      <c r="G16" s="483"/>
      <c r="H16" s="445" t="s">
        <v>440</v>
      </c>
      <c r="I16" s="445" t="s">
        <v>441</v>
      </c>
    </row>
    <row r="17" spans="1:9" ht="33" customHeight="1">
      <c r="A17" s="484"/>
      <c r="B17" s="484"/>
      <c r="C17" s="484"/>
      <c r="D17" s="480"/>
      <c r="E17" s="480"/>
      <c r="F17" s="480"/>
      <c r="G17" s="483"/>
      <c r="H17" s="481"/>
      <c r="I17" s="481"/>
    </row>
    <row r="18" spans="1:9" ht="33" customHeight="1">
      <c r="A18" s="484"/>
      <c r="B18" s="484"/>
      <c r="C18" s="484"/>
      <c r="D18" s="480"/>
      <c r="E18" s="480"/>
      <c r="F18" s="480"/>
      <c r="G18" s="483"/>
      <c r="H18" s="446"/>
      <c r="I18" s="446"/>
    </row>
    <row r="19" spans="1:9" ht="15.75">
      <c r="A19" s="8" t="s">
        <v>74</v>
      </c>
      <c r="B19" s="15" t="s">
        <v>76</v>
      </c>
      <c r="C19" s="9"/>
      <c r="D19" s="138"/>
      <c r="E19" s="138"/>
      <c r="F19" s="308">
        <f>F20+F21+F22+F23+F24+F25+F26+F30+F31+F32+F33+F34+F35+F36+F37+F38+F39+F40+F41+F43+F44+F45+F51+F52+F53+F54+F55+F57+F58+F59+F60+F62+F63+F64+F65+F66+F67+F70+F42+F27+F46+F47+F48+F49+F68+F69+F50+F28+F29+F56+F61</f>
        <v>31792.499999999996</v>
      </c>
      <c r="G19" s="369">
        <f t="shared" ref="G19" si="0">G20+G21+G22+G23+G24+G25+G26+G30+G31+G32+G33+G34+G35+G36+G37+G38+G39+G40+G41+G43+G44+G45+G51+G52+G53+G54+G55+G57+G58+G59+G60+G62+G63+G64+G65+G66+G67+G70+G42+G27+G46+G47+G48+G49+G68+G69+G50+G28+G29+G56+G61</f>
        <v>5673.1</v>
      </c>
      <c r="H19" s="369">
        <f>H20+H21+H22+H23+H24+H25+H26+H30+H31+H32+H33+H34+H35+H36+H37+H38+H39+H40+H41+H43+H44+H45+H51+H52+H53+H54+H55+H57+H58+H59+H60+H62+H63+H64+H65+H66+H67+H70+H42+H27+H46+H47+H48+H49+H68+H69+H50+H28+H29+H56+H61+H71</f>
        <v>-393.09999999999997</v>
      </c>
      <c r="I19" s="394">
        <f>I20+I21+I22+I23+I24+I25+I26+I30+I31+I32+I33+I34+I35+I36+I37+I38+I39+I40+I41+I43+I44+I45+I51+I52+I53+I54+I55+I57+I58+I59+I60+I62+I63+I64+I65+I66+I67+I70+I42+I27+I46+I47+I48+I49+I68+I69+I50+I28+I29+I56+I61+I71</f>
        <v>31399.399999999998</v>
      </c>
    </row>
    <row r="20" spans="1:9" ht="53.25" customHeight="1">
      <c r="A20" s="7" t="s">
        <v>224</v>
      </c>
      <c r="B20" s="136" t="s">
        <v>76</v>
      </c>
      <c r="C20" s="17" t="s">
        <v>87</v>
      </c>
      <c r="D20" s="139">
        <v>4190000250</v>
      </c>
      <c r="E20" s="14">
        <v>100</v>
      </c>
      <c r="F20" s="142">
        <v>1313.5</v>
      </c>
      <c r="G20" s="110"/>
      <c r="H20" s="293"/>
      <c r="I20" s="230">
        <f>F20+H20</f>
        <v>1313.5</v>
      </c>
    </row>
    <row r="21" spans="1:9" ht="55.5" customHeight="1">
      <c r="A21" s="141" t="s">
        <v>225</v>
      </c>
      <c r="B21" s="136" t="s">
        <v>76</v>
      </c>
      <c r="C21" s="136" t="s">
        <v>50</v>
      </c>
      <c r="D21" s="139">
        <v>4190000280</v>
      </c>
      <c r="E21" s="135">
        <v>100</v>
      </c>
      <c r="F21" s="142">
        <v>13098.2</v>
      </c>
      <c r="G21" s="110"/>
      <c r="H21" s="234"/>
      <c r="I21" s="283">
        <f t="shared" ref="I21:I70" si="1">F21+H21</f>
        <v>13098.2</v>
      </c>
    </row>
    <row r="22" spans="1:9" ht="28.5" customHeight="1">
      <c r="A22" s="141" t="s">
        <v>288</v>
      </c>
      <c r="B22" s="136" t="s">
        <v>76</v>
      </c>
      <c r="C22" s="136" t="s">
        <v>50</v>
      </c>
      <c r="D22" s="139">
        <v>4190000280</v>
      </c>
      <c r="E22" s="135">
        <v>200</v>
      </c>
      <c r="F22" s="142">
        <v>2316.5</v>
      </c>
      <c r="G22" s="110"/>
      <c r="H22" s="234"/>
      <c r="I22" s="283">
        <f t="shared" si="1"/>
        <v>2316.5</v>
      </c>
    </row>
    <row r="23" spans="1:9" ht="25.5">
      <c r="A23" s="141" t="s">
        <v>226</v>
      </c>
      <c r="B23" s="136" t="s">
        <v>76</v>
      </c>
      <c r="C23" s="136" t="s">
        <v>50</v>
      </c>
      <c r="D23" s="139">
        <v>4190000280</v>
      </c>
      <c r="E23" s="135">
        <v>300</v>
      </c>
      <c r="F23" s="142"/>
      <c r="G23" s="110"/>
      <c r="H23" s="293"/>
      <c r="I23" s="283">
        <f t="shared" si="1"/>
        <v>0</v>
      </c>
    </row>
    <row r="24" spans="1:9" ht="41.25" customHeight="1">
      <c r="A24" s="141" t="s">
        <v>22</v>
      </c>
      <c r="B24" s="136" t="s">
        <v>76</v>
      </c>
      <c r="C24" s="136" t="s">
        <v>50</v>
      </c>
      <c r="D24" s="139">
        <v>4190000280</v>
      </c>
      <c r="E24" s="135">
        <v>800</v>
      </c>
      <c r="F24" s="142">
        <v>34.299999999999997</v>
      </c>
      <c r="G24" s="110"/>
      <c r="H24" s="293"/>
      <c r="I24" s="283">
        <f t="shared" si="1"/>
        <v>34.299999999999997</v>
      </c>
    </row>
    <row r="25" spans="1:9" ht="58.5" customHeight="1">
      <c r="A25" s="137" t="s">
        <v>220</v>
      </c>
      <c r="B25" s="136" t="s">
        <v>76</v>
      </c>
      <c r="C25" s="136" t="s">
        <v>50</v>
      </c>
      <c r="D25" s="139">
        <v>1410180360</v>
      </c>
      <c r="E25" s="135">
        <v>100</v>
      </c>
      <c r="F25" s="142">
        <v>327.3</v>
      </c>
      <c r="G25" s="110"/>
      <c r="H25" s="293"/>
      <c r="I25" s="283">
        <f t="shared" si="1"/>
        <v>327.3</v>
      </c>
    </row>
    <row r="26" spans="1:9" ht="43.5" customHeight="1">
      <c r="A26" s="342" t="s">
        <v>283</v>
      </c>
      <c r="B26" s="136" t="s">
        <v>76</v>
      </c>
      <c r="C26" s="136" t="s">
        <v>50</v>
      </c>
      <c r="D26" s="139">
        <v>1410180360</v>
      </c>
      <c r="E26" s="135">
        <v>200</v>
      </c>
      <c r="F26" s="142">
        <v>36.299999999999997</v>
      </c>
      <c r="G26" s="110"/>
      <c r="H26" s="293"/>
      <c r="I26" s="283">
        <f t="shared" si="1"/>
        <v>36.299999999999997</v>
      </c>
    </row>
    <row r="27" spans="1:9" ht="32.25" customHeight="1">
      <c r="A27" s="343" t="s">
        <v>509</v>
      </c>
      <c r="B27" s="305" t="s">
        <v>76</v>
      </c>
      <c r="C27" s="305" t="s">
        <v>53</v>
      </c>
      <c r="D27" s="305" t="s">
        <v>476</v>
      </c>
      <c r="E27" s="37">
        <v>200</v>
      </c>
      <c r="F27" s="310">
        <v>0</v>
      </c>
      <c r="G27" s="100" t="s">
        <v>8</v>
      </c>
      <c r="H27" s="234"/>
      <c r="I27" s="310">
        <f>F27+H27</f>
        <v>0</v>
      </c>
    </row>
    <row r="28" spans="1:9" ht="43.5" customHeight="1">
      <c r="A28" s="342" t="s">
        <v>510</v>
      </c>
      <c r="B28" s="334" t="s">
        <v>76</v>
      </c>
      <c r="C28" s="334" t="s">
        <v>53</v>
      </c>
      <c r="D28" s="334" t="s">
        <v>484</v>
      </c>
      <c r="E28" s="37">
        <v>200</v>
      </c>
      <c r="F28" s="340">
        <v>549.5</v>
      </c>
      <c r="G28" s="234">
        <v>549.5</v>
      </c>
      <c r="H28" s="364"/>
      <c r="I28" s="340">
        <f>F28+H28</f>
        <v>549.5</v>
      </c>
    </row>
    <row r="29" spans="1:9" ht="39.75" customHeight="1">
      <c r="A29" s="342" t="s">
        <v>511</v>
      </c>
      <c r="B29" s="334" t="s">
        <v>76</v>
      </c>
      <c r="C29" s="334" t="s">
        <v>53</v>
      </c>
      <c r="D29" s="334" t="s">
        <v>481</v>
      </c>
      <c r="E29" s="37">
        <v>200</v>
      </c>
      <c r="F29" s="340">
        <v>100</v>
      </c>
      <c r="G29" s="234"/>
      <c r="H29" s="364"/>
      <c r="I29" s="340">
        <f>F29+H29</f>
        <v>100</v>
      </c>
    </row>
    <row r="30" spans="1:9" ht="39.75" customHeight="1">
      <c r="A30" s="141" t="s">
        <v>280</v>
      </c>
      <c r="B30" s="136" t="s">
        <v>76</v>
      </c>
      <c r="C30" s="136" t="s">
        <v>53</v>
      </c>
      <c r="D30" s="139">
        <v>1010120080</v>
      </c>
      <c r="E30" s="135">
        <v>200</v>
      </c>
      <c r="F30" s="142">
        <v>480</v>
      </c>
      <c r="G30" s="110"/>
      <c r="H30" s="234"/>
      <c r="I30" s="283">
        <f t="shared" si="1"/>
        <v>480</v>
      </c>
    </row>
    <row r="31" spans="1:9" ht="41.25" customHeight="1">
      <c r="A31" s="137" t="s">
        <v>281</v>
      </c>
      <c r="B31" s="136" t="s">
        <v>76</v>
      </c>
      <c r="C31" s="136" t="s">
        <v>53</v>
      </c>
      <c r="D31" s="139">
        <v>1020120190</v>
      </c>
      <c r="E31" s="135">
        <v>200</v>
      </c>
      <c r="F31" s="142">
        <v>300</v>
      </c>
      <c r="G31" s="110"/>
      <c r="H31" s="234"/>
      <c r="I31" s="283">
        <f t="shared" si="1"/>
        <v>300</v>
      </c>
    </row>
    <row r="32" spans="1:9" ht="28.5" customHeight="1">
      <c r="A32" s="137" t="s">
        <v>285</v>
      </c>
      <c r="B32" s="136" t="s">
        <v>76</v>
      </c>
      <c r="C32" s="136" t="s">
        <v>53</v>
      </c>
      <c r="D32" s="139">
        <v>1710100700</v>
      </c>
      <c r="E32" s="135">
        <v>200</v>
      </c>
      <c r="F32" s="142">
        <v>0</v>
      </c>
      <c r="G32" s="110"/>
      <c r="H32" s="293"/>
      <c r="I32" s="283">
        <f t="shared" si="1"/>
        <v>0</v>
      </c>
    </row>
    <row r="33" spans="1:9" ht="40.5" customHeight="1">
      <c r="A33" s="137" t="s">
        <v>298</v>
      </c>
      <c r="B33" s="136" t="s">
        <v>76</v>
      </c>
      <c r="C33" s="136" t="s">
        <v>53</v>
      </c>
      <c r="D33" s="139">
        <v>1710100710</v>
      </c>
      <c r="E33" s="135">
        <v>200</v>
      </c>
      <c r="F33" s="142">
        <v>90</v>
      </c>
      <c r="G33" s="110"/>
      <c r="H33" s="234"/>
      <c r="I33" s="283">
        <f t="shared" si="1"/>
        <v>90</v>
      </c>
    </row>
    <row r="34" spans="1:9" ht="41.25" customHeight="1">
      <c r="A34" s="141" t="s">
        <v>299</v>
      </c>
      <c r="B34" s="136" t="s">
        <v>76</v>
      </c>
      <c r="C34" s="136" t="s">
        <v>53</v>
      </c>
      <c r="D34" s="139">
        <v>4290020100</v>
      </c>
      <c r="E34" s="135">
        <v>200</v>
      </c>
      <c r="F34" s="142">
        <v>200</v>
      </c>
      <c r="G34" s="110"/>
      <c r="H34" s="234"/>
      <c r="I34" s="283">
        <f t="shared" si="1"/>
        <v>200</v>
      </c>
    </row>
    <row r="35" spans="1:9" ht="27" customHeight="1">
      <c r="A35" s="141" t="s">
        <v>291</v>
      </c>
      <c r="B35" s="136" t="s">
        <v>76</v>
      </c>
      <c r="C35" s="136" t="s">
        <v>53</v>
      </c>
      <c r="D35" s="139">
        <v>4290020110</v>
      </c>
      <c r="E35" s="135">
        <v>200</v>
      </c>
      <c r="F35" s="142">
        <v>53.6</v>
      </c>
      <c r="G35" s="110"/>
      <c r="H35" s="293"/>
      <c r="I35" s="283">
        <f t="shared" si="1"/>
        <v>53.6</v>
      </c>
    </row>
    <row r="36" spans="1:9" ht="25.5" customHeight="1">
      <c r="A36" s="141" t="s">
        <v>309</v>
      </c>
      <c r="B36" s="136" t="s">
        <v>76</v>
      </c>
      <c r="C36" s="136" t="s">
        <v>53</v>
      </c>
      <c r="D36" s="139">
        <v>4290020120</v>
      </c>
      <c r="E36" s="135">
        <v>800</v>
      </c>
      <c r="F36" s="142">
        <v>28.5</v>
      </c>
      <c r="G36" s="110"/>
      <c r="H36" s="293"/>
      <c r="I36" s="283">
        <f t="shared" si="1"/>
        <v>28.5</v>
      </c>
    </row>
    <row r="37" spans="1:9" ht="38.25" customHeight="1">
      <c r="A37" s="141" t="s">
        <v>292</v>
      </c>
      <c r="B37" s="136" t="s">
        <v>76</v>
      </c>
      <c r="C37" s="136" t="s">
        <v>53</v>
      </c>
      <c r="D37" s="139">
        <v>4290020140</v>
      </c>
      <c r="E37" s="135">
        <v>200</v>
      </c>
      <c r="F37" s="142">
        <v>100</v>
      </c>
      <c r="G37" s="110"/>
      <c r="H37" s="234">
        <v>-50</v>
      </c>
      <c r="I37" s="283">
        <f t="shared" si="1"/>
        <v>50</v>
      </c>
    </row>
    <row r="38" spans="1:9" ht="54" customHeight="1">
      <c r="A38" s="7" t="s">
        <v>317</v>
      </c>
      <c r="B38" s="136" t="s">
        <v>76</v>
      </c>
      <c r="C38" s="136" t="s">
        <v>53</v>
      </c>
      <c r="D38" s="139">
        <v>4290007030</v>
      </c>
      <c r="E38" s="135">
        <v>300</v>
      </c>
      <c r="F38" s="142">
        <v>10</v>
      </c>
      <c r="G38" s="110"/>
      <c r="H38" s="293"/>
      <c r="I38" s="283">
        <f t="shared" si="1"/>
        <v>10</v>
      </c>
    </row>
    <row r="39" spans="1:9" ht="41.25" customHeight="1">
      <c r="A39" s="141" t="s">
        <v>296</v>
      </c>
      <c r="B39" s="136" t="s">
        <v>76</v>
      </c>
      <c r="C39" s="136" t="s">
        <v>53</v>
      </c>
      <c r="D39" s="139">
        <v>4390080350</v>
      </c>
      <c r="E39" s="135">
        <v>200</v>
      </c>
      <c r="F39" s="142">
        <v>6.9</v>
      </c>
      <c r="G39" s="110"/>
      <c r="H39" s="293"/>
      <c r="I39" s="283">
        <f t="shared" si="1"/>
        <v>6.9</v>
      </c>
    </row>
    <row r="40" spans="1:9" ht="40.5" customHeight="1">
      <c r="A40" s="141" t="s">
        <v>293</v>
      </c>
      <c r="B40" s="136" t="s">
        <v>76</v>
      </c>
      <c r="C40" s="136" t="s">
        <v>55</v>
      </c>
      <c r="D40" s="139">
        <v>4290020150</v>
      </c>
      <c r="E40" s="135">
        <v>200</v>
      </c>
      <c r="F40" s="142">
        <v>228</v>
      </c>
      <c r="G40" s="110"/>
      <c r="H40" s="234"/>
      <c r="I40" s="283">
        <f t="shared" si="1"/>
        <v>228</v>
      </c>
    </row>
    <row r="41" spans="1:9" ht="78" customHeight="1">
      <c r="A41" s="141" t="s">
        <v>300</v>
      </c>
      <c r="B41" s="136" t="s">
        <v>76</v>
      </c>
      <c r="C41" s="136" t="s">
        <v>57</v>
      </c>
      <c r="D41" s="139">
        <v>4390080370</v>
      </c>
      <c r="E41" s="135">
        <v>200</v>
      </c>
      <c r="F41" s="142">
        <v>10.5</v>
      </c>
      <c r="G41" s="110"/>
      <c r="H41" s="234"/>
      <c r="I41" s="283">
        <f t="shared" si="1"/>
        <v>10.5</v>
      </c>
    </row>
    <row r="42" spans="1:9" ht="68.25" customHeight="1">
      <c r="A42" s="294" t="s">
        <v>461</v>
      </c>
      <c r="B42" s="278" t="s">
        <v>76</v>
      </c>
      <c r="C42" s="278" t="s">
        <v>57</v>
      </c>
      <c r="D42" s="281">
        <v>4390082400</v>
      </c>
      <c r="E42" s="282">
        <v>200</v>
      </c>
      <c r="F42" s="283">
        <v>228.1</v>
      </c>
      <c r="G42" s="280"/>
      <c r="H42" s="234"/>
      <c r="I42" s="283">
        <f t="shared" si="1"/>
        <v>228.1</v>
      </c>
    </row>
    <row r="43" spans="1:9" ht="82.5" customHeight="1">
      <c r="A43" s="146" t="s">
        <v>343</v>
      </c>
      <c r="B43" s="136" t="s">
        <v>76</v>
      </c>
      <c r="C43" s="136" t="s">
        <v>58</v>
      </c>
      <c r="D43" s="139">
        <v>1920120300</v>
      </c>
      <c r="E43" s="135">
        <v>200</v>
      </c>
      <c r="F43" s="142">
        <v>250</v>
      </c>
      <c r="G43" s="110"/>
      <c r="H43" s="234"/>
      <c r="I43" s="283">
        <f t="shared" si="1"/>
        <v>250</v>
      </c>
    </row>
    <row r="44" spans="1:9" ht="46.5" customHeight="1">
      <c r="A44" s="146" t="s">
        <v>442</v>
      </c>
      <c r="B44" s="228" t="s">
        <v>76</v>
      </c>
      <c r="C44" s="228" t="s">
        <v>58</v>
      </c>
      <c r="D44" s="226">
        <v>2010120400</v>
      </c>
      <c r="E44" s="229">
        <v>200</v>
      </c>
      <c r="F44" s="230">
        <v>452.6</v>
      </c>
      <c r="G44" s="225"/>
      <c r="H44" s="234"/>
      <c r="I44" s="283">
        <f t="shared" si="1"/>
        <v>452.6</v>
      </c>
    </row>
    <row r="45" spans="1:9" ht="53.25" customHeight="1">
      <c r="A45" s="146" t="s">
        <v>383</v>
      </c>
      <c r="B45" s="136" t="s">
        <v>76</v>
      </c>
      <c r="C45" s="136" t="s">
        <v>58</v>
      </c>
      <c r="D45" s="139">
        <v>2020120410</v>
      </c>
      <c r="E45" s="135">
        <v>200</v>
      </c>
      <c r="F45" s="142">
        <v>1687.2</v>
      </c>
      <c r="G45" s="110"/>
      <c r="H45" s="234"/>
      <c r="I45" s="283">
        <f t="shared" si="1"/>
        <v>1687.2</v>
      </c>
    </row>
    <row r="46" spans="1:9" ht="41.25" customHeight="1">
      <c r="A46" s="146" t="s">
        <v>504</v>
      </c>
      <c r="B46" s="305" t="s">
        <v>76</v>
      </c>
      <c r="C46" s="305" t="s">
        <v>58</v>
      </c>
      <c r="D46" s="239">
        <v>2020120420</v>
      </c>
      <c r="E46" s="307">
        <v>200</v>
      </c>
      <c r="F46" s="310">
        <v>11.5</v>
      </c>
      <c r="G46" s="95">
        <v>16.3</v>
      </c>
      <c r="H46" s="364"/>
      <c r="I46" s="310">
        <f t="shared" si="1"/>
        <v>11.5</v>
      </c>
    </row>
    <row r="47" spans="1:9" ht="41.25" customHeight="1">
      <c r="A47" s="146" t="s">
        <v>512</v>
      </c>
      <c r="B47" s="305" t="s">
        <v>76</v>
      </c>
      <c r="C47" s="305" t="s">
        <v>58</v>
      </c>
      <c r="D47" s="239">
        <v>2020120430</v>
      </c>
      <c r="E47" s="307">
        <v>200</v>
      </c>
      <c r="F47" s="310"/>
      <c r="G47" s="95">
        <v>68.5</v>
      </c>
      <c r="H47" s="364"/>
      <c r="I47" s="310"/>
    </row>
    <row r="48" spans="1:9" ht="41.25" customHeight="1">
      <c r="A48" s="146" t="s">
        <v>505</v>
      </c>
      <c r="B48" s="305" t="s">
        <v>76</v>
      </c>
      <c r="C48" s="305" t="s">
        <v>58</v>
      </c>
      <c r="D48" s="239">
        <v>2020120440</v>
      </c>
      <c r="E48" s="307">
        <v>200</v>
      </c>
      <c r="F48" s="310">
        <v>19</v>
      </c>
      <c r="G48" s="95">
        <v>19.399999999999999</v>
      </c>
      <c r="H48" s="364"/>
      <c r="I48" s="310">
        <f t="shared" si="1"/>
        <v>19</v>
      </c>
    </row>
    <row r="49" spans="1:9" ht="54.75" customHeight="1">
      <c r="A49" s="146" t="s">
        <v>513</v>
      </c>
      <c r="B49" s="305" t="s">
        <v>76</v>
      </c>
      <c r="C49" s="305" t="s">
        <v>58</v>
      </c>
      <c r="D49" s="239">
        <v>2020180510</v>
      </c>
      <c r="E49" s="307">
        <v>200</v>
      </c>
      <c r="F49" s="310">
        <v>3000</v>
      </c>
      <c r="G49" s="234">
        <v>3000</v>
      </c>
      <c r="H49" s="364"/>
      <c r="I49" s="310">
        <f t="shared" si="1"/>
        <v>3000</v>
      </c>
    </row>
    <row r="50" spans="1:9" ht="41.25" customHeight="1">
      <c r="A50" s="342" t="s">
        <v>511</v>
      </c>
      <c r="B50" s="312" t="s">
        <v>76</v>
      </c>
      <c r="C50" s="312" t="s">
        <v>59</v>
      </c>
      <c r="D50" s="312" t="s">
        <v>481</v>
      </c>
      <c r="E50" s="37">
        <v>200</v>
      </c>
      <c r="F50" s="314">
        <v>0</v>
      </c>
      <c r="G50" s="234">
        <v>100</v>
      </c>
      <c r="H50" s="364"/>
      <c r="I50" s="314">
        <f t="shared" si="1"/>
        <v>0</v>
      </c>
    </row>
    <row r="51" spans="1:9" ht="30.75" customHeight="1">
      <c r="A51" s="342" t="s">
        <v>514</v>
      </c>
      <c r="B51" s="238" t="s">
        <v>76</v>
      </c>
      <c r="C51" s="238" t="s">
        <v>59</v>
      </c>
      <c r="D51" s="239">
        <v>1210120390</v>
      </c>
      <c r="E51" s="240">
        <v>200</v>
      </c>
      <c r="F51" s="243">
        <v>550</v>
      </c>
      <c r="G51" s="100" t="s">
        <v>448</v>
      </c>
      <c r="H51" s="364"/>
      <c r="I51" s="283">
        <f t="shared" si="1"/>
        <v>550</v>
      </c>
    </row>
    <row r="52" spans="1:9" ht="54" customHeight="1">
      <c r="A52" s="7" t="s">
        <v>295</v>
      </c>
      <c r="B52" s="136" t="s">
        <v>76</v>
      </c>
      <c r="C52" s="238" t="s">
        <v>59</v>
      </c>
      <c r="D52" s="139">
        <v>4290020160</v>
      </c>
      <c r="E52" s="135">
        <v>200</v>
      </c>
      <c r="F52" s="142">
        <v>801.2</v>
      </c>
      <c r="G52" s="110"/>
      <c r="H52" s="234"/>
      <c r="I52" s="283">
        <f t="shared" si="1"/>
        <v>801.2</v>
      </c>
    </row>
    <row r="53" spans="1:9" ht="30" customHeight="1">
      <c r="A53" s="141" t="s">
        <v>339</v>
      </c>
      <c r="B53" s="136" t="s">
        <v>76</v>
      </c>
      <c r="C53" s="136" t="s">
        <v>59</v>
      </c>
      <c r="D53" s="139">
        <v>4290020180</v>
      </c>
      <c r="E53" s="135">
        <v>200</v>
      </c>
      <c r="F53" s="142">
        <v>300</v>
      </c>
      <c r="G53" s="131"/>
      <c r="H53" s="234"/>
      <c r="I53" s="283">
        <f t="shared" si="1"/>
        <v>300</v>
      </c>
    </row>
    <row r="54" spans="1:9" ht="39" customHeight="1">
      <c r="A54" s="346" t="s">
        <v>380</v>
      </c>
      <c r="B54" s="136" t="s">
        <v>76</v>
      </c>
      <c r="C54" s="136" t="s">
        <v>385</v>
      </c>
      <c r="D54" s="136" t="s">
        <v>370</v>
      </c>
      <c r="E54" s="135">
        <v>200</v>
      </c>
      <c r="F54" s="142">
        <v>879.9</v>
      </c>
      <c r="G54" s="131"/>
      <c r="H54" s="293"/>
      <c r="I54" s="283">
        <f t="shared" si="1"/>
        <v>879.9</v>
      </c>
    </row>
    <row r="55" spans="1:9" ht="30" customHeight="1">
      <c r="A55" s="137" t="s">
        <v>379</v>
      </c>
      <c r="B55" s="136" t="s">
        <v>76</v>
      </c>
      <c r="C55" s="136" t="s">
        <v>385</v>
      </c>
      <c r="D55" s="136" t="s">
        <v>371</v>
      </c>
      <c r="E55" s="135">
        <v>200</v>
      </c>
      <c r="F55" s="142">
        <v>143.19999999999999</v>
      </c>
      <c r="G55" s="131"/>
      <c r="H55" s="293"/>
      <c r="I55" s="283">
        <f t="shared" si="1"/>
        <v>143.19999999999999</v>
      </c>
    </row>
    <row r="56" spans="1:9" ht="42.75" customHeight="1">
      <c r="A56" s="403" t="s">
        <v>777</v>
      </c>
      <c r="B56" s="345" t="s">
        <v>76</v>
      </c>
      <c r="C56" s="345" t="s">
        <v>384</v>
      </c>
      <c r="D56" s="345" t="s">
        <v>353</v>
      </c>
      <c r="E56" s="348">
        <v>200</v>
      </c>
      <c r="F56" s="350">
        <v>5.0999999999999996</v>
      </c>
      <c r="G56" s="347"/>
      <c r="H56" s="234"/>
      <c r="I56" s="350">
        <f>F56+H56</f>
        <v>5.0999999999999996</v>
      </c>
    </row>
    <row r="57" spans="1:9" ht="40.5" customHeight="1">
      <c r="A57" s="403" t="s">
        <v>776</v>
      </c>
      <c r="B57" s="136" t="s">
        <v>76</v>
      </c>
      <c r="C57" s="136" t="s">
        <v>384</v>
      </c>
      <c r="D57" s="136" t="s">
        <v>353</v>
      </c>
      <c r="E57" s="135">
        <v>400</v>
      </c>
      <c r="F57" s="142">
        <v>177.5</v>
      </c>
      <c r="G57" s="131"/>
      <c r="H57" s="234"/>
      <c r="I57" s="283">
        <f t="shared" si="1"/>
        <v>177.5</v>
      </c>
    </row>
    <row r="58" spans="1:9" ht="41.25" customHeight="1">
      <c r="A58" s="367" t="s">
        <v>523</v>
      </c>
      <c r="B58" s="136" t="s">
        <v>76</v>
      </c>
      <c r="C58" s="136" t="s">
        <v>384</v>
      </c>
      <c r="D58" s="365" t="s">
        <v>522</v>
      </c>
      <c r="E58" s="37">
        <v>800</v>
      </c>
      <c r="F58" s="368">
        <v>343.1</v>
      </c>
      <c r="G58" s="234">
        <v>343.1</v>
      </c>
      <c r="H58" s="368">
        <v>-343.1</v>
      </c>
      <c r="I58" s="283">
        <f t="shared" si="1"/>
        <v>0</v>
      </c>
    </row>
    <row r="59" spans="1:9" ht="29.25" customHeight="1">
      <c r="A59" s="137" t="s">
        <v>378</v>
      </c>
      <c r="B59" s="136" t="s">
        <v>76</v>
      </c>
      <c r="C59" s="136" t="s">
        <v>384</v>
      </c>
      <c r="D59" s="136" t="s">
        <v>374</v>
      </c>
      <c r="E59" s="135">
        <v>200</v>
      </c>
      <c r="F59" s="142">
        <v>500</v>
      </c>
      <c r="G59" s="131"/>
      <c r="H59" s="293"/>
      <c r="I59" s="283">
        <f t="shared" si="1"/>
        <v>500</v>
      </c>
    </row>
    <row r="60" spans="1:9" ht="27" customHeight="1">
      <c r="A60" s="7" t="s">
        <v>377</v>
      </c>
      <c r="B60" s="136" t="s">
        <v>76</v>
      </c>
      <c r="C60" s="136" t="s">
        <v>384</v>
      </c>
      <c r="D60" s="139">
        <v>4290020270</v>
      </c>
      <c r="E60" s="135">
        <v>200</v>
      </c>
      <c r="F60" s="142">
        <v>279.39999999999998</v>
      </c>
      <c r="G60" s="131"/>
      <c r="H60" s="234"/>
      <c r="I60" s="283">
        <f t="shared" si="1"/>
        <v>279.39999999999998</v>
      </c>
    </row>
    <row r="61" spans="1:9" ht="27" customHeight="1">
      <c r="A61" s="367" t="s">
        <v>524</v>
      </c>
      <c r="B61" s="365" t="s">
        <v>76</v>
      </c>
      <c r="C61" s="365" t="s">
        <v>386</v>
      </c>
      <c r="D61" s="365" t="s">
        <v>375</v>
      </c>
      <c r="E61" s="37">
        <v>200</v>
      </c>
      <c r="F61" s="368">
        <v>360.6</v>
      </c>
      <c r="G61" s="234">
        <v>360.6</v>
      </c>
      <c r="H61" s="368"/>
      <c r="I61" s="368">
        <f>F61+H61</f>
        <v>360.6</v>
      </c>
    </row>
    <row r="62" spans="1:9" ht="26.25">
      <c r="A62" s="168" t="s">
        <v>403</v>
      </c>
      <c r="B62" s="167" t="s">
        <v>76</v>
      </c>
      <c r="C62" s="6" t="s">
        <v>388</v>
      </c>
      <c r="D62" s="169">
        <v>2110120450</v>
      </c>
      <c r="E62" s="166">
        <v>300</v>
      </c>
      <c r="F62" s="170">
        <v>0</v>
      </c>
      <c r="G62" s="131"/>
      <c r="H62" s="234"/>
      <c r="I62" s="283">
        <f t="shared" si="1"/>
        <v>0</v>
      </c>
    </row>
    <row r="63" spans="1:9" ht="29.25" customHeight="1">
      <c r="A63" s="168" t="s">
        <v>404</v>
      </c>
      <c r="B63" s="167" t="s">
        <v>76</v>
      </c>
      <c r="C63" s="6" t="s">
        <v>388</v>
      </c>
      <c r="D63" s="169">
        <v>2110120460</v>
      </c>
      <c r="E63" s="166">
        <v>300</v>
      </c>
      <c r="F63" s="170">
        <v>100</v>
      </c>
      <c r="G63" s="131"/>
      <c r="H63" s="293"/>
      <c r="I63" s="283">
        <f t="shared" si="1"/>
        <v>100</v>
      </c>
    </row>
    <row r="64" spans="1:9" ht="33.75" customHeight="1">
      <c r="A64" s="168" t="s">
        <v>405</v>
      </c>
      <c r="B64" s="167" t="s">
        <v>76</v>
      </c>
      <c r="C64" s="6" t="s">
        <v>388</v>
      </c>
      <c r="D64" s="169">
        <v>2110120470</v>
      </c>
      <c r="E64" s="166">
        <v>300</v>
      </c>
      <c r="F64" s="170">
        <v>50</v>
      </c>
      <c r="G64" s="131"/>
      <c r="H64" s="293"/>
      <c r="I64" s="283">
        <f t="shared" si="1"/>
        <v>50</v>
      </c>
    </row>
    <row r="65" spans="1:9" ht="30" customHeight="1">
      <c r="A65" s="168" t="s">
        <v>406</v>
      </c>
      <c r="B65" s="167" t="s">
        <v>76</v>
      </c>
      <c r="C65" s="6" t="s">
        <v>388</v>
      </c>
      <c r="D65" s="169">
        <v>2110120480</v>
      </c>
      <c r="E65" s="166">
        <v>300</v>
      </c>
      <c r="F65" s="170">
        <v>25</v>
      </c>
      <c r="G65" s="131"/>
      <c r="H65" s="293"/>
      <c r="I65" s="283">
        <f t="shared" si="1"/>
        <v>25</v>
      </c>
    </row>
    <row r="66" spans="1:9" ht="30.75" customHeight="1">
      <c r="A66" s="168" t="s">
        <v>407</v>
      </c>
      <c r="B66" s="167" t="s">
        <v>76</v>
      </c>
      <c r="C66" s="6" t="s">
        <v>388</v>
      </c>
      <c r="D66" s="169">
        <v>2110120490</v>
      </c>
      <c r="E66" s="166">
        <v>300</v>
      </c>
      <c r="F66" s="170">
        <v>25</v>
      </c>
      <c r="G66" s="131"/>
      <c r="H66" s="293"/>
      <c r="I66" s="283">
        <f t="shared" si="1"/>
        <v>25</v>
      </c>
    </row>
    <row r="67" spans="1:9" ht="25.5">
      <c r="A67" s="7" t="s">
        <v>231</v>
      </c>
      <c r="B67" s="136" t="s">
        <v>76</v>
      </c>
      <c r="C67" s="136" t="s">
        <v>68</v>
      </c>
      <c r="D67" s="139">
        <v>4290007010</v>
      </c>
      <c r="E67" s="135">
        <v>300</v>
      </c>
      <c r="F67" s="142">
        <v>1316.1</v>
      </c>
      <c r="G67" s="110"/>
      <c r="H67" s="293"/>
      <c r="I67" s="283">
        <f t="shared" si="1"/>
        <v>1316.1</v>
      </c>
    </row>
    <row r="68" spans="1:9" ht="30" customHeight="1">
      <c r="A68" s="309" t="s">
        <v>473</v>
      </c>
      <c r="B68" s="305" t="s">
        <v>76</v>
      </c>
      <c r="C68" s="305" t="s">
        <v>314</v>
      </c>
      <c r="D68" s="305" t="s">
        <v>474</v>
      </c>
      <c r="E68" s="307">
        <v>300</v>
      </c>
      <c r="F68" s="310"/>
      <c r="G68" s="310"/>
      <c r="H68" s="364">
        <f>F68+G68</f>
        <v>0</v>
      </c>
      <c r="I68" s="310">
        <f t="shared" si="1"/>
        <v>0</v>
      </c>
    </row>
    <row r="69" spans="1:9" ht="28.5" customHeight="1">
      <c r="A69" s="309" t="s">
        <v>316</v>
      </c>
      <c r="B69" s="305" t="s">
        <v>76</v>
      </c>
      <c r="C69" s="305" t="s">
        <v>314</v>
      </c>
      <c r="D69" s="305" t="s">
        <v>475</v>
      </c>
      <c r="E69" s="307">
        <v>300</v>
      </c>
      <c r="F69" s="310">
        <v>565.70000000000005</v>
      </c>
      <c r="G69" s="310">
        <v>565.70000000000005</v>
      </c>
      <c r="H69" s="364"/>
      <c r="I69" s="310">
        <f t="shared" si="1"/>
        <v>565.70000000000005</v>
      </c>
    </row>
    <row r="70" spans="1:9" ht="30" customHeight="1">
      <c r="A70" s="141" t="s">
        <v>316</v>
      </c>
      <c r="B70" s="136" t="s">
        <v>76</v>
      </c>
      <c r="C70" s="136" t="s">
        <v>314</v>
      </c>
      <c r="D70" s="136" t="s">
        <v>344</v>
      </c>
      <c r="E70" s="135">
        <v>300</v>
      </c>
      <c r="F70" s="142">
        <v>439.2</v>
      </c>
      <c r="G70" s="110"/>
      <c r="H70" s="234">
        <v>-439.2</v>
      </c>
      <c r="I70" s="283">
        <f t="shared" si="1"/>
        <v>0</v>
      </c>
    </row>
    <row r="71" spans="1:9" ht="30" customHeight="1">
      <c r="A71" s="424" t="s">
        <v>316</v>
      </c>
      <c r="B71" s="390" t="s">
        <v>76</v>
      </c>
      <c r="C71" s="390" t="s">
        <v>314</v>
      </c>
      <c r="D71" s="390" t="s">
        <v>774</v>
      </c>
      <c r="E71" s="391">
        <v>300</v>
      </c>
      <c r="F71" s="393">
        <v>0</v>
      </c>
      <c r="G71" s="389"/>
      <c r="H71" s="234">
        <v>439.2</v>
      </c>
      <c r="I71" s="393">
        <f>F71+H71</f>
        <v>439.2</v>
      </c>
    </row>
    <row r="72" spans="1:9" ht="15.75">
      <c r="A72" s="145" t="s">
        <v>75</v>
      </c>
      <c r="B72" s="15" t="s">
        <v>77</v>
      </c>
      <c r="C72" s="136"/>
      <c r="D72" s="139"/>
      <c r="E72" s="139"/>
      <c r="F72" s="144">
        <f>F73+F74+F75</f>
        <v>983.9</v>
      </c>
      <c r="G72" s="110"/>
      <c r="H72" s="269">
        <f>H73+H74+H75</f>
        <v>0</v>
      </c>
      <c r="I72" s="268">
        <f>I73+I74+I75</f>
        <v>983.9</v>
      </c>
    </row>
    <row r="73" spans="1:9" ht="57.75" customHeight="1">
      <c r="A73" s="141" t="s">
        <v>223</v>
      </c>
      <c r="B73" s="136" t="s">
        <v>77</v>
      </c>
      <c r="C73" s="136" t="s">
        <v>49</v>
      </c>
      <c r="D73" s="139">
        <v>4090000270</v>
      </c>
      <c r="E73" s="135">
        <v>100</v>
      </c>
      <c r="F73" s="142">
        <v>817.5</v>
      </c>
      <c r="G73" s="110"/>
      <c r="H73" s="293"/>
      <c r="I73" s="230">
        <f>F73+H73</f>
        <v>817.5</v>
      </c>
    </row>
    <row r="74" spans="1:9" ht="31.5" customHeight="1">
      <c r="A74" s="141" t="s">
        <v>287</v>
      </c>
      <c r="B74" s="136" t="s">
        <v>77</v>
      </c>
      <c r="C74" s="136" t="s">
        <v>49</v>
      </c>
      <c r="D74" s="139">
        <v>4090000270</v>
      </c>
      <c r="E74" s="135">
        <v>200</v>
      </c>
      <c r="F74" s="142">
        <v>160.4</v>
      </c>
      <c r="G74" s="110"/>
      <c r="H74" s="293"/>
      <c r="I74" s="283">
        <f t="shared" ref="I74:I75" si="2">F74+H74</f>
        <v>160.4</v>
      </c>
    </row>
    <row r="75" spans="1:9" ht="39">
      <c r="A75" s="261" t="s">
        <v>298</v>
      </c>
      <c r="B75" s="260" t="s">
        <v>77</v>
      </c>
      <c r="C75" s="260" t="s">
        <v>53</v>
      </c>
      <c r="D75" s="263">
        <v>1710100710</v>
      </c>
      <c r="E75" s="264">
        <v>200</v>
      </c>
      <c r="F75" s="265">
        <v>6</v>
      </c>
      <c r="G75" s="262"/>
      <c r="H75" s="234"/>
      <c r="I75" s="283">
        <f t="shared" si="2"/>
        <v>6</v>
      </c>
    </row>
    <row r="76" spans="1:9" ht="21" customHeight="1">
      <c r="A76" s="145" t="s">
        <v>5</v>
      </c>
      <c r="B76" s="15" t="s">
        <v>6</v>
      </c>
      <c r="C76" s="136"/>
      <c r="D76" s="139"/>
      <c r="E76" s="139"/>
      <c r="F76" s="394">
        <f>F77+F78+F79+F80+F81+F82+F83+F84+F85+F86+F87+F88+F90+F92+F93+F94+F97+F98+F99+F100+F101+F102+F103+F104+F106+F107+F108+F109+F110+F111+F114+F115+F105+F113+F89+F112+F116+F117+F95+F96</f>
        <v>34885.799999999996</v>
      </c>
      <c r="G76" s="394">
        <f t="shared" ref="G76" si="3">G77+G78+G79+G80+G81+G82+G83+G84+G85+G86+G87+G88+G90+G92+G93+G94+G97+G98+G99+G100+G101+G102+G103+G104+G106+G107+G108+G109+G110+G111+G114+G115+G105+G113+G89+G112+G116+G117+G95</f>
        <v>4557</v>
      </c>
      <c r="H76" s="394">
        <f>H77+H78+H79+H80+H81+H82+H83+H84+H85+H86+H87+H88+H90+H92+H93+H94+H97+H98+H99+H100+H101+H102+H103+H104+H106+H107+H108+H109+H110+H111+H114+H115+H105+H113+H89+H112+H116+H117+H95+H96</f>
        <v>341.8</v>
      </c>
      <c r="I76" s="394">
        <f>I77+I78+I79+I80+I81+I82+I83+I84+I85+I86+I87+I88+I90+I92+I93+I94+I97+I98+I99+I100+I101+I102+I103+I104+I106+I107+I108+I109+I110+I111+I114+I115+I105+I113+I89+I112+I116+I117+I95+I96</f>
        <v>35227.599999999991</v>
      </c>
    </row>
    <row r="77" spans="1:9" ht="54" customHeight="1">
      <c r="A77" s="141" t="s">
        <v>227</v>
      </c>
      <c r="B77" s="136" t="s">
        <v>6</v>
      </c>
      <c r="C77" s="136" t="s">
        <v>51</v>
      </c>
      <c r="D77" s="139">
        <v>4190000290</v>
      </c>
      <c r="E77" s="135">
        <v>100</v>
      </c>
      <c r="F77" s="142">
        <v>3450.3</v>
      </c>
      <c r="G77" s="283">
        <v>3167.6</v>
      </c>
      <c r="H77" s="364"/>
      <c r="I77" s="283">
        <f>F77+H77</f>
        <v>3450.3</v>
      </c>
    </row>
    <row r="78" spans="1:9" ht="39.75" customHeight="1">
      <c r="A78" s="141" t="s">
        <v>290</v>
      </c>
      <c r="B78" s="136" t="s">
        <v>6</v>
      </c>
      <c r="C78" s="136" t="s">
        <v>51</v>
      </c>
      <c r="D78" s="139">
        <v>4190000290</v>
      </c>
      <c r="E78" s="135">
        <v>200</v>
      </c>
      <c r="F78" s="142">
        <v>206.4</v>
      </c>
      <c r="G78" s="110"/>
      <c r="H78" s="234"/>
      <c r="I78" s="283">
        <f t="shared" ref="I78:I115" si="4">F78+H78</f>
        <v>206.4</v>
      </c>
    </row>
    <row r="79" spans="1:9" ht="29.25" customHeight="1">
      <c r="A79" s="141" t="s">
        <v>228</v>
      </c>
      <c r="B79" s="136" t="s">
        <v>6</v>
      </c>
      <c r="C79" s="136" t="s">
        <v>51</v>
      </c>
      <c r="D79" s="139">
        <v>4190000290</v>
      </c>
      <c r="E79" s="135">
        <v>800</v>
      </c>
      <c r="F79" s="142">
        <v>1</v>
      </c>
      <c r="G79" s="110"/>
      <c r="H79" s="293"/>
      <c r="I79" s="283">
        <f t="shared" si="4"/>
        <v>1</v>
      </c>
    </row>
    <row r="80" spans="1:9" ht="25.5">
      <c r="A80" s="141" t="s">
        <v>229</v>
      </c>
      <c r="B80" s="136" t="s">
        <v>6</v>
      </c>
      <c r="C80" s="136" t="s">
        <v>52</v>
      </c>
      <c r="D80" s="139">
        <v>4290020090</v>
      </c>
      <c r="E80" s="135">
        <v>800</v>
      </c>
      <c r="F80" s="142">
        <v>3009.1</v>
      </c>
      <c r="G80" s="110"/>
      <c r="H80" s="234"/>
      <c r="I80" s="283">
        <f t="shared" si="4"/>
        <v>3009.1</v>
      </c>
    </row>
    <row r="81" spans="1:9" ht="42" customHeight="1">
      <c r="A81" s="141" t="s">
        <v>280</v>
      </c>
      <c r="B81" s="136" t="s">
        <v>6</v>
      </c>
      <c r="C81" s="136" t="s">
        <v>53</v>
      </c>
      <c r="D81" s="139">
        <v>1010120080</v>
      </c>
      <c r="E81" s="135">
        <v>200</v>
      </c>
      <c r="F81" s="142">
        <v>200</v>
      </c>
      <c r="G81" s="110"/>
      <c r="H81" s="293"/>
      <c r="I81" s="283">
        <f t="shared" si="4"/>
        <v>200</v>
      </c>
    </row>
    <row r="82" spans="1:9" ht="42" customHeight="1">
      <c r="A82" s="261" t="s">
        <v>298</v>
      </c>
      <c r="B82" s="260" t="s">
        <v>6</v>
      </c>
      <c r="C82" s="260" t="s">
        <v>53</v>
      </c>
      <c r="D82" s="263">
        <v>1710100710</v>
      </c>
      <c r="E82" s="264">
        <v>200</v>
      </c>
      <c r="F82" s="265">
        <v>21</v>
      </c>
      <c r="G82" s="262"/>
      <c r="H82" s="234"/>
      <c r="I82" s="283">
        <f t="shared" si="4"/>
        <v>21</v>
      </c>
    </row>
    <row r="83" spans="1:9" ht="44.25" customHeight="1">
      <c r="A83" s="210" t="s">
        <v>430</v>
      </c>
      <c r="B83" s="189" t="s">
        <v>6</v>
      </c>
      <c r="C83" s="189" t="s">
        <v>55</v>
      </c>
      <c r="D83" s="190">
        <v>4290008100</v>
      </c>
      <c r="E83" s="188">
        <v>500</v>
      </c>
      <c r="F83" s="192">
        <v>773.1</v>
      </c>
      <c r="G83" s="177"/>
      <c r="H83" s="234"/>
      <c r="I83" s="283">
        <f t="shared" si="4"/>
        <v>773.1</v>
      </c>
    </row>
    <row r="84" spans="1:9" ht="69.75" customHeight="1">
      <c r="A84" s="141" t="s">
        <v>23</v>
      </c>
      <c r="B84" s="136" t="s">
        <v>6</v>
      </c>
      <c r="C84" s="136" t="s">
        <v>55</v>
      </c>
      <c r="D84" s="139">
        <v>4290000300</v>
      </c>
      <c r="E84" s="135">
        <v>100</v>
      </c>
      <c r="F84" s="142">
        <v>2674.3</v>
      </c>
      <c r="G84" s="110"/>
      <c r="H84" s="234">
        <v>-7.2</v>
      </c>
      <c r="I84" s="283">
        <f t="shared" si="4"/>
        <v>2667.1000000000004</v>
      </c>
    </row>
    <row r="85" spans="1:9" ht="42.75" customHeight="1">
      <c r="A85" s="141" t="s">
        <v>294</v>
      </c>
      <c r="B85" s="136" t="s">
        <v>6</v>
      </c>
      <c r="C85" s="136" t="s">
        <v>55</v>
      </c>
      <c r="D85" s="139">
        <v>4290000300</v>
      </c>
      <c r="E85" s="135">
        <v>200</v>
      </c>
      <c r="F85" s="142">
        <v>919.5</v>
      </c>
      <c r="G85" s="110"/>
      <c r="H85" s="293"/>
      <c r="I85" s="283">
        <f t="shared" si="4"/>
        <v>919.5</v>
      </c>
    </row>
    <row r="86" spans="1:9" ht="41.25" customHeight="1">
      <c r="A86" s="275" t="s">
        <v>451</v>
      </c>
      <c r="B86" s="276" t="s">
        <v>452</v>
      </c>
      <c r="C86" s="270" t="s">
        <v>55</v>
      </c>
      <c r="D86" s="272">
        <v>4290000300</v>
      </c>
      <c r="E86" s="273">
        <v>300</v>
      </c>
      <c r="F86" s="274">
        <v>29</v>
      </c>
      <c r="G86" s="271"/>
      <c r="H86" s="234">
        <v>7.2</v>
      </c>
      <c r="I86" s="283">
        <f t="shared" si="4"/>
        <v>36.200000000000003</v>
      </c>
    </row>
    <row r="87" spans="1:9" ht="39.75" customHeight="1">
      <c r="A87" s="141" t="s">
        <v>24</v>
      </c>
      <c r="B87" s="136" t="s">
        <v>6</v>
      </c>
      <c r="C87" s="136" t="s">
        <v>55</v>
      </c>
      <c r="D87" s="139">
        <v>4290000300</v>
      </c>
      <c r="E87" s="135">
        <v>800</v>
      </c>
      <c r="F87" s="142">
        <v>26.4</v>
      </c>
      <c r="G87" s="110"/>
      <c r="H87" s="293"/>
      <c r="I87" s="283">
        <f t="shared" si="4"/>
        <v>26.4</v>
      </c>
    </row>
    <row r="88" spans="1:9" ht="29.25" customHeight="1">
      <c r="A88" s="339" t="s">
        <v>201</v>
      </c>
      <c r="B88" s="334" t="s">
        <v>6</v>
      </c>
      <c r="C88" s="334" t="s">
        <v>57</v>
      </c>
      <c r="D88" s="334" t="s">
        <v>204</v>
      </c>
      <c r="E88" s="336">
        <v>800</v>
      </c>
      <c r="F88" s="340">
        <v>350</v>
      </c>
      <c r="G88" s="338"/>
      <c r="H88" s="293"/>
      <c r="I88" s="340">
        <f t="shared" ref="I88" si="5">F88+H88</f>
        <v>350</v>
      </c>
    </row>
    <row r="89" spans="1:9" ht="44.25" customHeight="1">
      <c r="A89" s="146" t="s">
        <v>409</v>
      </c>
      <c r="B89" s="334" t="s">
        <v>6</v>
      </c>
      <c r="C89" s="334" t="s">
        <v>58</v>
      </c>
      <c r="D89" s="337">
        <v>2010108010</v>
      </c>
      <c r="E89" s="336">
        <v>500</v>
      </c>
      <c r="F89" s="340">
        <v>2448</v>
      </c>
      <c r="G89" s="338"/>
      <c r="H89" s="234"/>
      <c r="I89" s="340">
        <f t="shared" ref="I89" si="6">F89+H89</f>
        <v>2448</v>
      </c>
    </row>
    <row r="90" spans="1:9" ht="44.25" customHeight="1">
      <c r="A90" s="356" t="s">
        <v>497</v>
      </c>
      <c r="B90" s="357" t="s">
        <v>6</v>
      </c>
      <c r="C90" s="357" t="s">
        <v>58</v>
      </c>
      <c r="D90" s="358">
        <v>2020108020</v>
      </c>
      <c r="E90" s="359">
        <v>500</v>
      </c>
      <c r="F90" s="11">
        <v>825</v>
      </c>
      <c r="G90" s="234">
        <v>825</v>
      </c>
      <c r="H90" s="364"/>
      <c r="I90" s="283">
        <f>F90+H90</f>
        <v>825</v>
      </c>
    </row>
    <row r="91" spans="1:9" ht="1.5" hidden="1" customHeight="1">
      <c r="A91" s="356" t="s">
        <v>409</v>
      </c>
      <c r="B91" s="357" t="s">
        <v>6</v>
      </c>
      <c r="C91" s="357" t="s">
        <v>58</v>
      </c>
      <c r="D91" s="360">
        <v>2010108010</v>
      </c>
      <c r="E91" s="359">
        <v>500</v>
      </c>
      <c r="F91" s="11">
        <v>2303</v>
      </c>
      <c r="G91" s="177"/>
      <c r="H91" s="293"/>
      <c r="I91" s="283">
        <f t="shared" si="4"/>
        <v>2303</v>
      </c>
    </row>
    <row r="92" spans="1:9" ht="25.5">
      <c r="A92" s="361" t="s">
        <v>208</v>
      </c>
      <c r="B92" s="357" t="s">
        <v>6</v>
      </c>
      <c r="C92" s="357" t="s">
        <v>59</v>
      </c>
      <c r="D92" s="357" t="s">
        <v>211</v>
      </c>
      <c r="E92" s="359">
        <v>800</v>
      </c>
      <c r="F92" s="11">
        <v>400</v>
      </c>
      <c r="G92" s="110"/>
      <c r="H92" s="293"/>
      <c r="I92" s="283">
        <f t="shared" si="4"/>
        <v>400</v>
      </c>
    </row>
    <row r="93" spans="1:9" ht="56.25" customHeight="1">
      <c r="A93" s="219" t="s">
        <v>428</v>
      </c>
      <c r="B93" s="172" t="s">
        <v>6</v>
      </c>
      <c r="C93" s="172" t="s">
        <v>384</v>
      </c>
      <c r="D93" s="208" t="s">
        <v>414</v>
      </c>
      <c r="E93" s="171">
        <v>500</v>
      </c>
      <c r="F93" s="176">
        <v>0</v>
      </c>
      <c r="G93" s="177"/>
      <c r="H93" s="234"/>
      <c r="I93" s="283">
        <f t="shared" si="4"/>
        <v>0</v>
      </c>
    </row>
    <row r="94" spans="1:9" ht="40.5" customHeight="1">
      <c r="A94" s="219" t="s">
        <v>438</v>
      </c>
      <c r="B94" s="222" t="s">
        <v>6</v>
      </c>
      <c r="C94" s="222" t="s">
        <v>384</v>
      </c>
      <c r="D94" s="222" t="s">
        <v>436</v>
      </c>
      <c r="E94" s="221">
        <v>500</v>
      </c>
      <c r="F94" s="223">
        <v>4365</v>
      </c>
      <c r="G94" s="224"/>
      <c r="H94" s="234"/>
      <c r="I94" s="283">
        <f t="shared" si="4"/>
        <v>4365</v>
      </c>
    </row>
    <row r="95" spans="1:9" ht="40.5" customHeight="1">
      <c r="A95" s="352" t="s">
        <v>359</v>
      </c>
      <c r="B95" s="374" t="s">
        <v>6</v>
      </c>
      <c r="C95" s="351" t="s">
        <v>384</v>
      </c>
      <c r="D95" s="351" t="s">
        <v>433</v>
      </c>
      <c r="E95" s="353">
        <v>800</v>
      </c>
      <c r="F95" s="355">
        <v>5000</v>
      </c>
      <c r="G95" s="354"/>
      <c r="H95" s="234"/>
      <c r="I95" s="355">
        <f t="shared" si="4"/>
        <v>5000</v>
      </c>
    </row>
    <row r="96" spans="1:9" ht="40.5" customHeight="1">
      <c r="A96" s="392" t="s">
        <v>523</v>
      </c>
      <c r="B96" s="390" t="s">
        <v>76</v>
      </c>
      <c r="C96" s="390" t="s">
        <v>384</v>
      </c>
      <c r="D96" s="390" t="s">
        <v>522</v>
      </c>
      <c r="E96" s="37">
        <v>800</v>
      </c>
      <c r="F96" s="393"/>
      <c r="G96" s="389"/>
      <c r="H96" s="234">
        <v>343.1</v>
      </c>
      <c r="I96" s="393">
        <f>F96+H96</f>
        <v>343.1</v>
      </c>
    </row>
    <row r="97" spans="1:9" ht="40.5" customHeight="1">
      <c r="A97" s="219" t="s">
        <v>425</v>
      </c>
      <c r="B97" s="172" t="s">
        <v>6</v>
      </c>
      <c r="C97" s="172" t="s">
        <v>386</v>
      </c>
      <c r="D97" s="208" t="s">
        <v>413</v>
      </c>
      <c r="E97" s="171">
        <v>500</v>
      </c>
      <c r="F97" s="176">
        <v>544.79999999999995</v>
      </c>
      <c r="G97" s="177"/>
      <c r="H97" s="234"/>
      <c r="I97" s="283">
        <f t="shared" si="4"/>
        <v>544.79999999999995</v>
      </c>
    </row>
    <row r="98" spans="1:9" ht="45" customHeight="1">
      <c r="A98" s="209" t="s">
        <v>429</v>
      </c>
      <c r="B98" s="172" t="s">
        <v>6</v>
      </c>
      <c r="C98" s="172" t="s">
        <v>386</v>
      </c>
      <c r="D98" s="208" t="s">
        <v>420</v>
      </c>
      <c r="E98" s="171">
        <v>500</v>
      </c>
      <c r="F98" s="176">
        <v>200</v>
      </c>
      <c r="G98" s="177"/>
      <c r="H98" s="293"/>
      <c r="I98" s="283">
        <f t="shared" si="4"/>
        <v>200</v>
      </c>
    </row>
    <row r="99" spans="1:9" ht="57" customHeight="1">
      <c r="A99" s="254" t="s">
        <v>183</v>
      </c>
      <c r="B99" s="249" t="s">
        <v>6</v>
      </c>
      <c r="C99" s="249" t="s">
        <v>449</v>
      </c>
      <c r="D99" s="249" t="s">
        <v>185</v>
      </c>
      <c r="E99" s="251">
        <v>100</v>
      </c>
      <c r="F99" s="255">
        <v>1304.2</v>
      </c>
      <c r="G99" s="252"/>
      <c r="H99" s="364"/>
      <c r="I99" s="283">
        <f t="shared" si="4"/>
        <v>1304.2</v>
      </c>
    </row>
    <row r="100" spans="1:9" ht="42.75" customHeight="1">
      <c r="A100" s="254" t="s">
        <v>277</v>
      </c>
      <c r="B100" s="249" t="s">
        <v>6</v>
      </c>
      <c r="C100" s="249" t="s">
        <v>449</v>
      </c>
      <c r="D100" s="249" t="s">
        <v>185</v>
      </c>
      <c r="E100" s="251">
        <v>200</v>
      </c>
      <c r="F100" s="255">
        <v>74.099999999999994</v>
      </c>
      <c r="G100" s="252"/>
      <c r="H100" s="364"/>
      <c r="I100" s="283">
        <f t="shared" si="4"/>
        <v>74.099999999999994</v>
      </c>
    </row>
    <row r="101" spans="1:9" ht="31.5" customHeight="1">
      <c r="A101" s="254" t="s">
        <v>184</v>
      </c>
      <c r="B101" s="249" t="s">
        <v>6</v>
      </c>
      <c r="C101" s="249" t="s">
        <v>449</v>
      </c>
      <c r="D101" s="249" t="s">
        <v>185</v>
      </c>
      <c r="E101" s="251">
        <v>800</v>
      </c>
      <c r="F101" s="255">
        <v>0.5</v>
      </c>
      <c r="G101" s="252"/>
      <c r="H101" s="364"/>
      <c r="I101" s="283">
        <f t="shared" si="4"/>
        <v>0.5</v>
      </c>
    </row>
    <row r="102" spans="1:9" ht="15.75" hidden="1" customHeight="1">
      <c r="A102" s="254"/>
      <c r="B102" s="249"/>
      <c r="C102" s="249"/>
      <c r="D102" s="95"/>
      <c r="E102" s="251"/>
      <c r="F102" s="255"/>
      <c r="G102" s="252"/>
      <c r="H102" s="364"/>
      <c r="I102" s="283"/>
    </row>
    <row r="103" spans="1:9" ht="60.75" customHeight="1">
      <c r="A103" s="288" t="s">
        <v>465</v>
      </c>
      <c r="B103" s="278" t="s">
        <v>6</v>
      </c>
      <c r="C103" s="278" t="s">
        <v>449</v>
      </c>
      <c r="D103" s="100" t="s">
        <v>460</v>
      </c>
      <c r="E103" s="282">
        <v>100</v>
      </c>
      <c r="F103" s="283">
        <v>27.4</v>
      </c>
      <c r="G103" s="280"/>
      <c r="H103" s="364"/>
      <c r="I103" s="283">
        <f t="shared" si="4"/>
        <v>27.4</v>
      </c>
    </row>
    <row r="104" spans="1:9" ht="66" customHeight="1">
      <c r="A104" s="424" t="s">
        <v>327</v>
      </c>
      <c r="B104" s="278" t="s">
        <v>6</v>
      </c>
      <c r="C104" s="278" t="s">
        <v>449</v>
      </c>
      <c r="D104" s="100" t="s">
        <v>408</v>
      </c>
      <c r="E104" s="282">
        <v>100</v>
      </c>
      <c r="F104" s="283">
        <v>137</v>
      </c>
      <c r="G104" s="280"/>
      <c r="H104" s="364"/>
      <c r="I104" s="283">
        <f t="shared" si="4"/>
        <v>137</v>
      </c>
    </row>
    <row r="105" spans="1:9" ht="41.25" customHeight="1">
      <c r="A105" s="424" t="s">
        <v>498</v>
      </c>
      <c r="B105" s="305" t="s">
        <v>6</v>
      </c>
      <c r="C105" s="305" t="s">
        <v>449</v>
      </c>
      <c r="D105" s="305" t="s">
        <v>472</v>
      </c>
      <c r="E105" s="307">
        <v>100</v>
      </c>
      <c r="F105" s="310">
        <v>22.6</v>
      </c>
      <c r="G105" s="234">
        <v>22.6</v>
      </c>
      <c r="H105" s="364"/>
      <c r="I105" s="310">
        <f t="shared" si="4"/>
        <v>22.6</v>
      </c>
    </row>
    <row r="106" spans="1:9" ht="57.75" customHeight="1">
      <c r="A106" s="141" t="s">
        <v>165</v>
      </c>
      <c r="B106" s="136" t="s">
        <v>6</v>
      </c>
      <c r="C106" s="136" t="s">
        <v>66</v>
      </c>
      <c r="D106" s="136" t="s">
        <v>169</v>
      </c>
      <c r="E106" s="135">
        <v>100</v>
      </c>
      <c r="F106" s="142">
        <v>2142.5</v>
      </c>
      <c r="G106" s="110"/>
      <c r="H106" s="234"/>
      <c r="I106" s="283">
        <f t="shared" si="4"/>
        <v>2142.5</v>
      </c>
    </row>
    <row r="107" spans="1:9" ht="42" customHeight="1">
      <c r="A107" s="141" t="s">
        <v>274</v>
      </c>
      <c r="B107" s="136" t="s">
        <v>6</v>
      </c>
      <c r="C107" s="136" t="s">
        <v>66</v>
      </c>
      <c r="D107" s="136" t="s">
        <v>169</v>
      </c>
      <c r="E107" s="135">
        <v>200</v>
      </c>
      <c r="F107" s="142">
        <v>2029</v>
      </c>
      <c r="G107" s="110"/>
      <c r="H107" s="234"/>
      <c r="I107" s="283">
        <f t="shared" si="4"/>
        <v>2029</v>
      </c>
    </row>
    <row r="108" spans="1:9" ht="31.5" customHeight="1">
      <c r="A108" s="141" t="s">
        <v>166</v>
      </c>
      <c r="B108" s="136" t="s">
        <v>6</v>
      </c>
      <c r="C108" s="136" t="s">
        <v>66</v>
      </c>
      <c r="D108" s="136" t="s">
        <v>169</v>
      </c>
      <c r="E108" s="135">
        <v>800</v>
      </c>
      <c r="F108" s="142">
        <v>29</v>
      </c>
      <c r="G108" s="110"/>
      <c r="H108" s="234"/>
      <c r="I108" s="283">
        <f t="shared" si="4"/>
        <v>29</v>
      </c>
    </row>
    <row r="109" spans="1:9" ht="30" customHeight="1">
      <c r="A109" s="141" t="s">
        <v>275</v>
      </c>
      <c r="B109" s="136" t="s">
        <v>6</v>
      </c>
      <c r="C109" s="136" t="s">
        <v>66</v>
      </c>
      <c r="D109" s="136" t="s">
        <v>170</v>
      </c>
      <c r="E109" s="135">
        <v>200</v>
      </c>
      <c r="F109" s="142">
        <v>164</v>
      </c>
      <c r="G109" s="110"/>
      <c r="H109" s="234"/>
      <c r="I109" s="283">
        <f t="shared" si="4"/>
        <v>164</v>
      </c>
    </row>
    <row r="110" spans="1:9" ht="32.25" customHeight="1">
      <c r="A110" s="343" t="s">
        <v>301</v>
      </c>
      <c r="B110" s="136" t="s">
        <v>6</v>
      </c>
      <c r="C110" s="136" t="s">
        <v>66</v>
      </c>
      <c r="D110" s="136" t="s">
        <v>173</v>
      </c>
      <c r="E110" s="135">
        <v>200</v>
      </c>
      <c r="F110" s="11">
        <v>144.6</v>
      </c>
      <c r="G110" s="110"/>
      <c r="H110" s="234"/>
      <c r="I110" s="283">
        <f t="shared" si="4"/>
        <v>144.6</v>
      </c>
    </row>
    <row r="111" spans="1:9" ht="73.5" customHeight="1">
      <c r="A111" s="342" t="s">
        <v>176</v>
      </c>
      <c r="B111" s="278" t="s">
        <v>6</v>
      </c>
      <c r="C111" s="278" t="s">
        <v>66</v>
      </c>
      <c r="D111" s="279" t="s">
        <v>178</v>
      </c>
      <c r="E111" s="282">
        <v>100</v>
      </c>
      <c r="F111" s="283">
        <v>692.8</v>
      </c>
      <c r="G111" s="95">
        <v>442.7</v>
      </c>
      <c r="H111" s="234"/>
      <c r="I111" s="283">
        <f>F111+H111</f>
        <v>692.8</v>
      </c>
    </row>
    <row r="112" spans="1:9" ht="44.25" customHeight="1">
      <c r="A112" s="335" t="s">
        <v>491</v>
      </c>
      <c r="B112" s="334" t="s">
        <v>6</v>
      </c>
      <c r="C112" s="334" t="s">
        <v>66</v>
      </c>
      <c r="D112" s="279" t="s">
        <v>178</v>
      </c>
      <c r="E112" s="336">
        <v>500</v>
      </c>
      <c r="F112" s="340">
        <v>73.099999999999994</v>
      </c>
      <c r="G112" s="95"/>
      <c r="H112" s="234"/>
      <c r="I112" s="340">
        <f>F112+H112</f>
        <v>73.099999999999994</v>
      </c>
    </row>
    <row r="113" spans="1:9" ht="55.5" customHeight="1">
      <c r="A113" s="343" t="s">
        <v>498</v>
      </c>
      <c r="B113" s="305" t="s">
        <v>6</v>
      </c>
      <c r="C113" s="305" t="s">
        <v>66</v>
      </c>
      <c r="D113" s="305" t="s">
        <v>471</v>
      </c>
      <c r="E113" s="307">
        <v>100</v>
      </c>
      <c r="F113" s="310">
        <v>90.4</v>
      </c>
      <c r="G113" s="95">
        <v>90.4</v>
      </c>
      <c r="H113" s="364"/>
      <c r="I113" s="310">
        <f>F113+H113</f>
        <v>90.4</v>
      </c>
    </row>
    <row r="114" spans="1:9" ht="54.75" customHeight="1">
      <c r="A114" s="141" t="s">
        <v>177</v>
      </c>
      <c r="B114" s="136" t="s">
        <v>6</v>
      </c>
      <c r="C114" s="136" t="s">
        <v>66</v>
      </c>
      <c r="D114" s="136" t="s">
        <v>179</v>
      </c>
      <c r="E114" s="135">
        <v>100</v>
      </c>
      <c r="F114" s="11">
        <v>461.7</v>
      </c>
      <c r="G114" s="110"/>
      <c r="H114" s="234"/>
      <c r="I114" s="283">
        <f t="shared" si="4"/>
        <v>461.7</v>
      </c>
    </row>
    <row r="115" spans="1:9" ht="41.25" customHeight="1">
      <c r="A115" s="191" t="s">
        <v>412</v>
      </c>
      <c r="B115" s="136" t="s">
        <v>6</v>
      </c>
      <c r="C115" s="136" t="s">
        <v>66</v>
      </c>
      <c r="D115" s="189" t="s">
        <v>411</v>
      </c>
      <c r="E115" s="135">
        <v>500</v>
      </c>
      <c r="F115" s="142">
        <v>2041.3</v>
      </c>
      <c r="G115" s="110"/>
      <c r="H115" s="234"/>
      <c r="I115" s="283">
        <f t="shared" si="4"/>
        <v>2041.3</v>
      </c>
    </row>
    <row r="116" spans="1:9" ht="33.75" customHeight="1">
      <c r="A116" s="343" t="s">
        <v>515</v>
      </c>
      <c r="B116" s="323" t="s">
        <v>6</v>
      </c>
      <c r="C116" s="323" t="s">
        <v>66</v>
      </c>
      <c r="D116" s="279" t="s">
        <v>494</v>
      </c>
      <c r="E116" s="336">
        <v>200</v>
      </c>
      <c r="F116" s="340">
        <v>4.4000000000000004</v>
      </c>
      <c r="G116" s="100" t="s">
        <v>485</v>
      </c>
      <c r="H116" s="234">
        <v>-1.3</v>
      </c>
      <c r="I116" s="327">
        <f>F116+H116</f>
        <v>3.1000000000000005</v>
      </c>
    </row>
    <row r="117" spans="1:9" ht="43.5" customHeight="1">
      <c r="A117" s="343" t="s">
        <v>516</v>
      </c>
      <c r="B117" s="334" t="s">
        <v>6</v>
      </c>
      <c r="C117" s="334" t="s">
        <v>66</v>
      </c>
      <c r="D117" s="279" t="s">
        <v>495</v>
      </c>
      <c r="E117" s="336">
        <v>200</v>
      </c>
      <c r="F117" s="340">
        <v>4.3</v>
      </c>
      <c r="G117" s="100" t="s">
        <v>496</v>
      </c>
      <c r="H117" s="234"/>
      <c r="I117" s="340">
        <f>F117+H117</f>
        <v>4.3</v>
      </c>
    </row>
    <row r="118" spans="1:9" ht="21" customHeight="1">
      <c r="A118" s="145" t="s">
        <v>84</v>
      </c>
      <c r="B118" s="15" t="s">
        <v>7</v>
      </c>
      <c r="C118" s="136"/>
      <c r="D118" s="136"/>
      <c r="E118" s="139"/>
      <c r="F118" s="378">
        <f>F119+F120+F121+F122+F123+F124+F125+F127+F128+F129+F130+F136+F137+F138+F139+F140+F141+F142+F143+F144+F145+F147+F148+F149+F151+F152+F153+F160+F161+F162+F164+F165+F166+F167+F168+F169+F170+F171+F172+F173+F174+F175+F176+F177+F178+F179+F180+F181+F184+F185+F188+F189+F154+F155+F156+F131+F132+F135+F133+F150+F126+F134+F146+F157+F186+F187+F182+F183+F163</f>
        <v>117028.89999999998</v>
      </c>
      <c r="G118" s="341">
        <f t="shared" ref="G118" si="7">G119+G120+G121+G122+G123+G124+G125+G127+G128+G129+G130+G136+G137+G138+G139+G140+G141+G142+G143+G144+G145+G147+G148+G149+G151+G152+G153+G160+G161+G162+G164+G165+G166+G167+G168+G169+G170+G171+G172+G173+G174+G175+G176+G177+G178+G179+G180+G181+G184+G185+G188+G189+G154+G155+G156+G131+G132+G135+G133+G150+G126+G134+G146+G157+G186+G187+G182+G183</f>
        <v>5191.5</v>
      </c>
      <c r="H118" s="363">
        <f>H119+H120+H121+H122+H123+H124+H125+H127+H128+H129+H130+H136+H137+H138+H139+H140+H141+H142+H143+H144+H145+H147+H148+H149+H151+H152+H153+H160+H161+H162+H164+H165+H166+H167+H168+H169+H170+H171+H172+H173+H174+H175+H176+H177+H178+H179+H180+H181+H184+H185+H188+H189+H154+H155+H156+H131+H132+H135+H133+H150+H126+H134+H146+H157+H186+H187+H182+H183+H163+H158+H159</f>
        <v>-431.6</v>
      </c>
      <c r="I118" s="394">
        <f>I119+I120+I121+I122+I123+I124+I125+I127+I128+I129+I130+I136+I137+I138+I139+I140+I141+I142+I143+I144+I145+I147+I148+I149+I151+I152+I153+I160+I161+I162+I164+I165+I166+I167+I168+I169+I170+I171+I172+I173+I174+I175+I176+I177+I178+I179+I180+I181+I184+I185+I188+I189+I154+I155+I156+I131+I132+I135+I133+I150+I126+I134+I146+I157+I186+I187+I182+I183+I163+I158+I159</f>
        <v>116597.29999999997</v>
      </c>
    </row>
    <row r="119" spans="1:9" ht="42" customHeight="1">
      <c r="A119" s="141" t="s">
        <v>258</v>
      </c>
      <c r="B119" s="136" t="s">
        <v>7</v>
      </c>
      <c r="C119" s="136" t="s">
        <v>61</v>
      </c>
      <c r="D119" s="136" t="s">
        <v>103</v>
      </c>
      <c r="E119" s="135">
        <v>200</v>
      </c>
      <c r="F119" s="142">
        <v>895</v>
      </c>
      <c r="G119" s="110"/>
      <c r="H119" s="234"/>
      <c r="I119" s="230">
        <f>F119+H119</f>
        <v>895</v>
      </c>
    </row>
    <row r="120" spans="1:9" ht="85.5" customHeight="1">
      <c r="A120" s="7" t="s">
        <v>261</v>
      </c>
      <c r="B120" s="136" t="s">
        <v>7</v>
      </c>
      <c r="C120" s="136" t="s">
        <v>61</v>
      </c>
      <c r="D120" s="136" t="s">
        <v>112</v>
      </c>
      <c r="E120" s="135">
        <v>200</v>
      </c>
      <c r="F120" s="142">
        <v>199.5</v>
      </c>
      <c r="G120" s="110"/>
      <c r="H120" s="293"/>
      <c r="I120" s="283">
        <f t="shared" ref="I120:I189" si="8">F120+H120</f>
        <v>199.5</v>
      </c>
    </row>
    <row r="121" spans="1:9" ht="57" customHeight="1">
      <c r="A121" s="343" t="s">
        <v>94</v>
      </c>
      <c r="B121" s="136" t="s">
        <v>7</v>
      </c>
      <c r="C121" s="136" t="s">
        <v>61</v>
      </c>
      <c r="D121" s="136" t="s">
        <v>119</v>
      </c>
      <c r="E121" s="135">
        <v>100</v>
      </c>
      <c r="F121" s="142">
        <v>3228.5</v>
      </c>
      <c r="G121" s="110"/>
      <c r="H121" s="234"/>
      <c r="I121" s="283">
        <f t="shared" si="8"/>
        <v>3228.5</v>
      </c>
    </row>
    <row r="122" spans="1:9" ht="45.75" customHeight="1">
      <c r="A122" s="141" t="s">
        <v>263</v>
      </c>
      <c r="B122" s="136" t="s">
        <v>7</v>
      </c>
      <c r="C122" s="136" t="s">
        <v>61</v>
      </c>
      <c r="D122" s="136" t="s">
        <v>119</v>
      </c>
      <c r="E122" s="135">
        <v>200</v>
      </c>
      <c r="F122" s="142">
        <v>3462.5</v>
      </c>
      <c r="G122" s="110"/>
      <c r="H122" s="234">
        <v>-59.2</v>
      </c>
      <c r="I122" s="283">
        <f t="shared" si="8"/>
        <v>3403.3</v>
      </c>
    </row>
    <row r="123" spans="1:9" ht="31.5" customHeight="1">
      <c r="A123" s="141" t="s">
        <v>95</v>
      </c>
      <c r="B123" s="136" t="s">
        <v>7</v>
      </c>
      <c r="C123" s="136" t="s">
        <v>61</v>
      </c>
      <c r="D123" s="136" t="s">
        <v>119</v>
      </c>
      <c r="E123" s="135">
        <v>800</v>
      </c>
      <c r="F123" s="142">
        <v>140.9</v>
      </c>
      <c r="G123" s="110"/>
      <c r="H123" s="234"/>
      <c r="I123" s="283">
        <f t="shared" si="8"/>
        <v>140.9</v>
      </c>
    </row>
    <row r="124" spans="1:9" ht="32.25" customHeight="1">
      <c r="A124" s="141" t="s">
        <v>264</v>
      </c>
      <c r="B124" s="136" t="s">
        <v>7</v>
      </c>
      <c r="C124" s="136" t="s">
        <v>61</v>
      </c>
      <c r="D124" s="136" t="s">
        <v>232</v>
      </c>
      <c r="E124" s="135">
        <v>200</v>
      </c>
      <c r="F124" s="142">
        <v>1574.4</v>
      </c>
      <c r="G124" s="110"/>
      <c r="H124" s="293"/>
      <c r="I124" s="283">
        <f t="shared" si="8"/>
        <v>1574.4</v>
      </c>
    </row>
    <row r="125" spans="1:9" ht="25.5">
      <c r="A125" s="141" t="s">
        <v>265</v>
      </c>
      <c r="B125" s="136" t="s">
        <v>7</v>
      </c>
      <c r="C125" s="136" t="s">
        <v>61</v>
      </c>
      <c r="D125" s="136" t="s">
        <v>241</v>
      </c>
      <c r="E125" s="135">
        <v>200</v>
      </c>
      <c r="F125" s="142">
        <v>1000.8</v>
      </c>
      <c r="G125" s="110"/>
      <c r="H125" s="293"/>
      <c r="I125" s="283">
        <f t="shared" si="8"/>
        <v>1000.8</v>
      </c>
    </row>
    <row r="126" spans="1:9" ht="51">
      <c r="A126" s="343" t="s">
        <v>498</v>
      </c>
      <c r="B126" s="305" t="s">
        <v>7</v>
      </c>
      <c r="C126" s="305" t="s">
        <v>61</v>
      </c>
      <c r="D126" s="305" t="s">
        <v>468</v>
      </c>
      <c r="E126" s="307">
        <v>100</v>
      </c>
      <c r="F126" s="310">
        <v>316.3</v>
      </c>
      <c r="G126" s="95">
        <v>316.3</v>
      </c>
      <c r="H126" s="364"/>
      <c r="I126" s="310">
        <f t="shared" si="8"/>
        <v>316.3</v>
      </c>
    </row>
    <row r="127" spans="1:9" ht="124.5" customHeight="1">
      <c r="A127" s="141" t="s">
        <v>128</v>
      </c>
      <c r="B127" s="136" t="s">
        <v>7</v>
      </c>
      <c r="C127" s="136" t="s">
        <v>61</v>
      </c>
      <c r="D127" s="136" t="s">
        <v>129</v>
      </c>
      <c r="E127" s="135">
        <v>100</v>
      </c>
      <c r="F127" s="142">
        <v>4715</v>
      </c>
      <c r="G127" s="110"/>
      <c r="H127" s="234"/>
      <c r="I127" s="283">
        <f t="shared" si="8"/>
        <v>4715</v>
      </c>
    </row>
    <row r="128" spans="1:9" ht="97.5" customHeight="1">
      <c r="A128" s="141" t="s">
        <v>268</v>
      </c>
      <c r="B128" s="136" t="s">
        <v>7</v>
      </c>
      <c r="C128" s="136" t="s">
        <v>61</v>
      </c>
      <c r="D128" s="136" t="s">
        <v>129</v>
      </c>
      <c r="E128" s="135">
        <v>200</v>
      </c>
      <c r="F128" s="142">
        <v>24.8</v>
      </c>
      <c r="G128" s="110"/>
      <c r="H128" s="293"/>
      <c r="I128" s="283">
        <f t="shared" si="8"/>
        <v>24.8</v>
      </c>
    </row>
    <row r="129" spans="1:9" ht="33" customHeight="1">
      <c r="A129" s="141" t="s">
        <v>257</v>
      </c>
      <c r="B129" s="136" t="s">
        <v>7</v>
      </c>
      <c r="C129" s="136" t="s">
        <v>62</v>
      </c>
      <c r="D129" s="136" t="s">
        <v>102</v>
      </c>
      <c r="E129" s="135">
        <v>200</v>
      </c>
      <c r="F129" s="142">
        <v>949.8</v>
      </c>
      <c r="G129" s="110"/>
      <c r="H129" s="234"/>
      <c r="I129" s="283">
        <f t="shared" si="8"/>
        <v>949.8</v>
      </c>
    </row>
    <row r="130" spans="1:9" ht="38.25" customHeight="1">
      <c r="A130" s="141" t="s">
        <v>92</v>
      </c>
      <c r="B130" s="136" t="s">
        <v>7</v>
      </c>
      <c r="C130" s="136" t="s">
        <v>62</v>
      </c>
      <c r="D130" s="136" t="s">
        <v>102</v>
      </c>
      <c r="E130" s="135">
        <v>600</v>
      </c>
      <c r="F130" s="142">
        <v>1800</v>
      </c>
      <c r="G130" s="110"/>
      <c r="H130" s="234"/>
      <c r="I130" s="283">
        <f t="shared" si="8"/>
        <v>1800</v>
      </c>
    </row>
    <row r="131" spans="1:9" ht="38.25" customHeight="1">
      <c r="A131" s="285" t="s">
        <v>455</v>
      </c>
      <c r="B131" s="278" t="s">
        <v>7</v>
      </c>
      <c r="C131" s="278" t="s">
        <v>62</v>
      </c>
      <c r="D131" s="278" t="s">
        <v>453</v>
      </c>
      <c r="E131" s="37">
        <v>200</v>
      </c>
      <c r="F131" s="283">
        <v>500</v>
      </c>
      <c r="G131" s="234">
        <v>900</v>
      </c>
      <c r="H131" s="364"/>
      <c r="I131" s="283">
        <f>F131+H131</f>
        <v>500</v>
      </c>
    </row>
    <row r="132" spans="1:9" ht="38.25" customHeight="1">
      <c r="A132" s="285" t="s">
        <v>457</v>
      </c>
      <c r="B132" s="278" t="s">
        <v>7</v>
      </c>
      <c r="C132" s="278" t="s">
        <v>62</v>
      </c>
      <c r="D132" s="278" t="s">
        <v>453</v>
      </c>
      <c r="E132" s="37">
        <v>600</v>
      </c>
      <c r="F132" s="283">
        <v>100</v>
      </c>
      <c r="G132" s="234">
        <v>200</v>
      </c>
      <c r="H132" s="364">
        <v>-100</v>
      </c>
      <c r="I132" s="283">
        <f>F132+H132</f>
        <v>0</v>
      </c>
    </row>
    <row r="133" spans="1:9" ht="38.25" customHeight="1">
      <c r="A133" s="291" t="s">
        <v>456</v>
      </c>
      <c r="B133" s="289" t="s">
        <v>7</v>
      </c>
      <c r="C133" s="289" t="s">
        <v>62</v>
      </c>
      <c r="D133" s="289" t="s">
        <v>454</v>
      </c>
      <c r="E133" s="37">
        <v>200</v>
      </c>
      <c r="F133" s="290">
        <v>730</v>
      </c>
      <c r="G133" s="234">
        <v>730</v>
      </c>
      <c r="H133" s="364"/>
      <c r="I133" s="290">
        <f>F133+H133</f>
        <v>730</v>
      </c>
    </row>
    <row r="134" spans="1:9" ht="71.25" customHeight="1">
      <c r="A134" s="315" t="s">
        <v>479</v>
      </c>
      <c r="B134" s="305" t="s">
        <v>7</v>
      </c>
      <c r="C134" s="305" t="s">
        <v>62</v>
      </c>
      <c r="D134" s="305" t="s">
        <v>467</v>
      </c>
      <c r="E134" s="37">
        <v>200</v>
      </c>
      <c r="F134" s="310">
        <v>1507.4</v>
      </c>
      <c r="G134" s="234">
        <v>1507.4</v>
      </c>
      <c r="H134" s="364"/>
      <c r="I134" s="310">
        <f>F134+H134</f>
        <v>1507.4</v>
      </c>
    </row>
    <row r="135" spans="1:9" ht="45" customHeight="1">
      <c r="A135" s="285" t="s">
        <v>459</v>
      </c>
      <c r="B135" s="278" t="s">
        <v>7</v>
      </c>
      <c r="C135" s="278" t="s">
        <v>62</v>
      </c>
      <c r="D135" s="278" t="s">
        <v>458</v>
      </c>
      <c r="E135" s="37">
        <v>200</v>
      </c>
      <c r="F135" s="283">
        <v>220</v>
      </c>
      <c r="G135" s="234">
        <v>220</v>
      </c>
      <c r="H135" s="364"/>
      <c r="I135" s="283">
        <f>F135+H135</f>
        <v>220</v>
      </c>
    </row>
    <row r="136" spans="1:9" ht="43.5" customHeight="1">
      <c r="A136" s="141" t="s">
        <v>321</v>
      </c>
      <c r="B136" s="136" t="s">
        <v>7</v>
      </c>
      <c r="C136" s="136" t="s">
        <v>62</v>
      </c>
      <c r="D136" s="136" t="s">
        <v>381</v>
      </c>
      <c r="E136" s="135">
        <v>200</v>
      </c>
      <c r="F136" s="142">
        <v>307.5</v>
      </c>
      <c r="G136" s="110"/>
      <c r="H136" s="293"/>
      <c r="I136" s="283">
        <f t="shared" si="8"/>
        <v>307.5</v>
      </c>
    </row>
    <row r="137" spans="1:9" ht="42" customHeight="1">
      <c r="A137" s="141" t="s">
        <v>323</v>
      </c>
      <c r="B137" s="136" t="s">
        <v>7</v>
      </c>
      <c r="C137" s="136" t="s">
        <v>62</v>
      </c>
      <c r="D137" s="136" t="s">
        <v>381</v>
      </c>
      <c r="E137" s="135">
        <v>600</v>
      </c>
      <c r="F137" s="142">
        <v>821.6</v>
      </c>
      <c r="G137" s="110"/>
      <c r="H137" s="293"/>
      <c r="I137" s="283">
        <f t="shared" si="8"/>
        <v>821.6</v>
      </c>
    </row>
    <row r="138" spans="1:9" ht="68.25" customHeight="1">
      <c r="A138" s="7" t="s">
        <v>260</v>
      </c>
      <c r="B138" s="136" t="s">
        <v>7</v>
      </c>
      <c r="C138" s="136" t="s">
        <v>62</v>
      </c>
      <c r="D138" s="136" t="s">
        <v>111</v>
      </c>
      <c r="E138" s="135">
        <v>200</v>
      </c>
      <c r="F138" s="142">
        <v>33.799999999999997</v>
      </c>
      <c r="G138" s="110"/>
      <c r="H138" s="293"/>
      <c r="I138" s="283">
        <f t="shared" si="8"/>
        <v>33.799999999999997</v>
      </c>
    </row>
    <row r="139" spans="1:9" ht="68.25" customHeight="1">
      <c r="A139" s="7" t="s">
        <v>324</v>
      </c>
      <c r="B139" s="136" t="s">
        <v>7</v>
      </c>
      <c r="C139" s="136" t="s">
        <v>62</v>
      </c>
      <c r="D139" s="136" t="s">
        <v>111</v>
      </c>
      <c r="E139" s="135">
        <v>600</v>
      </c>
      <c r="F139" s="142">
        <v>67.599999999999994</v>
      </c>
      <c r="G139" s="110"/>
      <c r="H139" s="293"/>
      <c r="I139" s="283">
        <f t="shared" si="8"/>
        <v>67.599999999999994</v>
      </c>
    </row>
    <row r="140" spans="1:9" ht="68.25" customHeight="1">
      <c r="A140" s="141" t="s">
        <v>96</v>
      </c>
      <c r="B140" s="136" t="s">
        <v>7</v>
      </c>
      <c r="C140" s="136" t="s">
        <v>62</v>
      </c>
      <c r="D140" s="136" t="s">
        <v>122</v>
      </c>
      <c r="E140" s="135">
        <v>100</v>
      </c>
      <c r="F140" s="142">
        <v>567.6</v>
      </c>
      <c r="G140" s="110"/>
      <c r="H140" s="234"/>
      <c r="I140" s="283">
        <f t="shared" si="8"/>
        <v>567.6</v>
      </c>
    </row>
    <row r="141" spans="1:9" ht="43.5" customHeight="1">
      <c r="A141" s="14" t="s">
        <v>266</v>
      </c>
      <c r="B141" s="136" t="s">
        <v>7</v>
      </c>
      <c r="C141" s="136" t="s">
        <v>62</v>
      </c>
      <c r="D141" s="136" t="s">
        <v>122</v>
      </c>
      <c r="E141" s="135">
        <v>200</v>
      </c>
      <c r="F141" s="142">
        <v>8893.2999999999993</v>
      </c>
      <c r="G141" s="110"/>
      <c r="H141" s="234">
        <v>-249.2</v>
      </c>
      <c r="I141" s="283">
        <f t="shared" si="8"/>
        <v>8644.0999999999985</v>
      </c>
    </row>
    <row r="142" spans="1:9" ht="44.25" customHeight="1">
      <c r="A142" s="14" t="s">
        <v>97</v>
      </c>
      <c r="B142" s="136" t="s">
        <v>7</v>
      </c>
      <c r="C142" s="136" t="s">
        <v>62</v>
      </c>
      <c r="D142" s="136" t="s">
        <v>122</v>
      </c>
      <c r="E142" s="135">
        <v>600</v>
      </c>
      <c r="F142" s="142">
        <v>17058.099999999999</v>
      </c>
      <c r="G142" s="110"/>
      <c r="H142" s="234">
        <v>359.4</v>
      </c>
      <c r="I142" s="283">
        <f t="shared" si="8"/>
        <v>17417.5</v>
      </c>
    </row>
    <row r="143" spans="1:9" ht="32.25" customHeight="1">
      <c r="A143" s="14" t="s">
        <v>98</v>
      </c>
      <c r="B143" s="136" t="s">
        <v>7</v>
      </c>
      <c r="C143" s="136" t="s">
        <v>62</v>
      </c>
      <c r="D143" s="136" t="s">
        <v>122</v>
      </c>
      <c r="E143" s="135">
        <v>800</v>
      </c>
      <c r="F143" s="142">
        <v>111.5</v>
      </c>
      <c r="G143" s="110"/>
      <c r="H143" s="234">
        <v>-1</v>
      </c>
      <c r="I143" s="283">
        <f t="shared" si="8"/>
        <v>110.5</v>
      </c>
    </row>
    <row r="144" spans="1:9" ht="33" customHeight="1">
      <c r="A144" s="141" t="s">
        <v>264</v>
      </c>
      <c r="B144" s="136" t="s">
        <v>7</v>
      </c>
      <c r="C144" s="136" t="s">
        <v>62</v>
      </c>
      <c r="D144" s="136" t="s">
        <v>124</v>
      </c>
      <c r="E144" s="135">
        <v>200</v>
      </c>
      <c r="F144" s="142">
        <v>799.6</v>
      </c>
      <c r="G144" s="110"/>
      <c r="H144" s="234"/>
      <c r="I144" s="283">
        <f t="shared" si="8"/>
        <v>799.6</v>
      </c>
    </row>
    <row r="145" spans="1:9" ht="31.5" customHeight="1">
      <c r="A145" s="141" t="s">
        <v>265</v>
      </c>
      <c r="B145" s="136" t="s">
        <v>7</v>
      </c>
      <c r="C145" s="136" t="s">
        <v>62</v>
      </c>
      <c r="D145" s="136" t="s">
        <v>242</v>
      </c>
      <c r="E145" s="135">
        <v>200</v>
      </c>
      <c r="F145" s="142">
        <v>644.1</v>
      </c>
      <c r="G145" s="110"/>
      <c r="H145" s="293"/>
      <c r="I145" s="283">
        <f t="shared" si="8"/>
        <v>644.1</v>
      </c>
    </row>
    <row r="146" spans="1:9" ht="57.75" customHeight="1">
      <c r="A146" s="343" t="s">
        <v>498</v>
      </c>
      <c r="B146" s="305" t="s">
        <v>7</v>
      </c>
      <c r="C146" s="305" t="s">
        <v>62</v>
      </c>
      <c r="D146" s="305" t="s">
        <v>469</v>
      </c>
      <c r="E146" s="307">
        <v>100</v>
      </c>
      <c r="F146" s="310">
        <v>270.8</v>
      </c>
      <c r="G146" s="95">
        <v>270.8</v>
      </c>
      <c r="H146" s="364"/>
      <c r="I146" s="310">
        <f t="shared" si="8"/>
        <v>270.8</v>
      </c>
    </row>
    <row r="147" spans="1:9" ht="125.25" customHeight="1">
      <c r="A147" s="141" t="s">
        <v>304</v>
      </c>
      <c r="B147" s="136" t="s">
        <v>7</v>
      </c>
      <c r="C147" s="136" t="s">
        <v>62</v>
      </c>
      <c r="D147" s="136" t="s">
        <v>134</v>
      </c>
      <c r="E147" s="135">
        <v>100</v>
      </c>
      <c r="F147" s="142">
        <v>13935.4</v>
      </c>
      <c r="G147" s="110"/>
      <c r="H147" s="234"/>
      <c r="I147" s="310">
        <f t="shared" si="8"/>
        <v>13935.4</v>
      </c>
    </row>
    <row r="148" spans="1:9" ht="106.5" customHeight="1">
      <c r="A148" s="299" t="s">
        <v>269</v>
      </c>
      <c r="B148" s="136" t="s">
        <v>7</v>
      </c>
      <c r="C148" s="136" t="s">
        <v>62</v>
      </c>
      <c r="D148" s="136" t="s">
        <v>134</v>
      </c>
      <c r="E148" s="135">
        <v>200</v>
      </c>
      <c r="F148" s="142">
        <v>49</v>
      </c>
      <c r="G148" s="110"/>
      <c r="H148" s="293"/>
      <c r="I148" s="283">
        <f t="shared" si="8"/>
        <v>49</v>
      </c>
    </row>
    <row r="149" spans="1:9" ht="106.5" customHeight="1">
      <c r="A149" s="14" t="s">
        <v>305</v>
      </c>
      <c r="B149" s="136" t="s">
        <v>7</v>
      </c>
      <c r="C149" s="136" t="s">
        <v>62</v>
      </c>
      <c r="D149" s="136" t="s">
        <v>134</v>
      </c>
      <c r="E149" s="135">
        <v>600</v>
      </c>
      <c r="F149" s="142">
        <v>37199</v>
      </c>
      <c r="G149" s="16"/>
      <c r="H149" s="234"/>
      <c r="I149" s="283">
        <f t="shared" si="8"/>
        <v>37199</v>
      </c>
    </row>
    <row r="150" spans="1:9" ht="106.5" customHeight="1">
      <c r="A150" s="250" t="s">
        <v>464</v>
      </c>
      <c r="B150" s="296" t="s">
        <v>7</v>
      </c>
      <c r="C150" s="296" t="s">
        <v>449</v>
      </c>
      <c r="D150" s="296" t="s">
        <v>453</v>
      </c>
      <c r="E150" s="298">
        <v>200</v>
      </c>
      <c r="F150" s="300">
        <v>500</v>
      </c>
      <c r="G150" s="16"/>
      <c r="H150" s="234">
        <v>-500</v>
      </c>
      <c r="I150" s="300">
        <f>F150+H150</f>
        <v>0</v>
      </c>
    </row>
    <row r="151" spans="1:9" ht="56.25" customHeight="1">
      <c r="A151" s="141" t="s">
        <v>138</v>
      </c>
      <c r="B151" s="136" t="s">
        <v>7</v>
      </c>
      <c r="C151" s="136" t="s">
        <v>62</v>
      </c>
      <c r="D151" s="136" t="s">
        <v>139</v>
      </c>
      <c r="E151" s="135">
        <v>100</v>
      </c>
      <c r="F151" s="142">
        <v>0</v>
      </c>
      <c r="G151" s="16"/>
      <c r="H151" s="234"/>
      <c r="I151" s="283">
        <f t="shared" si="8"/>
        <v>0</v>
      </c>
    </row>
    <row r="152" spans="1:9" ht="39" customHeight="1">
      <c r="A152" s="141" t="s">
        <v>270</v>
      </c>
      <c r="B152" s="136" t="s">
        <v>7</v>
      </c>
      <c r="C152" s="136" t="s">
        <v>62</v>
      </c>
      <c r="D152" s="136" t="s">
        <v>139</v>
      </c>
      <c r="E152" s="135">
        <v>200</v>
      </c>
      <c r="F152" s="142">
        <v>0</v>
      </c>
      <c r="G152" s="110"/>
      <c r="H152" s="234"/>
      <c r="I152" s="283">
        <f t="shared" si="8"/>
        <v>0</v>
      </c>
    </row>
    <row r="153" spans="1:9" ht="28.5" customHeight="1">
      <c r="A153" s="141" t="s">
        <v>140</v>
      </c>
      <c r="B153" s="136" t="s">
        <v>7</v>
      </c>
      <c r="C153" s="136" t="s">
        <v>62</v>
      </c>
      <c r="D153" s="136" t="s">
        <v>139</v>
      </c>
      <c r="E153" s="135">
        <v>800</v>
      </c>
      <c r="F153" s="142">
        <v>0</v>
      </c>
      <c r="G153" s="110"/>
      <c r="H153" s="234"/>
      <c r="I153" s="283">
        <f t="shared" si="8"/>
        <v>0</v>
      </c>
    </row>
    <row r="154" spans="1:9" ht="56.25" customHeight="1">
      <c r="A154" s="254" t="s">
        <v>138</v>
      </c>
      <c r="B154" s="249" t="s">
        <v>7</v>
      </c>
      <c r="C154" s="249" t="s">
        <v>449</v>
      </c>
      <c r="D154" s="249" t="s">
        <v>139</v>
      </c>
      <c r="E154" s="251">
        <v>100</v>
      </c>
      <c r="F154" s="255">
        <v>2961</v>
      </c>
      <c r="G154" s="16"/>
      <c r="H154" s="234">
        <v>-379.4</v>
      </c>
      <c r="I154" s="283">
        <f t="shared" si="8"/>
        <v>2581.6</v>
      </c>
    </row>
    <row r="155" spans="1:9" ht="32.25" customHeight="1">
      <c r="A155" s="254" t="s">
        <v>270</v>
      </c>
      <c r="B155" s="249" t="s">
        <v>7</v>
      </c>
      <c r="C155" s="249" t="s">
        <v>449</v>
      </c>
      <c r="D155" s="249" t="s">
        <v>139</v>
      </c>
      <c r="E155" s="251">
        <v>200</v>
      </c>
      <c r="F155" s="255">
        <v>614.79999999999995</v>
      </c>
      <c r="G155" s="252"/>
      <c r="H155" s="234"/>
      <c r="I155" s="283">
        <f t="shared" si="8"/>
        <v>614.79999999999995</v>
      </c>
    </row>
    <row r="156" spans="1:9" ht="31.5" customHeight="1">
      <c r="A156" s="254" t="s">
        <v>140</v>
      </c>
      <c r="B156" s="249" t="s">
        <v>7</v>
      </c>
      <c r="C156" s="249" t="s">
        <v>449</v>
      </c>
      <c r="D156" s="249" t="s">
        <v>139</v>
      </c>
      <c r="E156" s="251">
        <v>800</v>
      </c>
      <c r="F156" s="255">
        <v>124.6</v>
      </c>
      <c r="G156" s="252"/>
      <c r="H156" s="364"/>
      <c r="I156" s="283">
        <f>F156+H156</f>
        <v>124.6</v>
      </c>
    </row>
    <row r="157" spans="1:9" ht="54" customHeight="1">
      <c r="A157" s="343" t="s">
        <v>498</v>
      </c>
      <c r="B157" s="305" t="s">
        <v>7</v>
      </c>
      <c r="C157" s="305" t="s">
        <v>449</v>
      </c>
      <c r="D157" s="305" t="s">
        <v>470</v>
      </c>
      <c r="E157" s="307">
        <v>100</v>
      </c>
      <c r="F157" s="310">
        <v>45.2</v>
      </c>
      <c r="G157" s="95">
        <v>45.2</v>
      </c>
      <c r="H157" s="364"/>
      <c r="I157" s="310">
        <f>F157+H157</f>
        <v>45.2</v>
      </c>
    </row>
    <row r="158" spans="1:9" ht="51.75" customHeight="1">
      <c r="A158" s="424" t="s">
        <v>138</v>
      </c>
      <c r="B158" s="390" t="s">
        <v>7</v>
      </c>
      <c r="C158" s="390" t="s">
        <v>449</v>
      </c>
      <c r="D158" s="426" t="s">
        <v>772</v>
      </c>
      <c r="E158" s="391">
        <v>100</v>
      </c>
      <c r="F158" s="393">
        <v>0</v>
      </c>
      <c r="G158" s="425"/>
      <c r="H158" s="393">
        <v>379.4</v>
      </c>
      <c r="I158" s="393">
        <f>F158+H158</f>
        <v>379.4</v>
      </c>
    </row>
    <row r="159" spans="1:9" ht="82.5" customHeight="1">
      <c r="A159" s="424" t="s">
        <v>779</v>
      </c>
      <c r="B159" s="390" t="s">
        <v>7</v>
      </c>
      <c r="C159" s="390" t="s">
        <v>449</v>
      </c>
      <c r="D159" s="390" t="s">
        <v>771</v>
      </c>
      <c r="E159" s="391">
        <v>100</v>
      </c>
      <c r="F159" s="393">
        <v>0</v>
      </c>
      <c r="G159" s="425"/>
      <c r="H159" s="393">
        <v>118.4</v>
      </c>
      <c r="I159" s="393">
        <f>F159+H159</f>
        <v>118.4</v>
      </c>
    </row>
    <row r="160" spans="1:9" ht="45" customHeight="1">
      <c r="A160" s="4" t="s">
        <v>271</v>
      </c>
      <c r="B160" s="136" t="s">
        <v>7</v>
      </c>
      <c r="C160" s="136" t="s">
        <v>63</v>
      </c>
      <c r="D160" s="136" t="s">
        <v>146</v>
      </c>
      <c r="E160" s="135">
        <v>200</v>
      </c>
      <c r="F160" s="142">
        <v>92.4</v>
      </c>
      <c r="G160" s="110"/>
      <c r="H160" s="234"/>
      <c r="I160" s="283">
        <f t="shared" si="8"/>
        <v>92.4</v>
      </c>
    </row>
    <row r="161" spans="1:9" ht="47.25" customHeight="1">
      <c r="A161" s="4" t="s">
        <v>145</v>
      </c>
      <c r="B161" s="136" t="s">
        <v>7</v>
      </c>
      <c r="C161" s="136" t="s">
        <v>63</v>
      </c>
      <c r="D161" s="136" t="s">
        <v>146</v>
      </c>
      <c r="E161" s="135">
        <v>600</v>
      </c>
      <c r="F161" s="142">
        <v>161.69999999999999</v>
      </c>
      <c r="G161" s="110"/>
      <c r="H161" s="234"/>
      <c r="I161" s="283">
        <f t="shared" si="8"/>
        <v>161.69999999999999</v>
      </c>
    </row>
    <row r="162" spans="1:9" ht="55.5" customHeight="1">
      <c r="A162" s="141" t="s">
        <v>272</v>
      </c>
      <c r="B162" s="136" t="s">
        <v>7</v>
      </c>
      <c r="C162" s="136" t="s">
        <v>63</v>
      </c>
      <c r="D162" s="136" t="s">
        <v>147</v>
      </c>
      <c r="E162" s="135">
        <v>200</v>
      </c>
      <c r="F162" s="142">
        <v>0</v>
      </c>
      <c r="G162" s="110"/>
      <c r="H162" s="234"/>
      <c r="I162" s="283">
        <f t="shared" si="8"/>
        <v>0</v>
      </c>
    </row>
    <row r="163" spans="1:9" ht="55.5" customHeight="1">
      <c r="A163" s="376" t="s">
        <v>526</v>
      </c>
      <c r="B163" s="374" t="s">
        <v>7</v>
      </c>
      <c r="C163" s="374" t="s">
        <v>63</v>
      </c>
      <c r="D163" s="374" t="s">
        <v>147</v>
      </c>
      <c r="E163" s="375">
        <v>600</v>
      </c>
      <c r="F163" s="377">
        <v>23.1</v>
      </c>
      <c r="G163" s="373"/>
      <c r="H163" s="234"/>
      <c r="I163" s="377">
        <f>F163+H163</f>
        <v>23.1</v>
      </c>
    </row>
    <row r="164" spans="1:9" ht="42" customHeight="1">
      <c r="A164" s="4" t="s">
        <v>306</v>
      </c>
      <c r="B164" s="136" t="s">
        <v>7</v>
      </c>
      <c r="C164" s="136" t="s">
        <v>63</v>
      </c>
      <c r="D164" s="136" t="s">
        <v>308</v>
      </c>
      <c r="E164" s="135">
        <v>200</v>
      </c>
      <c r="F164" s="142">
        <v>122.9</v>
      </c>
      <c r="G164" s="110"/>
      <c r="H164" s="293"/>
      <c r="I164" s="283">
        <f t="shared" si="8"/>
        <v>122.9</v>
      </c>
    </row>
    <row r="165" spans="1:9" ht="43.5" customHeight="1">
      <c r="A165" s="4" t="s">
        <v>307</v>
      </c>
      <c r="B165" s="136" t="s">
        <v>7</v>
      </c>
      <c r="C165" s="136" t="s">
        <v>63</v>
      </c>
      <c r="D165" s="136" t="s">
        <v>308</v>
      </c>
      <c r="E165" s="135">
        <v>600</v>
      </c>
      <c r="F165" s="142">
        <v>265.60000000000002</v>
      </c>
      <c r="G165" s="110"/>
      <c r="H165" s="293"/>
      <c r="I165" s="283">
        <f t="shared" si="8"/>
        <v>265.60000000000002</v>
      </c>
    </row>
    <row r="166" spans="1:9" ht="42" customHeight="1">
      <c r="A166" s="173" t="s">
        <v>303</v>
      </c>
      <c r="B166" s="172" t="s">
        <v>7</v>
      </c>
      <c r="C166" s="172" t="s">
        <v>63</v>
      </c>
      <c r="D166" s="172" t="s">
        <v>152</v>
      </c>
      <c r="E166" s="171">
        <v>200</v>
      </c>
      <c r="F166" s="176">
        <v>5</v>
      </c>
      <c r="G166" s="177"/>
      <c r="H166" s="293"/>
      <c r="I166" s="283">
        <f t="shared" si="8"/>
        <v>5</v>
      </c>
    </row>
    <row r="167" spans="1:9" ht="48.75" customHeight="1">
      <c r="A167" s="214" t="s">
        <v>410</v>
      </c>
      <c r="B167" s="213" t="s">
        <v>7</v>
      </c>
      <c r="C167" s="213" t="s">
        <v>63</v>
      </c>
      <c r="D167" s="213" t="s">
        <v>152</v>
      </c>
      <c r="E167" s="212">
        <v>600</v>
      </c>
      <c r="F167" s="218">
        <v>25</v>
      </c>
      <c r="G167" s="216"/>
      <c r="H167" s="293"/>
      <c r="I167" s="283">
        <f t="shared" si="8"/>
        <v>25</v>
      </c>
    </row>
    <row r="168" spans="1:9" ht="35.25" customHeight="1">
      <c r="A168" s="214" t="s">
        <v>329</v>
      </c>
      <c r="B168" s="215" t="s">
        <v>7</v>
      </c>
      <c r="C168" s="6" t="s">
        <v>63</v>
      </c>
      <c r="D168" s="217">
        <v>1510100500</v>
      </c>
      <c r="E168" s="6" t="s">
        <v>82</v>
      </c>
      <c r="F168" s="213" t="s">
        <v>435</v>
      </c>
      <c r="G168" s="216"/>
      <c r="H168" s="293"/>
      <c r="I168" s="283">
        <f t="shared" si="8"/>
        <v>10</v>
      </c>
    </row>
    <row r="169" spans="1:9" ht="42" customHeight="1">
      <c r="A169" s="214" t="s">
        <v>416</v>
      </c>
      <c r="B169" s="215" t="s">
        <v>7</v>
      </c>
      <c r="C169" s="6" t="s">
        <v>63</v>
      </c>
      <c r="D169" s="217">
        <v>1510100500</v>
      </c>
      <c r="E169" s="6" t="s">
        <v>434</v>
      </c>
      <c r="F169" s="213" t="s">
        <v>435</v>
      </c>
      <c r="G169" s="216"/>
      <c r="H169" s="293"/>
      <c r="I169" s="283">
        <f t="shared" si="8"/>
        <v>10</v>
      </c>
    </row>
    <row r="170" spans="1:9" ht="41.25" customHeight="1">
      <c r="A170" s="214" t="s">
        <v>417</v>
      </c>
      <c r="B170" s="172" t="s">
        <v>7</v>
      </c>
      <c r="C170" s="6" t="s">
        <v>63</v>
      </c>
      <c r="D170" s="174">
        <v>1510100510</v>
      </c>
      <c r="E170" s="6" t="s">
        <v>434</v>
      </c>
      <c r="F170" s="176">
        <v>20</v>
      </c>
      <c r="G170" s="177"/>
      <c r="H170" s="293"/>
      <c r="I170" s="283">
        <f t="shared" si="8"/>
        <v>20</v>
      </c>
    </row>
    <row r="171" spans="1:9" ht="41.25" customHeight="1">
      <c r="A171" s="214" t="s">
        <v>418</v>
      </c>
      <c r="B171" s="213" t="s">
        <v>7</v>
      </c>
      <c r="C171" s="6" t="s">
        <v>63</v>
      </c>
      <c r="D171" s="217">
        <v>1510100520</v>
      </c>
      <c r="E171" s="6" t="s">
        <v>434</v>
      </c>
      <c r="F171" s="218">
        <v>10</v>
      </c>
      <c r="G171" s="216"/>
      <c r="H171" s="293"/>
      <c r="I171" s="283">
        <f t="shared" si="8"/>
        <v>10</v>
      </c>
    </row>
    <row r="172" spans="1:9" ht="30" customHeight="1">
      <c r="A172" s="141" t="s">
        <v>302</v>
      </c>
      <c r="B172" s="136" t="s">
        <v>7</v>
      </c>
      <c r="C172" s="136" t="s">
        <v>64</v>
      </c>
      <c r="D172" s="136" t="s">
        <v>106</v>
      </c>
      <c r="E172" s="135">
        <v>200</v>
      </c>
      <c r="F172" s="142">
        <v>45.1</v>
      </c>
      <c r="G172" s="110"/>
      <c r="H172" s="293"/>
      <c r="I172" s="283">
        <f t="shared" si="8"/>
        <v>45.1</v>
      </c>
    </row>
    <row r="173" spans="1:9" ht="25.5">
      <c r="A173" s="141" t="s">
        <v>243</v>
      </c>
      <c r="B173" s="136" t="s">
        <v>7</v>
      </c>
      <c r="C173" s="136" t="s">
        <v>64</v>
      </c>
      <c r="D173" s="136" t="s">
        <v>106</v>
      </c>
      <c r="E173" s="135">
        <v>300</v>
      </c>
      <c r="F173" s="142">
        <v>50</v>
      </c>
      <c r="G173" s="110"/>
      <c r="H173" s="293"/>
      <c r="I173" s="283">
        <f t="shared" si="8"/>
        <v>50</v>
      </c>
    </row>
    <row r="174" spans="1:9" ht="42" customHeight="1">
      <c r="A174" s="141" t="s">
        <v>262</v>
      </c>
      <c r="B174" s="136" t="s">
        <v>7</v>
      </c>
      <c r="C174" s="136" t="s">
        <v>64</v>
      </c>
      <c r="D174" s="136" t="s">
        <v>240</v>
      </c>
      <c r="E174" s="135">
        <v>200</v>
      </c>
      <c r="F174" s="142">
        <v>340.5</v>
      </c>
      <c r="G174" s="110"/>
      <c r="H174" s="293"/>
      <c r="I174" s="283">
        <f t="shared" si="8"/>
        <v>340.5</v>
      </c>
    </row>
    <row r="175" spans="1:9" ht="43.5" customHeight="1">
      <c r="A175" s="191" t="s">
        <v>237</v>
      </c>
      <c r="B175" s="136" t="s">
        <v>7</v>
      </c>
      <c r="C175" s="136" t="s">
        <v>64</v>
      </c>
      <c r="D175" s="136" t="s">
        <v>240</v>
      </c>
      <c r="E175" s="135">
        <v>600</v>
      </c>
      <c r="F175" s="142">
        <v>45.9</v>
      </c>
      <c r="G175" s="110"/>
      <c r="H175" s="293"/>
      <c r="I175" s="283">
        <f t="shared" si="8"/>
        <v>45.9</v>
      </c>
    </row>
    <row r="176" spans="1:9" ht="44.25" customHeight="1">
      <c r="A176" s="141" t="s">
        <v>99</v>
      </c>
      <c r="B176" s="136" t="s">
        <v>7</v>
      </c>
      <c r="C176" s="136" t="s">
        <v>64</v>
      </c>
      <c r="D176" s="136" t="s">
        <v>123</v>
      </c>
      <c r="E176" s="135">
        <v>100</v>
      </c>
      <c r="F176" s="142">
        <v>6473.9</v>
      </c>
      <c r="G176" s="110"/>
      <c r="H176" s="234"/>
      <c r="I176" s="283">
        <f t="shared" si="8"/>
        <v>6473.9</v>
      </c>
    </row>
    <row r="177" spans="1:9" ht="30" customHeight="1">
      <c r="A177" s="14" t="s">
        <v>267</v>
      </c>
      <c r="B177" s="136" t="s">
        <v>7</v>
      </c>
      <c r="C177" s="136" t="s">
        <v>64</v>
      </c>
      <c r="D177" s="136" t="s">
        <v>123</v>
      </c>
      <c r="E177" s="135">
        <v>200</v>
      </c>
      <c r="F177" s="142">
        <v>1127.0999999999999</v>
      </c>
      <c r="G177" s="110"/>
      <c r="H177" s="234"/>
      <c r="I177" s="283">
        <f t="shared" si="8"/>
        <v>1127.0999999999999</v>
      </c>
    </row>
    <row r="178" spans="1:9" ht="18.75" customHeight="1">
      <c r="A178" s="250" t="s">
        <v>100</v>
      </c>
      <c r="B178" s="136" t="s">
        <v>7</v>
      </c>
      <c r="C178" s="136" t="s">
        <v>64</v>
      </c>
      <c r="D178" s="136" t="s">
        <v>123</v>
      </c>
      <c r="E178" s="135">
        <v>800</v>
      </c>
      <c r="F178" s="142">
        <v>1.9</v>
      </c>
      <c r="G178" s="110"/>
      <c r="H178" s="293"/>
      <c r="I178" s="283">
        <f t="shared" si="8"/>
        <v>1.9</v>
      </c>
    </row>
    <row r="179" spans="1:9" ht="53.25" customHeight="1">
      <c r="A179" s="141" t="s">
        <v>155</v>
      </c>
      <c r="B179" s="136" t="s">
        <v>7</v>
      </c>
      <c r="C179" s="136" t="s">
        <v>64</v>
      </c>
      <c r="D179" s="136" t="s">
        <v>159</v>
      </c>
      <c r="E179" s="135">
        <v>300</v>
      </c>
      <c r="F179" s="142">
        <v>32</v>
      </c>
      <c r="G179" s="110"/>
      <c r="H179" s="234"/>
      <c r="I179" s="283">
        <f t="shared" si="8"/>
        <v>32</v>
      </c>
    </row>
    <row r="180" spans="1:9" ht="31.5" customHeight="1">
      <c r="A180" s="141" t="s">
        <v>156</v>
      </c>
      <c r="B180" s="136" t="s">
        <v>7</v>
      </c>
      <c r="C180" s="136" t="s">
        <v>64</v>
      </c>
      <c r="D180" s="136" t="s">
        <v>160</v>
      </c>
      <c r="E180" s="135">
        <v>300</v>
      </c>
      <c r="F180" s="142">
        <v>130</v>
      </c>
      <c r="G180" s="110"/>
      <c r="H180" s="234"/>
      <c r="I180" s="283">
        <f t="shared" si="8"/>
        <v>130</v>
      </c>
    </row>
    <row r="181" spans="1:9" ht="31.5" customHeight="1">
      <c r="A181" s="343" t="s">
        <v>157</v>
      </c>
      <c r="B181" s="136" t="s">
        <v>7</v>
      </c>
      <c r="C181" s="136" t="s">
        <v>64</v>
      </c>
      <c r="D181" s="136" t="s">
        <v>161</v>
      </c>
      <c r="E181" s="135">
        <v>300</v>
      </c>
      <c r="F181" s="142">
        <v>95</v>
      </c>
      <c r="G181" s="110"/>
      <c r="H181" s="234">
        <v>15</v>
      </c>
      <c r="I181" s="283">
        <f t="shared" si="8"/>
        <v>110</v>
      </c>
    </row>
    <row r="182" spans="1:9" ht="45.75" customHeight="1">
      <c r="A182" s="343" t="s">
        <v>507</v>
      </c>
      <c r="B182" s="334" t="s">
        <v>7</v>
      </c>
      <c r="C182" s="334" t="s">
        <v>64</v>
      </c>
      <c r="D182" s="334" t="s">
        <v>489</v>
      </c>
      <c r="E182" s="336">
        <v>300</v>
      </c>
      <c r="F182" s="340">
        <v>26</v>
      </c>
      <c r="G182" s="234">
        <v>26</v>
      </c>
      <c r="H182" s="364">
        <v>-13</v>
      </c>
      <c r="I182" s="340">
        <f t="shared" si="8"/>
        <v>13</v>
      </c>
    </row>
    <row r="183" spans="1:9" ht="56.25" customHeight="1">
      <c r="A183" s="343" t="s">
        <v>517</v>
      </c>
      <c r="B183" s="334" t="s">
        <v>7</v>
      </c>
      <c r="C183" s="334" t="s">
        <v>64</v>
      </c>
      <c r="D183" s="334" t="s">
        <v>490</v>
      </c>
      <c r="E183" s="336">
        <v>300</v>
      </c>
      <c r="F183" s="340">
        <v>4</v>
      </c>
      <c r="G183" s="234">
        <v>4</v>
      </c>
      <c r="H183" s="364">
        <v>-2</v>
      </c>
      <c r="I183" s="340">
        <f t="shared" si="8"/>
        <v>2</v>
      </c>
    </row>
    <row r="184" spans="1:9" ht="42" customHeight="1">
      <c r="A184" s="175" t="s">
        <v>282</v>
      </c>
      <c r="B184" s="172" t="s">
        <v>7</v>
      </c>
      <c r="C184" s="172" t="s">
        <v>64</v>
      </c>
      <c r="D184" s="174">
        <v>1410100310</v>
      </c>
      <c r="E184" s="171">
        <v>200</v>
      </c>
      <c r="F184" s="176">
        <v>30</v>
      </c>
      <c r="G184" s="177"/>
      <c r="H184" s="293"/>
      <c r="I184" s="283">
        <f t="shared" si="8"/>
        <v>30</v>
      </c>
    </row>
    <row r="185" spans="1:9" ht="39.75" customHeight="1">
      <c r="A185" s="191" t="s">
        <v>419</v>
      </c>
      <c r="B185" s="189" t="s">
        <v>7</v>
      </c>
      <c r="C185" s="189" t="s">
        <v>64</v>
      </c>
      <c r="D185" s="190">
        <v>1410100310</v>
      </c>
      <c r="E185" s="188">
        <v>600</v>
      </c>
      <c r="F185" s="192">
        <v>70</v>
      </c>
      <c r="G185" s="193"/>
      <c r="H185" s="293"/>
      <c r="I185" s="283">
        <f t="shared" si="8"/>
        <v>70</v>
      </c>
    </row>
    <row r="186" spans="1:9" ht="39.75" customHeight="1">
      <c r="A186" s="309" t="s">
        <v>477</v>
      </c>
      <c r="B186" s="305" t="s">
        <v>7</v>
      </c>
      <c r="C186" s="305" t="s">
        <v>64</v>
      </c>
      <c r="D186" s="306">
        <v>4190000270</v>
      </c>
      <c r="E186" s="307">
        <v>100</v>
      </c>
      <c r="F186" s="310">
        <v>649.9</v>
      </c>
      <c r="G186" s="95">
        <v>861.8</v>
      </c>
      <c r="H186" s="364"/>
      <c r="I186" s="310">
        <f t="shared" si="8"/>
        <v>649.9</v>
      </c>
    </row>
    <row r="187" spans="1:9" ht="39.75" customHeight="1">
      <c r="A187" s="309" t="s">
        <v>478</v>
      </c>
      <c r="B187" s="305" t="s">
        <v>7</v>
      </c>
      <c r="C187" s="305" t="s">
        <v>64</v>
      </c>
      <c r="D187" s="306">
        <v>4190000270</v>
      </c>
      <c r="E187" s="307">
        <v>200</v>
      </c>
      <c r="F187" s="310">
        <v>110</v>
      </c>
      <c r="G187" s="95">
        <v>110</v>
      </c>
      <c r="H187" s="364"/>
      <c r="I187" s="310">
        <f t="shared" si="8"/>
        <v>110</v>
      </c>
    </row>
    <row r="188" spans="1:9" ht="57.75" customHeight="1">
      <c r="A188" s="137" t="s">
        <v>113</v>
      </c>
      <c r="B188" s="136" t="s">
        <v>7</v>
      </c>
      <c r="C188" s="139">
        <v>1004</v>
      </c>
      <c r="D188" s="136" t="s">
        <v>114</v>
      </c>
      <c r="E188" s="135">
        <v>300</v>
      </c>
      <c r="F188" s="142">
        <v>654.70000000000005</v>
      </c>
      <c r="G188" s="110"/>
      <c r="H188" s="293"/>
      <c r="I188" s="283">
        <f t="shared" si="8"/>
        <v>654.70000000000005</v>
      </c>
    </row>
    <row r="189" spans="1:9" ht="39" customHeight="1">
      <c r="A189" s="175" t="s">
        <v>278</v>
      </c>
      <c r="B189" s="172" t="s">
        <v>7</v>
      </c>
      <c r="C189" s="172" t="s">
        <v>71</v>
      </c>
      <c r="D189" s="172" t="s">
        <v>191</v>
      </c>
      <c r="E189" s="171">
        <v>200</v>
      </c>
      <c r="F189" s="176">
        <v>27.8</v>
      </c>
      <c r="G189" s="177"/>
      <c r="H189" s="293"/>
      <c r="I189" s="283">
        <f t="shared" si="8"/>
        <v>27.8</v>
      </c>
    </row>
    <row r="190" spans="1:9" ht="29.25" customHeight="1">
      <c r="A190" s="319" t="s">
        <v>253</v>
      </c>
      <c r="B190" s="15" t="s">
        <v>252</v>
      </c>
      <c r="C190" s="134"/>
      <c r="D190" s="15"/>
      <c r="E190" s="143"/>
      <c r="F190" s="308">
        <f>F191+F193+F194+F195+F196+F197+F199+F200+F201+F202+F203+F198+F192</f>
        <v>2043.7</v>
      </c>
      <c r="G190" s="318">
        <f t="shared" ref="G190:I190" si="9">G191+G193+G194+G195+G196+G197+G199+G200+G201+G202+G203+G198+G192</f>
        <v>100</v>
      </c>
      <c r="H190" s="363">
        <f t="shared" si="9"/>
        <v>50</v>
      </c>
      <c r="I190" s="318">
        <f t="shared" si="9"/>
        <v>2093.6999999999998</v>
      </c>
    </row>
    <row r="191" spans="1:9" ht="42.75" customHeight="1">
      <c r="A191" s="343" t="s">
        <v>279</v>
      </c>
      <c r="B191" s="136" t="s">
        <v>252</v>
      </c>
      <c r="C191" s="136" t="s">
        <v>53</v>
      </c>
      <c r="D191" s="211" t="s">
        <v>432</v>
      </c>
      <c r="E191" s="135">
        <v>200</v>
      </c>
      <c r="F191" s="142">
        <v>70</v>
      </c>
      <c r="G191" s="110"/>
      <c r="H191" s="293"/>
      <c r="I191" s="230">
        <f>F191+H191</f>
        <v>70</v>
      </c>
    </row>
    <row r="192" spans="1:9" ht="32.25" customHeight="1">
      <c r="A192" s="343" t="s">
        <v>518</v>
      </c>
      <c r="B192" s="320" t="s">
        <v>252</v>
      </c>
      <c r="C192" s="316" t="s">
        <v>53</v>
      </c>
      <c r="D192" s="316" t="s">
        <v>476</v>
      </c>
      <c r="E192" s="37">
        <v>200</v>
      </c>
      <c r="F192" s="317">
        <v>100</v>
      </c>
      <c r="G192" s="100" t="s">
        <v>8</v>
      </c>
      <c r="H192" s="234"/>
      <c r="I192" s="317">
        <f>F192+H192</f>
        <v>100</v>
      </c>
    </row>
    <row r="193" spans="1:9" ht="32.25" customHeight="1">
      <c r="A193" s="203" t="s">
        <v>424</v>
      </c>
      <c r="B193" s="202" t="s">
        <v>252</v>
      </c>
      <c r="C193" s="6" t="s">
        <v>53</v>
      </c>
      <c r="D193" s="205">
        <v>2210100550</v>
      </c>
      <c r="E193" s="201">
        <v>200</v>
      </c>
      <c r="F193" s="206">
        <v>77.599999999999994</v>
      </c>
      <c r="G193" s="204"/>
      <c r="H193" s="293"/>
      <c r="I193" s="283">
        <f t="shared" ref="I193:I203" si="10">F193+H193</f>
        <v>77.599999999999994</v>
      </c>
    </row>
    <row r="194" spans="1:9" ht="42.75" customHeight="1">
      <c r="A194" s="141" t="s">
        <v>292</v>
      </c>
      <c r="B194" s="136" t="s">
        <v>252</v>
      </c>
      <c r="C194" s="136" t="s">
        <v>53</v>
      </c>
      <c r="D194" s="136" t="s">
        <v>387</v>
      </c>
      <c r="E194" s="135">
        <v>200</v>
      </c>
      <c r="F194" s="142">
        <v>136.4</v>
      </c>
      <c r="G194" s="131"/>
      <c r="H194" s="234">
        <v>50</v>
      </c>
      <c r="I194" s="283">
        <f t="shared" si="10"/>
        <v>186.4</v>
      </c>
    </row>
    <row r="195" spans="1:9" ht="45.75" customHeight="1">
      <c r="A195" s="261" t="s">
        <v>298</v>
      </c>
      <c r="B195" s="260" t="s">
        <v>252</v>
      </c>
      <c r="C195" s="260" t="s">
        <v>53</v>
      </c>
      <c r="D195" s="263">
        <v>1710100710</v>
      </c>
      <c r="E195" s="264">
        <v>200</v>
      </c>
      <c r="F195" s="265">
        <v>12</v>
      </c>
      <c r="G195" s="262"/>
      <c r="H195" s="234"/>
      <c r="I195" s="283">
        <f t="shared" si="10"/>
        <v>12</v>
      </c>
    </row>
    <row r="196" spans="1:9" ht="52.5" customHeight="1">
      <c r="A196" s="141" t="s">
        <v>248</v>
      </c>
      <c r="B196" s="136" t="s">
        <v>252</v>
      </c>
      <c r="C196" s="136" t="s">
        <v>254</v>
      </c>
      <c r="D196" s="136" t="s">
        <v>234</v>
      </c>
      <c r="E196" s="6" t="s">
        <v>8</v>
      </c>
      <c r="F196" s="142">
        <v>1098.7</v>
      </c>
      <c r="G196" s="110"/>
      <c r="H196" s="293"/>
      <c r="I196" s="283">
        <f t="shared" si="10"/>
        <v>1098.7</v>
      </c>
    </row>
    <row r="197" spans="1:9" ht="30.75" customHeight="1">
      <c r="A197" s="141" t="s">
        <v>289</v>
      </c>
      <c r="B197" s="136" t="s">
        <v>252</v>
      </c>
      <c r="C197" s="136" t="s">
        <v>254</v>
      </c>
      <c r="D197" s="136" t="s">
        <v>234</v>
      </c>
      <c r="E197" s="6" t="s">
        <v>82</v>
      </c>
      <c r="F197" s="142">
        <v>156.69999999999999</v>
      </c>
      <c r="G197" s="110"/>
      <c r="H197" s="234"/>
      <c r="I197" s="283">
        <f t="shared" si="10"/>
        <v>156.69999999999999</v>
      </c>
    </row>
    <row r="198" spans="1:9" ht="28.5" customHeight="1">
      <c r="A198" s="299" t="s">
        <v>463</v>
      </c>
      <c r="B198" s="296" t="s">
        <v>252</v>
      </c>
      <c r="C198" s="296" t="s">
        <v>254</v>
      </c>
      <c r="D198" s="296" t="s">
        <v>234</v>
      </c>
      <c r="E198" s="6" t="s">
        <v>462</v>
      </c>
      <c r="F198" s="300">
        <v>2.2999999999999998</v>
      </c>
      <c r="G198" s="297"/>
      <c r="H198" s="234"/>
      <c r="I198" s="300">
        <f t="shared" si="10"/>
        <v>2.2999999999999998</v>
      </c>
    </row>
    <row r="199" spans="1:9" ht="43.5" customHeight="1">
      <c r="A199" s="137" t="s">
        <v>303</v>
      </c>
      <c r="B199" s="136" t="s">
        <v>252</v>
      </c>
      <c r="C199" s="136" t="s">
        <v>63</v>
      </c>
      <c r="D199" s="136" t="s">
        <v>152</v>
      </c>
      <c r="E199" s="135">
        <v>200</v>
      </c>
      <c r="F199" s="142">
        <v>50</v>
      </c>
      <c r="G199" s="110"/>
      <c r="H199" s="293"/>
      <c r="I199" s="283">
        <f t="shared" si="10"/>
        <v>50</v>
      </c>
    </row>
    <row r="200" spans="1:9" ht="33" customHeight="1">
      <c r="A200" s="137" t="s">
        <v>284</v>
      </c>
      <c r="B200" s="136" t="s">
        <v>252</v>
      </c>
      <c r="C200" s="6" t="s">
        <v>63</v>
      </c>
      <c r="D200" s="139">
        <v>1510100510</v>
      </c>
      <c r="E200" s="6" t="s">
        <v>82</v>
      </c>
      <c r="F200" s="142">
        <v>50</v>
      </c>
      <c r="G200" s="110"/>
      <c r="H200" s="293"/>
      <c r="I200" s="283">
        <f t="shared" si="10"/>
        <v>50</v>
      </c>
    </row>
    <row r="201" spans="1:9" ht="41.25" customHeight="1">
      <c r="A201" s="141" t="s">
        <v>282</v>
      </c>
      <c r="B201" s="136" t="s">
        <v>252</v>
      </c>
      <c r="C201" s="136" t="s">
        <v>64</v>
      </c>
      <c r="D201" s="139">
        <v>1410100310</v>
      </c>
      <c r="E201" s="135">
        <v>200</v>
      </c>
      <c r="F201" s="142">
        <v>50</v>
      </c>
      <c r="G201" s="110"/>
      <c r="H201" s="293"/>
      <c r="I201" s="283">
        <f t="shared" si="10"/>
        <v>50</v>
      </c>
    </row>
    <row r="202" spans="1:9" ht="42.75" customHeight="1">
      <c r="A202" s="141" t="s">
        <v>262</v>
      </c>
      <c r="B202" s="136" t="s">
        <v>252</v>
      </c>
      <c r="C202" s="136" t="s">
        <v>64</v>
      </c>
      <c r="D202" s="136" t="s">
        <v>240</v>
      </c>
      <c r="E202" s="135">
        <v>200</v>
      </c>
      <c r="F202" s="142">
        <v>90</v>
      </c>
      <c r="G202" s="110"/>
      <c r="H202" s="293"/>
      <c r="I202" s="283">
        <f t="shared" si="10"/>
        <v>90</v>
      </c>
    </row>
    <row r="203" spans="1:9" ht="42.75" customHeight="1">
      <c r="A203" s="141" t="s">
        <v>278</v>
      </c>
      <c r="B203" s="136" t="s">
        <v>252</v>
      </c>
      <c r="C203" s="136" t="s">
        <v>71</v>
      </c>
      <c r="D203" s="136" t="s">
        <v>191</v>
      </c>
      <c r="E203" s="135">
        <v>200</v>
      </c>
      <c r="F203" s="142">
        <v>150</v>
      </c>
      <c r="G203" s="110"/>
      <c r="H203" s="293"/>
      <c r="I203" s="283">
        <f t="shared" si="10"/>
        <v>150</v>
      </c>
    </row>
    <row r="204" spans="1:9" ht="23.25" customHeight="1">
      <c r="A204" s="10" t="s">
        <v>21</v>
      </c>
      <c r="B204" s="138"/>
      <c r="C204" s="138"/>
      <c r="D204" s="138"/>
      <c r="E204" s="138"/>
      <c r="F204" s="144">
        <f>F19+F76+F72+F118+F190</f>
        <v>186734.8</v>
      </c>
      <c r="G204" s="244">
        <f>G19+G76+G72+G118+G190</f>
        <v>15521.6</v>
      </c>
      <c r="H204" s="363">
        <f>H19+H76+H72+H118+H190</f>
        <v>-432.9</v>
      </c>
      <c r="I204" s="325">
        <f>I19+I76+I72+I118+I190</f>
        <v>186301.89999999997</v>
      </c>
    </row>
    <row r="205" spans="1:9" ht="15.75">
      <c r="A205" s="1"/>
    </row>
    <row r="206" spans="1:9" ht="15.75">
      <c r="A206" s="1"/>
    </row>
  </sheetData>
  <mergeCells count="22">
    <mergeCell ref="A13:F13"/>
    <mergeCell ref="A16:A18"/>
    <mergeCell ref="B16:B18"/>
    <mergeCell ref="C16:C18"/>
    <mergeCell ref="D16:D18"/>
    <mergeCell ref="E16:E18"/>
    <mergeCell ref="F16:F18"/>
    <mergeCell ref="D1:I1"/>
    <mergeCell ref="D2:I2"/>
    <mergeCell ref="D3:I3"/>
    <mergeCell ref="D4:I4"/>
    <mergeCell ref="C5:I5"/>
    <mergeCell ref="A12:F12"/>
    <mergeCell ref="H16:H18"/>
    <mergeCell ref="I16:I18"/>
    <mergeCell ref="D6:I6"/>
    <mergeCell ref="D7:I7"/>
    <mergeCell ref="D8:I8"/>
    <mergeCell ref="D9:I9"/>
    <mergeCell ref="C10:I10"/>
    <mergeCell ref="E15:I15"/>
    <mergeCell ref="G16:G18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7" manualBreakCount="7">
    <brk id="39" max="8" man="1"/>
    <brk id="68" max="8" man="1"/>
    <brk id="99" max="8" man="1"/>
    <brk id="126" max="8" man="1"/>
    <brk id="147" max="8" man="1"/>
    <brk id="169" max="8" man="1"/>
    <brk id="20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'Приложение 3'!Область_печати</vt:lpstr>
      <vt:lpstr>'Приложение 5'!Область_печати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2017-08-23T11:25:22Z</cp:lastPrinted>
  <dcterms:created xsi:type="dcterms:W3CDTF">2014-09-25T13:17:34Z</dcterms:created>
  <dcterms:modified xsi:type="dcterms:W3CDTF">2017-08-28T11:34:39Z</dcterms:modified>
</cp:coreProperties>
</file>