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2"/>
  </bookViews>
  <sheets>
    <sheet name="Приложение 1" sheetId="22" r:id="rId1"/>
    <sheet name="Приложение 2" sheetId="21" r:id="rId2"/>
    <sheet name="Приложение 3" sheetId="9" r:id="rId3"/>
    <sheet name="Приложение 4" sheetId="11" r:id="rId4"/>
    <sheet name="Приложение 5" sheetId="13" r:id="rId5"/>
    <sheet name="Приложение 6" sheetId="23" r:id="rId6"/>
  </sheets>
  <definedNames>
    <definedName name="_xlnm.Print_Area" localSheetId="4">'Приложение 5'!$A$1:$H$158</definedName>
  </definedNames>
  <calcPr calcId="124519"/>
</workbook>
</file>

<file path=xl/calcChain.xml><?xml version="1.0" encoding="utf-8"?>
<calcChain xmlns="http://schemas.openxmlformats.org/spreadsheetml/2006/main">
  <c r="E184" i="9"/>
  <c r="H53" i="13"/>
  <c r="F184" i="9"/>
  <c r="F194"/>
  <c r="G50" i="13"/>
  <c r="H69"/>
  <c r="F118" i="9"/>
  <c r="E118"/>
  <c r="F123"/>
  <c r="B35" i="23"/>
  <c r="H104" i="13" l="1"/>
  <c r="F168" i="9" l="1"/>
  <c r="F167"/>
  <c r="E31" i="22"/>
  <c r="E29"/>
  <c r="E27"/>
  <c r="E25"/>
  <c r="E81"/>
  <c r="D81"/>
  <c r="E71" i="9"/>
  <c r="F73"/>
  <c r="F72"/>
  <c r="F53"/>
  <c r="F42"/>
  <c r="D52"/>
  <c r="D74"/>
  <c r="E74"/>
  <c r="H115" i="13"/>
  <c r="F180" i="9"/>
  <c r="F179"/>
  <c r="F77"/>
  <c r="F116"/>
  <c r="F113" s="1"/>
  <c r="H120" i="13"/>
  <c r="H112"/>
  <c r="H88"/>
  <c r="F50"/>
  <c r="H77"/>
  <c r="H68"/>
  <c r="D118" i="9"/>
  <c r="F122"/>
  <c r="E113"/>
  <c r="D113"/>
  <c r="D80"/>
  <c r="E80"/>
  <c r="F84"/>
  <c r="E52"/>
  <c r="F58"/>
  <c r="D86" i="22"/>
  <c r="E87"/>
  <c r="E86" s="1"/>
  <c r="D34" i="11"/>
  <c r="C34"/>
  <c r="E196" i="9"/>
  <c r="D196"/>
  <c r="E153"/>
  <c r="E152" s="1"/>
  <c r="E151" s="1"/>
  <c r="E112" i="22"/>
  <c r="E111" s="1"/>
  <c r="D111"/>
  <c r="C111"/>
  <c r="E108"/>
  <c r="E107" s="1"/>
  <c r="E106" s="1"/>
  <c r="D107"/>
  <c r="C107"/>
  <c r="C106" s="1"/>
  <c r="D106"/>
  <c r="E105"/>
  <c r="E104" s="1"/>
  <c r="D104"/>
  <c r="C104"/>
  <c r="E103"/>
  <c r="E102" s="1"/>
  <c r="D102"/>
  <c r="C102"/>
  <c r="E101"/>
  <c r="E100" s="1"/>
  <c r="C100"/>
  <c r="E99"/>
  <c r="E98" s="1"/>
  <c r="E97" s="1"/>
  <c r="D98"/>
  <c r="C98"/>
  <c r="D97"/>
  <c r="E96"/>
  <c r="E95" s="1"/>
  <c r="D95"/>
  <c r="C95"/>
  <c r="E94"/>
  <c r="E93" s="1"/>
  <c r="D93"/>
  <c r="C93"/>
  <c r="E92"/>
  <c r="E91" s="1"/>
  <c r="D91"/>
  <c r="D89" s="1"/>
  <c r="C91"/>
  <c r="E90"/>
  <c r="C89"/>
  <c r="E85"/>
  <c r="E84" s="1"/>
  <c r="E83" s="1"/>
  <c r="D84"/>
  <c r="D83" s="1"/>
  <c r="C84"/>
  <c r="C83" s="1"/>
  <c r="E80"/>
  <c r="E79" s="1"/>
  <c r="E78" s="1"/>
  <c r="D79"/>
  <c r="D78" s="1"/>
  <c r="C79"/>
  <c r="C78" s="1"/>
  <c r="E75"/>
  <c r="C75"/>
  <c r="E73"/>
  <c r="C73"/>
  <c r="E71"/>
  <c r="C71"/>
  <c r="E70"/>
  <c r="C70"/>
  <c r="E69"/>
  <c r="E68"/>
  <c r="E67" s="1"/>
  <c r="E66" s="1"/>
  <c r="D67"/>
  <c r="D66" s="1"/>
  <c r="C67"/>
  <c r="C66" s="1"/>
  <c r="E65"/>
  <c r="E64" s="1"/>
  <c r="E63" s="1"/>
  <c r="E62" s="1"/>
  <c r="D64"/>
  <c r="C64"/>
  <c r="C63" s="1"/>
  <c r="D63"/>
  <c r="E59"/>
  <c r="C59"/>
  <c r="E58"/>
  <c r="C58"/>
  <c r="E57"/>
  <c r="C57"/>
  <c r="E52"/>
  <c r="C52"/>
  <c r="E51"/>
  <c r="C51"/>
  <c r="E50"/>
  <c r="E49" s="1"/>
  <c r="E48" s="1"/>
  <c r="D49"/>
  <c r="C49"/>
  <c r="D48"/>
  <c r="C48"/>
  <c r="E46"/>
  <c r="C46"/>
  <c r="E44"/>
  <c r="E43" s="1"/>
  <c r="E42" s="1"/>
  <c r="D43"/>
  <c r="D42" s="1"/>
  <c r="D41" s="1"/>
  <c r="C43"/>
  <c r="C42"/>
  <c r="C41" s="1"/>
  <c r="E39"/>
  <c r="C39"/>
  <c r="E38"/>
  <c r="C38"/>
  <c r="E36"/>
  <c r="C36"/>
  <c r="E34"/>
  <c r="C34"/>
  <c r="C33" s="1"/>
  <c r="E33"/>
  <c r="E24"/>
  <c r="C24"/>
  <c r="E19"/>
  <c r="C19"/>
  <c r="E18"/>
  <c r="C18"/>
  <c r="F154" i="9"/>
  <c r="F153" s="1"/>
  <c r="F152" s="1"/>
  <c r="F151" s="1"/>
  <c r="H36" i="13"/>
  <c r="D184" i="9"/>
  <c r="F188"/>
  <c r="F208"/>
  <c r="E70" l="1"/>
  <c r="C88" i="22"/>
  <c r="E41"/>
  <c r="E17" s="1"/>
  <c r="C62"/>
  <c r="C17" s="1"/>
  <c r="D88"/>
  <c r="C97"/>
  <c r="C82" s="1"/>
  <c r="C81" s="1"/>
  <c r="D62"/>
  <c r="D17" s="1"/>
  <c r="D82"/>
  <c r="E89"/>
  <c r="E88" s="1"/>
  <c r="E82" s="1"/>
  <c r="E113" s="1"/>
  <c r="H153" i="13"/>
  <c r="H98"/>
  <c r="E96" i="9"/>
  <c r="E95" s="1"/>
  <c r="F97"/>
  <c r="F30"/>
  <c r="H63" i="13"/>
  <c r="H45"/>
  <c r="E139" i="9"/>
  <c r="D139"/>
  <c r="F141"/>
  <c r="E144"/>
  <c r="D144"/>
  <c r="F145"/>
  <c r="E111"/>
  <c r="F112"/>
  <c r="F111" s="1"/>
  <c r="F76"/>
  <c r="F78"/>
  <c r="F75"/>
  <c r="F74" l="1"/>
  <c r="C113" i="22"/>
  <c r="D113"/>
  <c r="G149" i="13"/>
  <c r="H61"/>
  <c r="H62"/>
  <c r="F121" i="9"/>
  <c r="F120"/>
  <c r="E117"/>
  <c r="F119"/>
  <c r="H99" i="13"/>
  <c r="G19"/>
  <c r="F19"/>
  <c r="H46"/>
  <c r="H38"/>
  <c r="C42" i="11"/>
  <c r="D42"/>
  <c r="E44"/>
  <c r="E143" i="9" l="1"/>
  <c r="E142" s="1"/>
  <c r="F146"/>
  <c r="D143"/>
  <c r="D142" s="1"/>
  <c r="F107"/>
  <c r="F108"/>
  <c r="F109"/>
  <c r="E106"/>
  <c r="E105" s="1"/>
  <c r="E104" s="1"/>
  <c r="F110"/>
  <c r="D21"/>
  <c r="E21"/>
  <c r="F31"/>
  <c r="F144" l="1"/>
  <c r="F143" s="1"/>
  <c r="F142" s="1"/>
  <c r="F106"/>
  <c r="C38" i="21" l="1"/>
  <c r="C37" s="1"/>
  <c r="C35"/>
  <c r="C34" s="1"/>
  <c r="C33" s="1"/>
  <c r="C29"/>
  <c r="C28" s="1"/>
  <c r="C27" s="1"/>
  <c r="C24"/>
  <c r="C23" s="1"/>
  <c r="C22" s="1"/>
  <c r="C32" l="1"/>
  <c r="C20"/>
  <c r="C18" l="1"/>
  <c r="F78" i="13" l="1"/>
  <c r="G78"/>
  <c r="H79"/>
  <c r="E79" i="9"/>
  <c r="F83"/>
  <c r="D36"/>
  <c r="D35" s="1"/>
  <c r="D86"/>
  <c r="F82" l="1"/>
  <c r="F81" l="1"/>
  <c r="F80" s="1"/>
  <c r="F79" s="1"/>
  <c r="H34" i="13"/>
  <c r="F200" i="9"/>
  <c r="H44" i="13"/>
  <c r="E134" i="9" l="1"/>
  <c r="D134"/>
  <c r="F136"/>
  <c r="F137"/>
  <c r="E133" l="1"/>
  <c r="F135"/>
  <c r="F134" s="1"/>
  <c r="E59"/>
  <c r="H151" i="13"/>
  <c r="H152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19"/>
  <c r="H118"/>
  <c r="H117"/>
  <c r="H116"/>
  <c r="H114"/>
  <c r="H113"/>
  <c r="H111"/>
  <c r="H110"/>
  <c r="H109"/>
  <c r="H108"/>
  <c r="H107"/>
  <c r="H106"/>
  <c r="H105"/>
  <c r="H103"/>
  <c r="H102"/>
  <c r="H101"/>
  <c r="H100"/>
  <c r="H97"/>
  <c r="H96"/>
  <c r="H95"/>
  <c r="H94"/>
  <c r="H93"/>
  <c r="H92"/>
  <c r="H91"/>
  <c r="H90"/>
  <c r="H89"/>
  <c r="H87"/>
  <c r="H86"/>
  <c r="H85"/>
  <c r="H84"/>
  <c r="H83"/>
  <c r="H82"/>
  <c r="H81"/>
  <c r="H80"/>
  <c r="H76"/>
  <c r="H75"/>
  <c r="H74"/>
  <c r="H73"/>
  <c r="H72"/>
  <c r="H71"/>
  <c r="H70"/>
  <c r="H67"/>
  <c r="H66"/>
  <c r="H65"/>
  <c r="H64"/>
  <c r="H60"/>
  <c r="H59"/>
  <c r="H58"/>
  <c r="H57"/>
  <c r="H56"/>
  <c r="H55"/>
  <c r="H54"/>
  <c r="H52"/>
  <c r="H51"/>
  <c r="G47"/>
  <c r="H48"/>
  <c r="H49"/>
  <c r="H43"/>
  <c r="H42"/>
  <c r="H41"/>
  <c r="H40"/>
  <c r="H39"/>
  <c r="H37"/>
  <c r="H35"/>
  <c r="H33"/>
  <c r="H32"/>
  <c r="H31"/>
  <c r="H30"/>
  <c r="H29"/>
  <c r="H28"/>
  <c r="H27"/>
  <c r="H26"/>
  <c r="H25"/>
  <c r="H24"/>
  <c r="H23"/>
  <c r="H22"/>
  <c r="H21"/>
  <c r="H20"/>
  <c r="D214" i="9"/>
  <c r="E214"/>
  <c r="E213" s="1"/>
  <c r="F216"/>
  <c r="F214" s="1"/>
  <c r="F213" s="1"/>
  <c r="F207"/>
  <c r="F206"/>
  <c r="F205"/>
  <c r="F204"/>
  <c r="F203"/>
  <c r="F202"/>
  <c r="F201"/>
  <c r="F199"/>
  <c r="F198"/>
  <c r="F197"/>
  <c r="F195"/>
  <c r="F193"/>
  <c r="F192"/>
  <c r="F191"/>
  <c r="F190"/>
  <c r="F189"/>
  <c r="F187"/>
  <c r="F186"/>
  <c r="F185"/>
  <c r="E181"/>
  <c r="F182"/>
  <c r="F183"/>
  <c r="E138"/>
  <c r="E132" s="1"/>
  <c r="F140"/>
  <c r="F139" s="1"/>
  <c r="E86"/>
  <c r="E85" s="1"/>
  <c r="F93"/>
  <c r="F92"/>
  <c r="F91"/>
  <c r="F90"/>
  <c r="F89"/>
  <c r="F88"/>
  <c r="F87"/>
  <c r="F94"/>
  <c r="F69"/>
  <c r="F68"/>
  <c r="F67"/>
  <c r="F66"/>
  <c r="F65"/>
  <c r="F64"/>
  <c r="F63"/>
  <c r="F62"/>
  <c r="F61"/>
  <c r="F60"/>
  <c r="F57"/>
  <c r="F56"/>
  <c r="F55"/>
  <c r="F54"/>
  <c r="F50"/>
  <c r="F49"/>
  <c r="E47"/>
  <c r="E36"/>
  <c r="E35" s="1"/>
  <c r="F46"/>
  <c r="F45"/>
  <c r="F43"/>
  <c r="F41"/>
  <c r="F40"/>
  <c r="F39"/>
  <c r="F38"/>
  <c r="F37"/>
  <c r="E20"/>
  <c r="F34"/>
  <c r="F33"/>
  <c r="F29"/>
  <c r="F28"/>
  <c r="F27"/>
  <c r="F26"/>
  <c r="F25"/>
  <c r="F24"/>
  <c r="F23"/>
  <c r="F22"/>
  <c r="D46" i="11"/>
  <c r="D39"/>
  <c r="D30"/>
  <c r="D26"/>
  <c r="D16"/>
  <c r="E45"/>
  <c r="E43"/>
  <c r="E41"/>
  <c r="E40"/>
  <c r="E38"/>
  <c r="E37"/>
  <c r="E36"/>
  <c r="E35"/>
  <c r="E33"/>
  <c r="E32"/>
  <c r="E31"/>
  <c r="E28"/>
  <c r="E25"/>
  <c r="E24"/>
  <c r="E23"/>
  <c r="E22"/>
  <c r="E21"/>
  <c r="E20"/>
  <c r="E19"/>
  <c r="E18"/>
  <c r="E17"/>
  <c r="D48" l="1"/>
  <c r="F196" i="9"/>
  <c r="F52"/>
  <c r="H50" i="13"/>
  <c r="E34" i="11"/>
  <c r="E42"/>
  <c r="G158" i="13"/>
  <c r="H19"/>
  <c r="F21" i="9"/>
  <c r="H78" i="13"/>
  <c r="F86" i="9"/>
  <c r="F36"/>
  <c r="F149" i="13"/>
  <c r="F47"/>
  <c r="C46" i="11"/>
  <c r="C39"/>
  <c r="C48" s="1"/>
  <c r="C30"/>
  <c r="C26"/>
  <c r="C16"/>
  <c r="D213" i="9"/>
  <c r="D210"/>
  <c r="D209" s="1"/>
  <c r="D181"/>
  <c r="D178"/>
  <c r="D177" s="1"/>
  <c r="D176" s="1"/>
  <c r="D171"/>
  <c r="D170" s="1"/>
  <c r="D169" s="1"/>
  <c r="D164"/>
  <c r="D163" s="1"/>
  <c r="D162" s="1"/>
  <c r="D160"/>
  <c r="D159" s="1"/>
  <c r="D157"/>
  <c r="D156" s="1"/>
  <c r="D153"/>
  <c r="D152" s="1"/>
  <c r="D151" s="1"/>
  <c r="D149"/>
  <c r="D148" s="1"/>
  <c r="D147" s="1"/>
  <c r="D138"/>
  <c r="D133"/>
  <c r="D130"/>
  <c r="D129" s="1"/>
  <c r="D128" s="1"/>
  <c r="D126"/>
  <c r="D125" s="1"/>
  <c r="D124" s="1"/>
  <c r="D117"/>
  <c r="D111"/>
  <c r="D106"/>
  <c r="D100"/>
  <c r="D99" s="1"/>
  <c r="D96"/>
  <c r="D95" s="1"/>
  <c r="D85"/>
  <c r="D79"/>
  <c r="D71"/>
  <c r="D59"/>
  <c r="F59" s="1"/>
  <c r="D48"/>
  <c r="D47" s="1"/>
  <c r="D32"/>
  <c r="F32" s="1"/>
  <c r="E39" i="11"/>
  <c r="F171" i="9"/>
  <c r="F164"/>
  <c r="H149" i="13"/>
  <c r="F178" i="9"/>
  <c r="F177" s="1"/>
  <c r="F176" s="1"/>
  <c r="F96"/>
  <c r="F48"/>
  <c r="F47" s="1"/>
  <c r="D105" l="1"/>
  <c r="D20"/>
  <c r="D70"/>
  <c r="F158" i="13"/>
  <c r="D51" i="9"/>
  <c r="D132"/>
  <c r="D104"/>
  <c r="D155"/>
  <c r="E30" i="11"/>
  <c r="E48" s="1"/>
  <c r="E46"/>
  <c r="E26"/>
  <c r="E16"/>
  <c r="H47" i="13"/>
  <c r="F210" i="9"/>
  <c r="F209" s="1"/>
  <c r="F181"/>
  <c r="F170"/>
  <c r="F169" s="1"/>
  <c r="F163"/>
  <c r="F162" s="1"/>
  <c r="F160"/>
  <c r="F159" s="1"/>
  <c r="F157"/>
  <c r="F156" s="1"/>
  <c r="F149"/>
  <c r="F148" s="1"/>
  <c r="F147" s="1"/>
  <c r="F138"/>
  <c r="F133"/>
  <c r="F130"/>
  <c r="F129" s="1"/>
  <c r="F128" s="1"/>
  <c r="F126"/>
  <c r="F125" s="1"/>
  <c r="F124" s="1"/>
  <c r="F117"/>
  <c r="F105"/>
  <c r="F100"/>
  <c r="F99" s="1"/>
  <c r="F95"/>
  <c r="F85"/>
  <c r="F71"/>
  <c r="F35"/>
  <c r="F132" l="1"/>
  <c r="D19"/>
  <c r="D217" s="1"/>
  <c r="F70"/>
  <c r="F104"/>
  <c r="H158" i="13"/>
  <c r="F51" i="9"/>
  <c r="F20"/>
  <c r="F155"/>
  <c r="F19" l="1"/>
  <c r="F217" s="1"/>
  <c r="E51"/>
  <c r="E19" s="1"/>
  <c r="E217" s="1"/>
</calcChain>
</file>

<file path=xl/sharedStrings.xml><?xml version="1.0" encoding="utf-8"?>
<sst xmlns="http://schemas.openxmlformats.org/spreadsheetml/2006/main" count="1243" uniqueCount="654">
  <si>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</si>
  <si>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</si>
  <si>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</si>
  <si>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</si>
  <si>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</si>
  <si>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</si>
  <si>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</si>
  <si>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</si>
  <si>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</si>
  <si>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</si>
  <si>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</si>
  <si>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</si>
  <si>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</si>
  <si>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</si>
  <si>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</si>
  <si>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</si>
  <si>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</si>
  <si>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</si>
  <si>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</si>
  <si>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</si>
  <si>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</si>
  <si>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</si>
  <si>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</si>
  <si>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</si>
  <si>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</si>
  <si>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</si>
  <si>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</si>
  <si>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</si>
  <si>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</si>
  <si>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</si>
  <si>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</si>
  <si>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</si>
  <si>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</si>
  <si>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</si>
  <si>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</si>
  <si>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</si>
  <si>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</si>
  <si>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</si>
  <si>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</si>
  <si>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</si>
  <si>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</si>
  <si>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</si>
  <si>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</si>
  <si>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</si>
  <si>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</si>
  <si>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</si>
  <si>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</si>
  <si>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</si>
  <si>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</si>
  <si>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</si>
  <si>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</si>
  <si>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</si>
  <si>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</si>
  <si>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</si>
  <si>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</si>
  <si>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</si>
  <si>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</si>
  <si>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</si>
  <si>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</si>
  <si>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</si>
  <si>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</si>
  <si>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</si>
  <si>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</si>
  <si>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</si>
  <si>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</si>
  <si>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</si>
  <si>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</si>
  <si>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</si>
  <si>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</si>
  <si>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</si>
  <si>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</si>
  <si>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</si>
  <si>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</si>
  <si>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</si>
  <si>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</si>
  <si>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</si>
  <si>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</si>
  <si>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</si>
  <si>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</si>
  <si>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</si>
  <si>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</si>
  <si>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</si>
  <si>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</si>
  <si>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</si>
  <si>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</si>
  <si>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</si>
  <si>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</si>
  <si>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</si>
  <si>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</si>
  <si>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</si>
  <si>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</si>
  <si>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</si>
  <si>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</si>
  <si>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</si>
  <si>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</si>
  <si>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</si>
  <si>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</si>
  <si>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</si>
  <si>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</si>
  <si>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</si>
  <si>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</si>
  <si>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</si>
  <si>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</si>
  <si>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</si>
  <si>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</si>
  <si>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</si>
  <si>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</si>
  <si>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</si>
  <si>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</si>
  <si>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</si>
  <si>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</si>
  <si>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</si>
  <si>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</si>
  <si>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</si>
  <si>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</si>
  <si>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</si>
  <si>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</si>
  <si>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</si>
  <si>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</si>
  <si>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</si>
  <si>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</si>
  <si>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</si>
  <si>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</si>
  <si>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</si>
  <si>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</si>
  <si>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</si>
  <si>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</si>
  <si>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</si>
  <si>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</si>
  <si>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</si>
  <si>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</si>
  <si>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</si>
  <si>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</si>
  <si>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</si>
  <si>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</si>
  <si>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</si>
  <si>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</si>
  <si>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</si>
  <si>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</si>
  <si>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</si>
  <si>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</si>
  <si>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</si>
  <si>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</si>
  <si>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</si>
  <si>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</si>
  <si>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</si>
  <si>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</si>
  <si>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</si>
  <si>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</si>
  <si>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</si>
  <si>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</si>
  <si>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</si>
  <si>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</si>
  <si>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</si>
  <si>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</si>
  <si>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</si>
  <si>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</si>
  <si>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</si>
  <si>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</si>
  <si>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</si>
  <si>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</si>
  <si>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</si>
  <si>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</si>
  <si>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</si>
  <si>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</si>
  <si>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</si>
  <si>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</si>
  <si>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</si>
  <si>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</si>
  <si>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</si>
  <si>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</si>
  <si>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</si>
  <si>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</si>
  <si>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</si>
  <si>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</si>
  <si>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</si>
  <si>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</si>
  <si>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</si>
  <si>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</si>
  <si>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</si>
  <si>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</si>
  <si>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</si>
  <si>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</si>
  <si>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</si>
  <si>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</si>
  <si>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</si>
  <si>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</si>
  <si>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</si>
  <si>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</si>
  <si>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</si>
  <si>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</si>
  <si>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</si>
  <si>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</si>
  <si>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</si>
  <si>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</si>
  <si>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</si>
  <si>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</si>
  <si>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</si>
  <si>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</si>
  <si>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</si>
  <si>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</si>
  <si>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</si>
  <si>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</si>
  <si>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</si>
  <si>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</si>
  <si>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</si>
  <si>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</si>
  <si>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</si>
  <si>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</si>
  <si>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</si>
  <si>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</si>
  <si>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</si>
  <si>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</si>
  <si>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</si>
  <si>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</si>
  <si>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</si>
  <si>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</si>
  <si>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</si>
  <si>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</si>
  <si>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</si>
  <si>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</si>
  <si>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</si>
  <si>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</si>
  <si>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</si>
  <si>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</si>
  <si>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</si>
  <si>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</si>
  <si>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</si>
  <si>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</si>
  <si>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</si>
  <si>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</si>
  <si>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</si>
  <si>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</si>
  <si>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</si>
  <si>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</si>
  <si>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</si>
  <si>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</si>
  <si>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</si>
  <si>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</si>
  <si>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</si>
  <si>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</si>
  <si>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</si>
  <si>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</si>
  <si>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</si>
  <si>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</si>
  <si>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</si>
  <si>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</si>
  <si>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</si>
  <si>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</si>
  <si>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</si>
  <si>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</si>
  <si>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</si>
  <si>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</si>
  <si>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</si>
  <si>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</si>
  <si>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</si>
  <si>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</si>
  <si>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</si>
  <si>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</si>
  <si>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</si>
  <si>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</si>
  <si>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</si>
  <si>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</si>
  <si>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</si>
  <si>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</si>
  <si>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</si>
  <si>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</si>
  <si>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</si>
  <si>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</si>
  <si>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</si>
  <si>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</si>
  <si>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</si>
  <si>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</si>
  <si>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</si>
  <si>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</si>
  <si>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</si>
  <si>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</si>
  <si>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</si>
  <si>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</si>
  <si>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</si>
  <si>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</si>
  <si>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</si>
  <si>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</si>
  <si>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</si>
  <si>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</si>
  <si>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</si>
  <si>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</si>
  <si>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</si>
  <si>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</si>
  <si>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</si>
  <si>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</si>
  <si>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</si>
  <si>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</si>
  <si>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</si>
  <si>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</si>
  <si>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</si>
  <si>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</si>
  <si>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</si>
  <si>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</si>
  <si>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</si>
  <si>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</si>
  <si>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</si>
  <si>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</si>
  <si>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</si>
  <si>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</si>
  <si>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</si>
  <si>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</si>
  <si>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</si>
  <si>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</si>
  <si>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</si>
  <si>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</si>
  <si>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</si>
  <si>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</si>
  <si>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</si>
  <si>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</si>
  <si>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</si>
  <si>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</si>
  <si>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</si>
  <si>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</si>
  <si>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</si>
  <si>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</si>
  <si>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</si>
  <si>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</si>
  <si>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</si>
  <si>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</si>
  <si>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</si>
  <si>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</si>
  <si>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</si>
  <si>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</si>
  <si>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</si>
  <si>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</si>
  <si>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</si>
  <si>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</si>
  <si>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</si>
  <si>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</si>
  <si>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</si>
  <si>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</si>
  <si>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</si>
  <si>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</si>
  <si>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</si>
  <si>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</si>
  <si>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</si>
  <si>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</si>
  <si>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</si>
  <si>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</si>
  <si>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</si>
  <si>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</si>
  <si>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</si>
  <si>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</si>
  <si>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</si>
  <si>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</si>
  <si>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</si>
  <si>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</si>
  <si>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</si>
  <si>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</si>
  <si>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</si>
  <si>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</si>
  <si>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</si>
  <si>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</si>
  <si>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</si>
  <si>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</si>
  <si>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</si>
  <si>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</si>
  <si>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</si>
  <si>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</si>
  <si>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</si>
  <si>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</si>
  <si>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</si>
  <si>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</si>
  <si>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</si>
  <si>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</si>
  <si>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</si>
  <si>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</si>
  <si>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</si>
  <si>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</si>
  <si>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</si>
  <si>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</si>
  <si>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</si>
  <si>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</si>
  <si>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</si>
  <si>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</si>
  <si>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</si>
  <si>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</si>
  <si>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</si>
  <si>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</si>
  <si>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</si>
  <si>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</si>
  <si>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</si>
  <si>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</si>
  <si>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</si>
  <si>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</si>
  <si>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</si>
  <si>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</si>
  <si>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</si>
  <si>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</si>
  <si>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</si>
  <si>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</si>
  <si>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</si>
  <si>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</si>
  <si>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</si>
  <si>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</si>
  <si>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</si>
  <si>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</si>
  <si>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</si>
  <si>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</si>
  <si>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</si>
  <si>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</si>
  <si>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</si>
  <si>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</si>
  <si>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</si>
  <si>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</si>
  <si>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</si>
  <si>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</si>
  <si>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</si>
  <si>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</si>
  <si>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</si>
  <si>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</si>
  <si>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3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</si>
  <si>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</si>
  <si>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</si>
  <si>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</si>
  <si>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</si>
  <si>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</si>
  <si>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</si>
  <si>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</si>
  <si>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</si>
  <si>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</si>
  <si>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</si>
  <si>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</si>
  <si>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</si>
  <si>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</si>
  <si>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</si>
  <si>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</si>
  <si>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</si>
  <si>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</si>
  <si>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</si>
  <si>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Приложение 1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</si>
  <si>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</si>
  <si>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</si>
  <si>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</si>
  <si>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</si>
  <si>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</si>
  <si>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</si>
  <si>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</si>
  <si>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</si>
  <si>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</si>
  <si>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</si>
  <si>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</si>
  <si>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</si>
  <si>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</si>
  <si>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</si>
  <si>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</si>
  <si>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</si>
  <si>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</si>
  <si>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</si>
  <si>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</si>
  <si>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</si>
  <si>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</si>
  <si>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</si>
  <si>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</si>
  <si>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</si>
  <si>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</si>
  <si>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</si>
  <si>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</si>
  <si>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</si>
  <si>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</si>
  <si>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</si>
  <si>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</si>
  <si>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</si>
  <si>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</si>
  <si>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</si>
  <si>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</si>
  <si>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</si>
  <si>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</si>
  <si>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</si>
  <si>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</si>
  <si>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</si>
  <si>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</si>
  <si>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</si>
  <si>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</si>
  <si>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</si>
  <si>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</si>
  <si>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</si>
  <si>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</si>
  <si>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</si>
  <si>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</si>
  <si>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</si>
  <si>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</si>
  <si>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</si>
  <si>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</si>
  <si>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</si>
  <si>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</si>
  <si>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</si>
  <si>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</si>
  <si>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</si>
  <si>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</si>
  <si>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</si>
  <si>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</si>
  <si>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</si>
  <si>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</si>
  <si>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</si>
  <si>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</si>
  <si>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</si>
  <si>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</si>
  <si>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</si>
  <si>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</si>
  <si>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</si>
  <si>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</si>
  <si>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</si>
  <si>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</si>
  <si>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</si>
  <si>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</si>
  <si>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</si>
  <si>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</si>
  <si>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</si>
  <si>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</si>
  <si>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</si>
  <si>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</si>
  <si>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</si>
  <si>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</si>
  <si>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</si>
  <si>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</si>
  <si>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</si>
  <si>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</si>
  <si>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</si>
  <si>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</si>
  <si>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</si>
  <si>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</si>
  <si>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</si>
  <si>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</si>
  <si>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</si>
  <si>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</si>
  <si>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</si>
  <si>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</si>
  <si>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</si>
  <si>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</si>
  <si>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</si>
  <si>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</si>
  <si>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</si>
  <si>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</si>
  <si>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</si>
  <si>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</si>
  <si>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</si>
  <si>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</si>
  <si>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</si>
  <si>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</si>
  <si>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</si>
  <si>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</si>
  <si>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</si>
  <si>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</si>
  <si>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</si>
  <si>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</si>
  <si>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</si>
  <si>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</si>
  <si>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</si>
  <si>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</si>
  <si>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</si>
  <si>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</si>
  <si>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</si>
  <si>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</si>
  <si>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</si>
  <si>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</si>
  <si>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</si>
  <si>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</si>
  <si>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</si>
  <si>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</si>
  <si>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</si>
  <si>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</si>
  <si>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>000 2020205105 0000 151</t>
  </si>
  <si>
    <t>Субсидии бюджетам  на реализацию федеральных целевых программ</t>
  </si>
  <si>
    <t>040 2020205105 0000 151</t>
  </si>
  <si>
    <t>Субсидии бюджетам муниципальных районов на реализацию федеральных целевых программ</t>
  </si>
  <si>
    <t>000 2020221500 0000 151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</si>
  <si>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</si>
  <si>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040 2020221505 0000 151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</si>
  <si>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</si>
  <si>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</si>
  <si>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</si>
  <si>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</si>
  <si>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</si>
  <si>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</si>
  <si>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</si>
  <si>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</si>
  <si>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</si>
  <si>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</si>
  <si>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</si>
  <si>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</si>
  <si>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</si>
  <si>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</si>
  <si>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</si>
  <si>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</si>
  <si>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</si>
  <si>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</si>
  <si>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</si>
  <si>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</si>
  <si>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</si>
  <si>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</si>
  <si>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</si>
  <si>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</si>
  <si>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</si>
  <si>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</si>
  <si>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</si>
  <si>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</si>
  <si>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</si>
  <si>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</si>
  <si>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</si>
  <si>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</si>
  <si>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</si>
  <si>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</si>
  <si>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</si>
  <si>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</si>
  <si>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</si>
  <si>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</si>
  <si>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Приложение 5</t>
  </si>
  <si>
    <t>Дотации бюджетам муниципальных районов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</si>
  <si>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</si>
  <si>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t>000 2020100300 0000 151</t>
  </si>
  <si>
    <t>040 2020100305 0000 151</t>
  </si>
  <si>
    <t>0140182180</t>
  </si>
  <si>
    <t>Поддержка мер по обеспечению сбалансированности местных бюджетов</t>
  </si>
  <si>
    <t>0160182180</t>
  </si>
  <si>
    <t>0210382180</t>
  </si>
  <si>
    <t>0220182180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</si>
  <si>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 (Социальное обеспечение и иные выплаты населению)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</si>
  <si>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(Социальное обеспечение и иные выплаты населению)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</si>
  <si>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</si>
  <si>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Приложение 11</t>
  </si>
  <si>
    <t xml:space="preserve">от 16.12.2015 г. № 45-р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</si>
  <si>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</si>
  <si>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</si>
  <si>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2016 год</t>
  </si>
  <si>
    <t xml:space="preserve">                                                                                                                                        </t>
  </si>
  <si>
    <t>Наименование поселений</t>
  </si>
  <si>
    <t>сумма</t>
  </si>
  <si>
    <t>Дорожная деятельность (в части содержания и ремонта) в отношении автомобильных дорог местного значения вне границ населенных пунктов в границах Тейковского муниципального района</t>
  </si>
  <si>
    <t>2016 год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</si>
  <si>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</si>
  <si>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</si>
  <si>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</si>
  <si>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Новогоряновское сельское поселение</t>
  </si>
  <si>
    <t xml:space="preserve">5. Новолеушинское сельское поселение </t>
  </si>
  <si>
    <t xml:space="preserve">6. Нерльское городское поселение </t>
  </si>
  <si>
    <t xml:space="preserve">Всего </t>
  </si>
  <si>
    <t xml:space="preserve">               </t>
  </si>
  <si>
    <t>02201S1430</t>
  </si>
  <si>
    <t xml:space="preserve">Расходы на повышение заработной платы педагогических работников учреждений дополнительного образования детей в сфере культуры и искусства </t>
  </si>
  <si>
    <t>000 2180000000 0000 151</t>
  </si>
  <si>
    <t>Доходы бюджетов муниципальных районов от возврата  остатков субсидий, субвенций и иных межбюджетных трансфертов, имеющих целевое назначение, прошлых лет из бюджетов поселений</t>
  </si>
  <si>
    <t>от 23.11.2016 г. № 112-р</t>
  </si>
  <si>
    <t xml:space="preserve">                                                                                     от 23.11.2016 г. № 112-р</t>
  </si>
  <si>
    <t xml:space="preserve"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 </t>
  </si>
  <si>
    <t>040 2180500005 0000 151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</si>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</sst>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39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44" fontId="4" fillId="0" borderId="1" xfId="1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0" fontId="1" fillId="0" borderId="0" xfId="0" applyFont="1"/>
    <xf numFmtId="164" fontId="9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0" fillId="0" borderId="20" xfId="0" applyNumberForma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21" fillId="0" borderId="0" xfId="0" applyFont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5"/>
  <sheetViews>
    <sheetView topLeftCell="A103" zoomScaleSheetLayoutView="100" workbookViewId="0">
      <selection activeCell="A109" sqref="A109:B110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0.140625" customWidth="1"/>
    <col min="7" max="7" width="6.7109375" hidden="1" customWidth="1"/>
  </cols>
  <sheetData>
    <row r="1" spans="1:7" ht="15.75">
      <c r="A1" s="1"/>
      <c r="B1" s="332" t="s">
        <v>436</v>
      </c>
      <c r="C1" s="332"/>
      <c r="D1" s="332"/>
      <c r="E1" s="332"/>
      <c r="F1" s="332"/>
      <c r="G1" s="332"/>
    </row>
    <row r="2" spans="1:7" ht="15.75">
      <c r="A2" s="1"/>
      <c r="B2" s="332" t="s">
        <v>0</v>
      </c>
      <c r="C2" s="332"/>
      <c r="D2" s="332"/>
      <c r="E2" s="332"/>
      <c r="F2" s="332"/>
      <c r="G2" s="332"/>
    </row>
    <row r="3" spans="1:7" ht="15.75">
      <c r="A3" s="1"/>
      <c r="B3" s="333" t="s">
        <v>5</v>
      </c>
      <c r="C3" s="333"/>
      <c r="D3" s="333"/>
      <c r="E3" s="333"/>
      <c r="F3" s="333"/>
      <c r="G3" s="333"/>
    </row>
    <row r="4" spans="1:7" ht="15.75">
      <c r="A4" s="1"/>
      <c r="B4" s="332" t="s">
        <v>2</v>
      </c>
      <c r="C4" s="332"/>
      <c r="D4" s="332"/>
      <c r="E4" s="332"/>
      <c r="F4" s="332"/>
      <c r="G4" s="332"/>
    </row>
    <row r="5" spans="1:7" ht="15.75">
      <c r="A5" s="1"/>
      <c r="B5" s="332" t="s">
        <v>648</v>
      </c>
      <c r="C5" s="332"/>
      <c r="D5" s="332"/>
      <c r="E5" s="332"/>
      <c r="F5" s="332"/>
      <c r="G5" s="332"/>
    </row>
    <row r="6" spans="1:7" ht="15.75" customHeight="1">
      <c r="A6" s="1"/>
      <c r="B6" s="332" t="s">
        <v>4</v>
      </c>
      <c r="C6" s="332"/>
      <c r="D6" s="332"/>
      <c r="E6" s="332"/>
      <c r="F6" s="227"/>
    </row>
    <row r="7" spans="1:7" ht="15.75" customHeight="1">
      <c r="A7" s="1"/>
      <c r="B7" s="332" t="s">
        <v>0</v>
      </c>
      <c r="C7" s="332"/>
      <c r="D7" s="332"/>
      <c r="E7" s="332"/>
      <c r="F7" s="227"/>
    </row>
    <row r="8" spans="1:7" ht="15.75" customHeight="1">
      <c r="A8" s="1"/>
      <c r="B8" s="333" t="s">
        <v>5</v>
      </c>
      <c r="C8" s="333"/>
      <c r="D8" s="333"/>
      <c r="E8" s="333"/>
      <c r="F8" s="227"/>
    </row>
    <row r="9" spans="1:7" ht="15.75" customHeight="1">
      <c r="A9" s="1"/>
      <c r="B9" s="332" t="s">
        <v>2</v>
      </c>
      <c r="C9" s="332"/>
      <c r="D9" s="332"/>
      <c r="E9" s="332"/>
      <c r="F9" s="227"/>
    </row>
    <row r="10" spans="1:7" ht="15.75" customHeight="1">
      <c r="A10" s="1"/>
      <c r="B10" s="332" t="s">
        <v>333</v>
      </c>
      <c r="C10" s="332"/>
      <c r="D10" s="332"/>
      <c r="E10" s="332"/>
      <c r="F10" s="227"/>
    </row>
    <row r="11" spans="1:7" ht="15.75">
      <c r="A11" s="334"/>
      <c r="B11" s="335"/>
      <c r="C11" s="335"/>
      <c r="D11" s="335"/>
      <c r="E11" s="335"/>
      <c r="F11" s="230"/>
    </row>
    <row r="12" spans="1:7">
      <c r="A12" s="331" t="s">
        <v>437</v>
      </c>
      <c r="B12" s="331"/>
      <c r="C12" s="331"/>
      <c r="D12" s="331"/>
      <c r="E12" s="331"/>
      <c r="F12" s="231"/>
    </row>
    <row r="13" spans="1:7" ht="35.25" customHeight="1">
      <c r="A13" s="326" t="s">
        <v>438</v>
      </c>
      <c r="B13" s="326"/>
      <c r="C13" s="326"/>
      <c r="D13" s="326"/>
      <c r="E13" s="326"/>
      <c r="F13" s="232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27" t="s">
        <v>6</v>
      </c>
      <c r="C15" s="327"/>
      <c r="D15" s="327"/>
      <c r="E15" s="327"/>
      <c r="F15" s="228"/>
    </row>
    <row r="16" spans="1:7" ht="51.75">
      <c r="A16" s="233" t="s">
        <v>439</v>
      </c>
      <c r="B16" s="234" t="s">
        <v>3</v>
      </c>
      <c r="C16" s="233" t="s">
        <v>122</v>
      </c>
      <c r="D16" s="234" t="s">
        <v>390</v>
      </c>
      <c r="E16" s="233" t="s">
        <v>391</v>
      </c>
      <c r="F16" s="235"/>
      <c r="G16" s="23"/>
    </row>
    <row r="17" spans="1:7">
      <c r="A17" s="271" t="s">
        <v>440</v>
      </c>
      <c r="B17" s="269" t="s">
        <v>441</v>
      </c>
      <c r="C17" s="270">
        <f t="shared" ref="C17:D17" si="0">C18+C24+C33+C38+C41+C51+C57+C62+C70+C78</f>
        <v>25626.700000000004</v>
      </c>
      <c r="D17" s="270">
        <f t="shared" si="0"/>
        <v>724.1</v>
      </c>
      <c r="E17" s="270">
        <f>E18+E24+E33+E38+E41+E51+E57+E62+E70+E78</f>
        <v>26350.800000000003</v>
      </c>
      <c r="F17" s="236"/>
      <c r="G17" s="23"/>
    </row>
    <row r="18" spans="1:7">
      <c r="A18" s="271" t="s">
        <v>442</v>
      </c>
      <c r="B18" s="269" t="s">
        <v>443</v>
      </c>
      <c r="C18" s="270">
        <f>C19</f>
        <v>12791.3</v>
      </c>
      <c r="D18" s="237"/>
      <c r="E18" s="270">
        <f>E19</f>
        <v>12791.3</v>
      </c>
      <c r="F18" s="236"/>
      <c r="G18" s="23"/>
    </row>
    <row r="19" spans="1:7" ht="14.25" customHeight="1">
      <c r="A19" s="271" t="s">
        <v>444</v>
      </c>
      <c r="B19" s="269" t="s">
        <v>445</v>
      </c>
      <c r="C19" s="270">
        <f>C20+C21+C22+C23</f>
        <v>12791.3</v>
      </c>
      <c r="D19" s="237"/>
      <c r="E19" s="270">
        <f>E20+E21+E22+E23</f>
        <v>12791.3</v>
      </c>
      <c r="F19" s="236"/>
      <c r="G19" s="23"/>
    </row>
    <row r="20" spans="1:7" ht="63" customHeight="1">
      <c r="A20" s="268" t="s">
        <v>446</v>
      </c>
      <c r="B20" s="269" t="s">
        <v>447</v>
      </c>
      <c r="C20" s="270">
        <v>12625</v>
      </c>
      <c r="D20" s="237"/>
      <c r="E20" s="270">
        <v>12625</v>
      </c>
      <c r="F20" s="236"/>
      <c r="G20" s="23"/>
    </row>
    <row r="21" spans="1:7" ht="90" customHeight="1">
      <c r="A21" s="268" t="s">
        <v>448</v>
      </c>
      <c r="B21" s="269" t="s">
        <v>449</v>
      </c>
      <c r="C21" s="270">
        <v>13.8</v>
      </c>
      <c r="D21" s="237"/>
      <c r="E21" s="270">
        <v>13.8</v>
      </c>
      <c r="F21" s="236"/>
      <c r="G21" s="23"/>
    </row>
    <row r="22" spans="1:7" ht="41.25" customHeight="1">
      <c r="A22" s="268" t="s">
        <v>450</v>
      </c>
      <c r="B22" s="269" t="s">
        <v>451</v>
      </c>
      <c r="C22" s="270">
        <v>27.5</v>
      </c>
      <c r="D22" s="237"/>
      <c r="E22" s="270">
        <v>27.5</v>
      </c>
      <c r="F22" s="236"/>
      <c r="G22" s="23"/>
    </row>
    <row r="23" spans="1:7" ht="78" customHeight="1">
      <c r="A23" s="268" t="s">
        <v>452</v>
      </c>
      <c r="B23" s="269" t="s">
        <v>453</v>
      </c>
      <c r="C23" s="270">
        <v>125</v>
      </c>
      <c r="D23" s="237"/>
      <c r="E23" s="270">
        <v>125</v>
      </c>
      <c r="F23" s="236"/>
      <c r="G23" s="23"/>
    </row>
    <row r="24" spans="1:7" ht="27.75" customHeight="1">
      <c r="A24" s="271" t="s">
        <v>454</v>
      </c>
      <c r="B24" s="269" t="s">
        <v>455</v>
      </c>
      <c r="C24" s="270">
        <f>C25+C27+C29+C31</f>
        <v>3065.5</v>
      </c>
      <c r="D24" s="237">
        <v>724.1</v>
      </c>
      <c r="E24" s="270">
        <f>E25+E27+E29+E31</f>
        <v>3789.6</v>
      </c>
      <c r="F24" s="236"/>
      <c r="G24" s="23"/>
    </row>
    <row r="25" spans="1:7" ht="18.75" customHeight="1">
      <c r="A25" s="328" t="s">
        <v>456</v>
      </c>
      <c r="B25" s="329" t="s">
        <v>457</v>
      </c>
      <c r="C25" s="322">
        <v>1087.7</v>
      </c>
      <c r="D25" s="325">
        <v>107</v>
      </c>
      <c r="E25" s="322">
        <f>C25+D25</f>
        <v>1194.7</v>
      </c>
      <c r="F25" s="236"/>
      <c r="G25" s="23"/>
    </row>
    <row r="26" spans="1:7" ht="31.5" customHeight="1">
      <c r="A26" s="328"/>
      <c r="B26" s="330"/>
      <c r="C26" s="322"/>
      <c r="D26" s="325"/>
      <c r="E26" s="322"/>
      <c r="F26" s="236"/>
      <c r="G26" s="23"/>
    </row>
    <row r="27" spans="1:7" ht="53.25" customHeight="1">
      <c r="A27" s="323" t="s">
        <v>458</v>
      </c>
      <c r="B27" s="324" t="s">
        <v>459</v>
      </c>
      <c r="C27" s="322">
        <v>16.5</v>
      </c>
      <c r="D27" s="325">
        <v>2.8</v>
      </c>
      <c r="E27" s="322">
        <f>C27+D27</f>
        <v>19.3</v>
      </c>
      <c r="F27" s="236"/>
      <c r="G27" s="23"/>
    </row>
    <row r="28" spans="1:7" ht="9" customHeight="1">
      <c r="A28" s="323"/>
      <c r="B28" s="324"/>
      <c r="C28" s="322"/>
      <c r="D28" s="325"/>
      <c r="E28" s="322"/>
      <c r="F28" s="236"/>
      <c r="G28" s="23"/>
    </row>
    <row r="29" spans="1:7" ht="51.75" customHeight="1">
      <c r="A29" s="319" t="s">
        <v>460</v>
      </c>
      <c r="B29" s="320" t="s">
        <v>461</v>
      </c>
      <c r="C29" s="322">
        <v>2374.1</v>
      </c>
      <c r="D29" s="237">
        <v>367.8</v>
      </c>
      <c r="E29" s="322">
        <f>C29+D29</f>
        <v>2741.9</v>
      </c>
      <c r="F29" s="236"/>
      <c r="G29" s="23"/>
    </row>
    <row r="30" spans="1:7" ht="9.75" hidden="1" customHeight="1">
      <c r="A30" s="319"/>
      <c r="B30" s="321"/>
      <c r="C30" s="322"/>
      <c r="D30" s="238"/>
      <c r="E30" s="322"/>
      <c r="F30" s="236"/>
      <c r="G30" s="23"/>
    </row>
    <row r="31" spans="1:7" ht="51" customHeight="1">
      <c r="A31" s="319" t="s">
        <v>462</v>
      </c>
      <c r="B31" s="320" t="s">
        <v>463</v>
      </c>
      <c r="C31" s="322">
        <v>-412.8</v>
      </c>
      <c r="D31" s="237">
        <v>246.5</v>
      </c>
      <c r="E31" s="322">
        <f>C31+D31</f>
        <v>-166.3</v>
      </c>
      <c r="F31" s="236"/>
      <c r="G31" s="23"/>
    </row>
    <row r="32" spans="1:7" ht="6" hidden="1" customHeight="1">
      <c r="A32" s="319"/>
      <c r="B32" s="321"/>
      <c r="C32" s="322"/>
      <c r="D32" s="238"/>
      <c r="E32" s="322"/>
      <c r="F32" s="236"/>
      <c r="G32" s="23"/>
    </row>
    <row r="33" spans="1:7" ht="14.25" customHeight="1">
      <c r="A33" s="271" t="s">
        <v>464</v>
      </c>
      <c r="B33" s="33" t="s">
        <v>465</v>
      </c>
      <c r="C33" s="270">
        <f>C34+C36</f>
        <v>1780</v>
      </c>
      <c r="D33" s="237"/>
      <c r="E33" s="270">
        <f>E34+E36</f>
        <v>1780</v>
      </c>
      <c r="F33" s="236"/>
      <c r="G33" s="23"/>
    </row>
    <row r="34" spans="1:7" ht="24" customHeight="1">
      <c r="A34" s="271" t="s">
        <v>466</v>
      </c>
      <c r="B34" s="269" t="s">
        <v>467</v>
      </c>
      <c r="C34" s="270">
        <f>C35</f>
        <v>1500</v>
      </c>
      <c r="D34" s="237"/>
      <c r="E34" s="270">
        <f>E35</f>
        <v>1500</v>
      </c>
      <c r="F34" s="236"/>
      <c r="G34" s="23"/>
    </row>
    <row r="35" spans="1:7" ht="27.75" customHeight="1">
      <c r="A35" s="268" t="s">
        <v>468</v>
      </c>
      <c r="B35" s="269" t="s">
        <v>467</v>
      </c>
      <c r="C35" s="270">
        <v>1500</v>
      </c>
      <c r="D35" s="237"/>
      <c r="E35" s="270">
        <v>1500</v>
      </c>
      <c r="F35" s="236"/>
      <c r="G35" s="23"/>
    </row>
    <row r="36" spans="1:7" ht="15.75" customHeight="1">
      <c r="A36" s="271" t="s">
        <v>469</v>
      </c>
      <c r="B36" s="269" t="s">
        <v>470</v>
      </c>
      <c r="C36" s="270">
        <f>C37</f>
        <v>280</v>
      </c>
      <c r="D36" s="237"/>
      <c r="E36" s="270">
        <f>E37</f>
        <v>280</v>
      </c>
      <c r="F36" s="236"/>
      <c r="G36" s="23"/>
    </row>
    <row r="37" spans="1:7">
      <c r="A37" s="268" t="s">
        <v>471</v>
      </c>
      <c r="B37" s="269" t="s">
        <v>470</v>
      </c>
      <c r="C37" s="270">
        <v>280</v>
      </c>
      <c r="D37" s="237"/>
      <c r="E37" s="270">
        <v>280</v>
      </c>
      <c r="F37" s="236"/>
      <c r="G37" s="23"/>
    </row>
    <row r="38" spans="1:7" ht="27" customHeight="1">
      <c r="A38" s="271" t="s">
        <v>472</v>
      </c>
      <c r="B38" s="269" t="s">
        <v>473</v>
      </c>
      <c r="C38" s="270">
        <f>C39</f>
        <v>30</v>
      </c>
      <c r="D38" s="237"/>
      <c r="E38" s="270">
        <f>E39</f>
        <v>30</v>
      </c>
      <c r="F38" s="236"/>
      <c r="G38" s="23"/>
    </row>
    <row r="39" spans="1:7" ht="18" customHeight="1">
      <c r="A39" s="271" t="s">
        <v>474</v>
      </c>
      <c r="B39" s="33" t="s">
        <v>475</v>
      </c>
      <c r="C39" s="280">
        <f>C40</f>
        <v>30</v>
      </c>
      <c r="D39" s="237"/>
      <c r="E39" s="280">
        <f>E40</f>
        <v>30</v>
      </c>
      <c r="F39" s="239"/>
      <c r="G39" s="23"/>
    </row>
    <row r="40" spans="1:7" ht="17.25" customHeight="1">
      <c r="A40" s="268" t="s">
        <v>476</v>
      </c>
      <c r="B40" s="33" t="s">
        <v>477</v>
      </c>
      <c r="C40" s="280">
        <v>30</v>
      </c>
      <c r="D40" s="237"/>
      <c r="E40" s="280">
        <v>30</v>
      </c>
      <c r="F40" s="239"/>
      <c r="G40" s="23"/>
    </row>
    <row r="41" spans="1:7" ht="37.5" customHeight="1">
      <c r="A41" s="271" t="s">
        <v>478</v>
      </c>
      <c r="B41" s="269" t="s">
        <v>479</v>
      </c>
      <c r="C41" s="270">
        <f t="shared" ref="C41:D41" si="1">C42+C48</f>
        <v>3975.9</v>
      </c>
      <c r="D41" s="270">
        <f t="shared" si="1"/>
        <v>0</v>
      </c>
      <c r="E41" s="270">
        <f>E42+E48</f>
        <v>3975.9</v>
      </c>
      <c r="F41" s="236"/>
      <c r="G41" s="23"/>
    </row>
    <row r="42" spans="1:7" ht="77.25" customHeight="1">
      <c r="A42" s="271" t="s">
        <v>480</v>
      </c>
      <c r="B42" s="269" t="s">
        <v>481</v>
      </c>
      <c r="C42" s="270">
        <f>C43+C46</f>
        <v>3973.6</v>
      </c>
      <c r="D42" s="270">
        <f>D43+D46</f>
        <v>0</v>
      </c>
      <c r="E42" s="270">
        <f>E43+E46</f>
        <v>3973.6</v>
      </c>
      <c r="F42" s="236"/>
      <c r="G42" s="23"/>
    </row>
    <row r="43" spans="1:7" ht="52.5" customHeight="1">
      <c r="A43" s="271" t="s">
        <v>482</v>
      </c>
      <c r="B43" s="269" t="s">
        <v>483</v>
      </c>
      <c r="C43" s="270">
        <f>C44+C45</f>
        <v>3863.6</v>
      </c>
      <c r="D43" s="270">
        <f>D44+D45</f>
        <v>0</v>
      </c>
      <c r="E43" s="270">
        <f>E44+E45</f>
        <v>3863.6</v>
      </c>
      <c r="F43" s="236"/>
      <c r="G43" s="23"/>
    </row>
    <row r="44" spans="1:7" ht="67.5" customHeight="1">
      <c r="A44" s="268" t="s">
        <v>484</v>
      </c>
      <c r="B44" s="240" t="s">
        <v>485</v>
      </c>
      <c r="C44" s="270">
        <v>3480.5</v>
      </c>
      <c r="D44" s="241"/>
      <c r="E44" s="270">
        <f>C44+D44</f>
        <v>3480.5</v>
      </c>
      <c r="F44" s="236"/>
      <c r="G44" s="23"/>
    </row>
    <row r="45" spans="1:7" ht="65.25" customHeight="1">
      <c r="A45" s="268" t="s">
        <v>486</v>
      </c>
      <c r="B45" s="242" t="s">
        <v>487</v>
      </c>
      <c r="C45" s="270">
        <v>383.1</v>
      </c>
      <c r="D45" s="241"/>
      <c r="E45" s="270">
        <v>383.1</v>
      </c>
      <c r="F45" s="236"/>
      <c r="G45" s="23"/>
    </row>
    <row r="46" spans="1:7" ht="64.5" customHeight="1">
      <c r="A46" s="271" t="s">
        <v>488</v>
      </c>
      <c r="B46" s="33" t="s">
        <v>489</v>
      </c>
      <c r="C46" s="270">
        <f>C47</f>
        <v>110</v>
      </c>
      <c r="D46" s="237"/>
      <c r="E46" s="270">
        <f>E47</f>
        <v>110</v>
      </c>
      <c r="F46" s="236"/>
      <c r="G46" s="23"/>
    </row>
    <row r="47" spans="1:7" ht="52.5" customHeight="1">
      <c r="A47" s="268" t="s">
        <v>490</v>
      </c>
      <c r="B47" s="269" t="s">
        <v>491</v>
      </c>
      <c r="C47" s="270">
        <v>110</v>
      </c>
      <c r="D47" s="237"/>
      <c r="E47" s="270">
        <v>110</v>
      </c>
      <c r="F47" s="236"/>
      <c r="G47" s="23"/>
    </row>
    <row r="48" spans="1:7" ht="27" customHeight="1">
      <c r="A48" s="268" t="s">
        <v>492</v>
      </c>
      <c r="B48" s="279" t="s">
        <v>493</v>
      </c>
      <c r="C48" s="270">
        <f t="shared" ref="C48:D49" si="2">C49</f>
        <v>2.2999999999999998</v>
      </c>
      <c r="D48" s="270">
        <f t="shared" si="2"/>
        <v>0</v>
      </c>
      <c r="E48" s="270">
        <f>E49</f>
        <v>2.2999999999999998</v>
      </c>
      <c r="F48" s="236"/>
      <c r="G48" s="23"/>
    </row>
    <row r="49" spans="1:7" ht="42.75" customHeight="1">
      <c r="A49" s="268" t="s">
        <v>494</v>
      </c>
      <c r="B49" s="269" t="s">
        <v>495</v>
      </c>
      <c r="C49" s="270">
        <f t="shared" si="2"/>
        <v>2.2999999999999998</v>
      </c>
      <c r="D49" s="270">
        <f t="shared" si="2"/>
        <v>0</v>
      </c>
      <c r="E49" s="270">
        <f>E50</f>
        <v>2.2999999999999998</v>
      </c>
      <c r="F49" s="236"/>
      <c r="G49" s="23"/>
    </row>
    <row r="50" spans="1:7" ht="39.75" customHeight="1">
      <c r="A50" s="268" t="s">
        <v>496</v>
      </c>
      <c r="B50" s="269" t="s">
        <v>497</v>
      </c>
      <c r="C50" s="270">
        <v>2.2999999999999998</v>
      </c>
      <c r="D50" s="237"/>
      <c r="E50" s="270">
        <f>C50+D50</f>
        <v>2.2999999999999998</v>
      </c>
      <c r="F50" s="236"/>
      <c r="G50" s="23"/>
    </row>
    <row r="51" spans="1:7" ht="18" customHeight="1">
      <c r="A51" s="271" t="s">
        <v>498</v>
      </c>
      <c r="B51" s="33" t="s">
        <v>499</v>
      </c>
      <c r="C51" s="270">
        <f>C52</f>
        <v>293.2</v>
      </c>
      <c r="D51" s="237"/>
      <c r="E51" s="270">
        <f>E52</f>
        <v>293.2</v>
      </c>
      <c r="F51" s="236"/>
      <c r="G51" s="23"/>
    </row>
    <row r="52" spans="1:7" ht="18.75" customHeight="1">
      <c r="A52" s="271" t="s">
        <v>500</v>
      </c>
      <c r="B52" s="33" t="s">
        <v>501</v>
      </c>
      <c r="C52" s="270">
        <f>C53+C54+C55+C56</f>
        <v>293.2</v>
      </c>
      <c r="D52" s="237"/>
      <c r="E52" s="270">
        <f>E53+E54+E55+E56</f>
        <v>293.2</v>
      </c>
      <c r="F52" s="236"/>
      <c r="G52" s="23"/>
    </row>
    <row r="53" spans="1:7" ht="25.5" customHeight="1">
      <c r="A53" s="268" t="s">
        <v>502</v>
      </c>
      <c r="B53" s="269" t="s">
        <v>503</v>
      </c>
      <c r="C53" s="270">
        <v>63.6</v>
      </c>
      <c r="D53" s="237"/>
      <c r="E53" s="270">
        <v>63.6</v>
      </c>
      <c r="F53" s="236"/>
      <c r="G53" s="23"/>
    </row>
    <row r="54" spans="1:7" ht="27.75" customHeight="1">
      <c r="A54" s="268" t="s">
        <v>504</v>
      </c>
      <c r="B54" s="269" t="s">
        <v>505</v>
      </c>
      <c r="C54" s="270">
        <v>0</v>
      </c>
      <c r="D54" s="237"/>
      <c r="E54" s="270">
        <v>0</v>
      </c>
      <c r="F54" s="236"/>
      <c r="G54" s="23"/>
    </row>
    <row r="55" spans="1:7" ht="18.75" customHeight="1">
      <c r="A55" s="268" t="s">
        <v>506</v>
      </c>
      <c r="B55" s="269" t="s">
        <v>507</v>
      </c>
      <c r="C55" s="270">
        <v>50.6</v>
      </c>
      <c r="D55" s="237"/>
      <c r="E55" s="270">
        <v>50.6</v>
      </c>
      <c r="F55" s="236"/>
      <c r="G55" s="23"/>
    </row>
    <row r="56" spans="1:7" ht="20.25" customHeight="1">
      <c r="A56" s="268" t="s">
        <v>508</v>
      </c>
      <c r="B56" s="269" t="s">
        <v>509</v>
      </c>
      <c r="C56" s="270">
        <v>179</v>
      </c>
      <c r="D56" s="237"/>
      <c r="E56" s="270">
        <v>179</v>
      </c>
      <c r="F56" s="236"/>
      <c r="G56" s="23"/>
    </row>
    <row r="57" spans="1:7" ht="27" customHeight="1">
      <c r="A57" s="271" t="s">
        <v>510</v>
      </c>
      <c r="B57" s="269" t="s">
        <v>511</v>
      </c>
      <c r="C57" s="270">
        <f>C58</f>
        <v>2417.1999999999998</v>
      </c>
      <c r="D57" s="237"/>
      <c r="E57" s="270">
        <f>E58</f>
        <v>2417.1999999999998</v>
      </c>
      <c r="F57" s="236"/>
      <c r="G57" s="23"/>
    </row>
    <row r="58" spans="1:7" ht="18.75" customHeight="1">
      <c r="A58" s="271" t="s">
        <v>512</v>
      </c>
      <c r="B58" s="33" t="s">
        <v>513</v>
      </c>
      <c r="C58" s="270">
        <f>C59</f>
        <v>2417.1999999999998</v>
      </c>
      <c r="D58" s="237"/>
      <c r="E58" s="270">
        <f>E59</f>
        <v>2417.1999999999998</v>
      </c>
      <c r="F58" s="236"/>
      <c r="G58" s="23"/>
    </row>
    <row r="59" spans="1:7" ht="21.75" customHeight="1">
      <c r="A59" s="271" t="s">
        <v>514</v>
      </c>
      <c r="B59" s="33" t="s">
        <v>515</v>
      </c>
      <c r="C59" s="270">
        <f>C60+C61</f>
        <v>2417.1999999999998</v>
      </c>
      <c r="D59" s="237"/>
      <c r="E59" s="270">
        <f>E60+E61</f>
        <v>2417.1999999999998</v>
      </c>
      <c r="F59" s="236"/>
      <c r="G59" s="23"/>
    </row>
    <row r="60" spans="1:7" ht="28.5" customHeight="1">
      <c r="A60" s="268" t="s">
        <v>516</v>
      </c>
      <c r="B60" s="269" t="s">
        <v>517</v>
      </c>
      <c r="C60" s="270">
        <v>45</v>
      </c>
      <c r="D60" s="237"/>
      <c r="E60" s="270">
        <v>45</v>
      </c>
      <c r="F60" s="236"/>
      <c r="G60" s="23"/>
    </row>
    <row r="61" spans="1:7" ht="30" customHeight="1">
      <c r="A61" s="268" t="s">
        <v>518</v>
      </c>
      <c r="B61" s="269" t="s">
        <v>517</v>
      </c>
      <c r="C61" s="270">
        <v>2372.1999999999998</v>
      </c>
      <c r="D61" s="237"/>
      <c r="E61" s="270">
        <v>2372.1999999999998</v>
      </c>
      <c r="F61" s="236"/>
      <c r="G61" s="23"/>
    </row>
    <row r="62" spans="1:7" ht="27.75" customHeight="1">
      <c r="A62" s="271" t="s">
        <v>519</v>
      </c>
      <c r="B62" s="269" t="s">
        <v>520</v>
      </c>
      <c r="C62" s="270">
        <f t="shared" ref="C62:D62" si="3">C63+C66</f>
        <v>895.4</v>
      </c>
      <c r="D62" s="270">
        <f t="shared" si="3"/>
        <v>0</v>
      </c>
      <c r="E62" s="270">
        <f>E63+E66</f>
        <v>895.4</v>
      </c>
      <c r="F62" s="236"/>
      <c r="G62" s="23"/>
    </row>
    <row r="63" spans="1:7" ht="66.75" customHeight="1">
      <c r="A63" s="276" t="s">
        <v>521</v>
      </c>
      <c r="B63" s="279" t="s">
        <v>522</v>
      </c>
      <c r="C63" s="270">
        <f t="shared" ref="C63:D64" si="4">C64</f>
        <v>202.5</v>
      </c>
      <c r="D63" s="270">
        <f t="shared" si="4"/>
        <v>0</v>
      </c>
      <c r="E63" s="270">
        <f>E64</f>
        <v>202.5</v>
      </c>
      <c r="F63" s="236"/>
      <c r="G63" s="23"/>
    </row>
    <row r="64" spans="1:7" ht="78" customHeight="1">
      <c r="A64" s="276" t="s">
        <v>523</v>
      </c>
      <c r="B64" s="279" t="s">
        <v>524</v>
      </c>
      <c r="C64" s="270">
        <f t="shared" si="4"/>
        <v>202.5</v>
      </c>
      <c r="D64" s="270">
        <f t="shared" si="4"/>
        <v>0</v>
      </c>
      <c r="E64" s="270">
        <f>E65</f>
        <v>202.5</v>
      </c>
      <c r="F64" s="236"/>
      <c r="G64" s="23"/>
    </row>
    <row r="65" spans="1:7" ht="78" customHeight="1">
      <c r="A65" s="268" t="s">
        <v>525</v>
      </c>
      <c r="B65" s="242" t="s">
        <v>526</v>
      </c>
      <c r="C65" s="270">
        <v>202.5</v>
      </c>
      <c r="D65" s="237"/>
      <c r="E65" s="270">
        <f>C65+D65</f>
        <v>202.5</v>
      </c>
      <c r="F65" s="236"/>
      <c r="G65" s="23"/>
    </row>
    <row r="66" spans="1:7" ht="28.5" customHeight="1">
      <c r="A66" s="271" t="s">
        <v>527</v>
      </c>
      <c r="B66" s="33" t="s">
        <v>528</v>
      </c>
      <c r="C66" s="270">
        <f>C67</f>
        <v>692.9</v>
      </c>
      <c r="D66" s="270">
        <f t="shared" ref="D66:E66" si="5">D67</f>
        <v>0</v>
      </c>
      <c r="E66" s="270">
        <f t="shared" si="5"/>
        <v>692.9</v>
      </c>
      <c r="F66" s="236"/>
      <c r="G66" s="23"/>
    </row>
    <row r="67" spans="1:7" ht="30" customHeight="1">
      <c r="A67" s="271" t="s">
        <v>529</v>
      </c>
      <c r="B67" s="269" t="s">
        <v>530</v>
      </c>
      <c r="C67" s="270">
        <f>C68+C69</f>
        <v>692.9</v>
      </c>
      <c r="D67" s="270">
        <f>D68+D69</f>
        <v>0</v>
      </c>
      <c r="E67" s="270">
        <f>E68+E69</f>
        <v>692.9</v>
      </c>
      <c r="F67" s="236"/>
      <c r="G67" s="23"/>
    </row>
    <row r="68" spans="1:7" ht="38.25" customHeight="1">
      <c r="A68" s="268" t="s">
        <v>531</v>
      </c>
      <c r="B68" s="269" t="s">
        <v>532</v>
      </c>
      <c r="C68" s="270">
        <v>565.4</v>
      </c>
      <c r="D68" s="237"/>
      <c r="E68" s="270">
        <f>C68+D68</f>
        <v>565.4</v>
      </c>
      <c r="F68" s="236"/>
      <c r="G68" s="23"/>
    </row>
    <row r="69" spans="1:7" ht="39.75" customHeight="1">
      <c r="A69" s="268" t="s">
        <v>533</v>
      </c>
      <c r="B69" s="269" t="s">
        <v>534</v>
      </c>
      <c r="C69" s="270">
        <v>127.5</v>
      </c>
      <c r="D69" s="237"/>
      <c r="E69" s="270">
        <f>C69+D69</f>
        <v>127.5</v>
      </c>
      <c r="F69" s="236"/>
      <c r="G69" s="23"/>
    </row>
    <row r="70" spans="1:7" ht="18.75" customHeight="1">
      <c r="A70" s="271" t="s">
        <v>535</v>
      </c>
      <c r="B70" s="33" t="s">
        <v>536</v>
      </c>
      <c r="C70" s="270">
        <f>C71+C73+C75</f>
        <v>207.5</v>
      </c>
      <c r="D70" s="237"/>
      <c r="E70" s="270">
        <f>E71+E73+E75</f>
        <v>207.5</v>
      </c>
      <c r="F70" s="236"/>
      <c r="G70" s="23"/>
    </row>
    <row r="71" spans="1:7" ht="26.25" customHeight="1">
      <c r="A71" s="271" t="s">
        <v>537</v>
      </c>
      <c r="B71" s="269" t="s">
        <v>538</v>
      </c>
      <c r="C71" s="270">
        <f>C72</f>
        <v>30</v>
      </c>
      <c r="D71" s="237"/>
      <c r="E71" s="270">
        <f>E72</f>
        <v>30</v>
      </c>
      <c r="F71" s="236"/>
      <c r="G71" s="23"/>
    </row>
    <row r="72" spans="1:7" ht="66" customHeight="1">
      <c r="A72" s="268" t="s">
        <v>539</v>
      </c>
      <c r="B72" s="272" t="s">
        <v>540</v>
      </c>
      <c r="C72" s="270">
        <v>30</v>
      </c>
      <c r="D72" s="237"/>
      <c r="E72" s="270">
        <v>30</v>
      </c>
      <c r="F72" s="236"/>
      <c r="G72" s="23"/>
    </row>
    <row r="73" spans="1:7" ht="77.25" customHeight="1">
      <c r="A73" s="268" t="s">
        <v>541</v>
      </c>
      <c r="B73" s="272" t="s">
        <v>542</v>
      </c>
      <c r="C73" s="270">
        <f>C74</f>
        <v>65</v>
      </c>
      <c r="D73" s="237"/>
      <c r="E73" s="270">
        <f>E74</f>
        <v>65</v>
      </c>
      <c r="F73" s="236"/>
      <c r="G73" s="23"/>
    </row>
    <row r="74" spans="1:7" ht="26.25" customHeight="1">
      <c r="A74" s="268" t="s">
        <v>543</v>
      </c>
      <c r="B74" s="269" t="s">
        <v>544</v>
      </c>
      <c r="C74" s="270">
        <v>65</v>
      </c>
      <c r="D74" s="237"/>
      <c r="E74" s="270">
        <v>65</v>
      </c>
      <c r="F74" s="236"/>
      <c r="G74" s="23"/>
    </row>
    <row r="75" spans="1:7" ht="27.75" customHeight="1">
      <c r="A75" s="271" t="s">
        <v>545</v>
      </c>
      <c r="B75" s="269" t="s">
        <v>546</v>
      </c>
      <c r="C75" s="270">
        <f>C76+C77</f>
        <v>112.5</v>
      </c>
      <c r="D75" s="237"/>
      <c r="E75" s="270">
        <f>E76+E77</f>
        <v>112.5</v>
      </c>
      <c r="F75" s="236"/>
      <c r="G75" s="23"/>
    </row>
    <row r="76" spans="1:7" ht="39" customHeight="1">
      <c r="A76" s="268" t="s">
        <v>547</v>
      </c>
      <c r="B76" s="269" t="s">
        <v>548</v>
      </c>
      <c r="C76" s="270">
        <v>3.3</v>
      </c>
      <c r="D76" s="237"/>
      <c r="E76" s="270">
        <v>3.3</v>
      </c>
      <c r="F76" s="236"/>
      <c r="G76" s="23"/>
    </row>
    <row r="77" spans="1:7" ht="39" customHeight="1">
      <c r="A77" s="268" t="s">
        <v>549</v>
      </c>
      <c r="B77" s="269" t="s">
        <v>548</v>
      </c>
      <c r="C77" s="270">
        <v>109.2</v>
      </c>
      <c r="D77" s="237"/>
      <c r="E77" s="270">
        <v>109.2</v>
      </c>
      <c r="F77" s="236"/>
      <c r="G77" s="23"/>
    </row>
    <row r="78" spans="1:7" ht="17.25" customHeight="1">
      <c r="A78" s="271" t="s">
        <v>550</v>
      </c>
      <c r="B78" s="33" t="s">
        <v>551</v>
      </c>
      <c r="C78" s="270">
        <f t="shared" ref="C78:E79" si="6">C79</f>
        <v>170.7</v>
      </c>
      <c r="D78" s="270">
        <f t="shared" si="6"/>
        <v>0</v>
      </c>
      <c r="E78" s="270">
        <f t="shared" si="6"/>
        <v>170.7</v>
      </c>
      <c r="F78" s="236"/>
      <c r="G78" s="23"/>
    </row>
    <row r="79" spans="1:7" ht="17.25" customHeight="1">
      <c r="A79" s="271" t="s">
        <v>552</v>
      </c>
      <c r="B79" s="33" t="s">
        <v>553</v>
      </c>
      <c r="C79" s="270">
        <f t="shared" si="6"/>
        <v>170.7</v>
      </c>
      <c r="D79" s="270">
        <f t="shared" si="6"/>
        <v>0</v>
      </c>
      <c r="E79" s="270">
        <f t="shared" si="6"/>
        <v>170.7</v>
      </c>
      <c r="F79" s="236"/>
      <c r="G79" s="23"/>
    </row>
    <row r="80" spans="1:7" ht="15.75" customHeight="1">
      <c r="A80" s="268" t="s">
        <v>554</v>
      </c>
      <c r="B80" s="33" t="s">
        <v>555</v>
      </c>
      <c r="C80" s="270">
        <v>170.7</v>
      </c>
      <c r="D80" s="270"/>
      <c r="E80" s="270">
        <f>C80+D80</f>
        <v>170.7</v>
      </c>
      <c r="F80" s="236"/>
      <c r="G80" s="23"/>
    </row>
    <row r="81" spans="1:7" ht="17.25" customHeight="1">
      <c r="A81" s="243" t="s">
        <v>556</v>
      </c>
      <c r="B81" s="27" t="s">
        <v>557</v>
      </c>
      <c r="C81" s="244">
        <f>C82+C111</f>
        <v>127019.3</v>
      </c>
      <c r="D81" s="244">
        <f>D82+D111+D109</f>
        <v>-234.9</v>
      </c>
      <c r="E81" s="244">
        <f>E82+E111+E109</f>
        <v>126784.40000000001</v>
      </c>
      <c r="F81" s="245"/>
      <c r="G81" s="23"/>
    </row>
    <row r="82" spans="1:7" ht="28.5" customHeight="1">
      <c r="A82" s="271" t="s">
        <v>558</v>
      </c>
      <c r="B82" s="269" t="s">
        <v>559</v>
      </c>
      <c r="C82" s="270">
        <f>C83+C88+C97+C106</f>
        <v>127662.90000000001</v>
      </c>
      <c r="D82" s="270">
        <f>D83+D88+D97+D106</f>
        <v>-235.1</v>
      </c>
      <c r="E82" s="270">
        <f>E83+E88+E97+E106</f>
        <v>127427.80000000002</v>
      </c>
      <c r="F82" s="236"/>
      <c r="G82" s="23"/>
    </row>
    <row r="83" spans="1:7" ht="26.25" customHeight="1">
      <c r="A83" s="271" t="s">
        <v>560</v>
      </c>
      <c r="B83" s="269" t="s">
        <v>561</v>
      </c>
      <c r="C83" s="270">
        <f>C84+C86</f>
        <v>64861.8</v>
      </c>
      <c r="D83" s="270">
        <f t="shared" ref="D83:E83" si="7">D84+D86</f>
        <v>0</v>
      </c>
      <c r="E83" s="270">
        <f t="shared" si="7"/>
        <v>64861.8</v>
      </c>
      <c r="F83" s="236"/>
      <c r="G83" s="23"/>
    </row>
    <row r="84" spans="1:7" ht="16.5" customHeight="1">
      <c r="A84" s="271" t="s">
        <v>562</v>
      </c>
      <c r="B84" s="269" t="s">
        <v>563</v>
      </c>
      <c r="C84" s="270">
        <f>C85</f>
        <v>64527.8</v>
      </c>
      <c r="D84" s="270">
        <f>D85</f>
        <v>0</v>
      </c>
      <c r="E84" s="270">
        <f>E85</f>
        <v>64527.8</v>
      </c>
      <c r="F84" s="236"/>
      <c r="G84" s="23"/>
    </row>
    <row r="85" spans="1:7" ht="26.25" customHeight="1">
      <c r="A85" s="268" t="s">
        <v>564</v>
      </c>
      <c r="B85" s="269" t="s">
        <v>565</v>
      </c>
      <c r="C85" s="270">
        <v>64527.8</v>
      </c>
      <c r="D85" s="237"/>
      <c r="E85" s="270">
        <f>C85+D85</f>
        <v>64527.8</v>
      </c>
      <c r="F85" s="236"/>
      <c r="G85" s="23"/>
    </row>
    <row r="86" spans="1:7" ht="26.25" customHeight="1">
      <c r="A86" s="268" t="s">
        <v>616</v>
      </c>
      <c r="B86" s="269" t="s">
        <v>615</v>
      </c>
      <c r="C86" s="270">
        <v>334</v>
      </c>
      <c r="D86" s="270">
        <f t="shared" ref="D86:E86" si="8">D87</f>
        <v>0</v>
      </c>
      <c r="E86" s="270">
        <f t="shared" si="8"/>
        <v>334</v>
      </c>
      <c r="F86" s="236"/>
      <c r="G86" s="23"/>
    </row>
    <row r="87" spans="1:7" ht="26.25" customHeight="1">
      <c r="A87" s="268" t="s">
        <v>617</v>
      </c>
      <c r="B87" s="269" t="s">
        <v>614</v>
      </c>
      <c r="C87" s="270">
        <v>334</v>
      </c>
      <c r="D87" s="237"/>
      <c r="E87" s="270">
        <f>C87+D87</f>
        <v>334</v>
      </c>
      <c r="F87" s="236"/>
      <c r="G87" s="23"/>
    </row>
    <row r="88" spans="1:7" ht="26.25" customHeight="1">
      <c r="A88" s="271" t="s">
        <v>566</v>
      </c>
      <c r="B88" s="272" t="s">
        <v>567</v>
      </c>
      <c r="C88" s="270">
        <f>C93+C95+C89</f>
        <v>3264.2</v>
      </c>
      <c r="D88" s="270">
        <f>D93+D95+D89</f>
        <v>0</v>
      </c>
      <c r="E88" s="270">
        <f>E93+E95+E89</f>
        <v>3264.2</v>
      </c>
      <c r="F88" s="236"/>
      <c r="G88" s="23"/>
    </row>
    <row r="89" spans="1:7" ht="26.25" customHeight="1">
      <c r="A89" s="268" t="s">
        <v>568</v>
      </c>
      <c r="B89" s="272" t="s">
        <v>569</v>
      </c>
      <c r="C89" s="270">
        <f>C90+C91</f>
        <v>1926.1000000000001</v>
      </c>
      <c r="D89" s="270">
        <f t="shared" ref="D89:E89" si="9">D90+D91</f>
        <v>0</v>
      </c>
      <c r="E89" s="270">
        <f t="shared" si="9"/>
        <v>1926.1000000000001</v>
      </c>
      <c r="F89" s="236"/>
      <c r="G89" s="23"/>
    </row>
    <row r="90" spans="1:7" ht="26.25" customHeight="1">
      <c r="A90" s="268" t="s">
        <v>570</v>
      </c>
      <c r="B90" s="272" t="s">
        <v>571</v>
      </c>
      <c r="C90" s="270">
        <v>474.7</v>
      </c>
      <c r="D90" s="270"/>
      <c r="E90" s="270">
        <f>C90+D90</f>
        <v>474.7</v>
      </c>
      <c r="F90" s="236"/>
      <c r="G90" s="23"/>
    </row>
    <row r="91" spans="1:7" ht="39" customHeight="1">
      <c r="A91" s="271" t="s">
        <v>572</v>
      </c>
      <c r="B91" s="272" t="s">
        <v>573</v>
      </c>
      <c r="C91" s="270">
        <f>C92</f>
        <v>1451.4</v>
      </c>
      <c r="D91" s="270">
        <f>D92</f>
        <v>0</v>
      </c>
      <c r="E91" s="270">
        <f>E92</f>
        <v>1451.4</v>
      </c>
      <c r="F91" s="236"/>
      <c r="G91" s="23"/>
    </row>
    <row r="92" spans="1:7" ht="45" customHeight="1">
      <c r="A92" s="268" t="s">
        <v>574</v>
      </c>
      <c r="B92" s="272" t="s">
        <v>575</v>
      </c>
      <c r="C92" s="270">
        <v>1451.4</v>
      </c>
      <c r="D92" s="270"/>
      <c r="E92" s="270">
        <f>C92+D92</f>
        <v>1451.4</v>
      </c>
      <c r="F92" s="236"/>
      <c r="G92" s="23"/>
    </row>
    <row r="93" spans="1:7" ht="16.5" customHeight="1">
      <c r="A93" s="237" t="s">
        <v>576</v>
      </c>
      <c r="B93" s="246" t="s">
        <v>577</v>
      </c>
      <c r="C93" s="270">
        <f>C94</f>
        <v>472</v>
      </c>
      <c r="D93" s="270">
        <f>D94</f>
        <v>0</v>
      </c>
      <c r="E93" s="270">
        <f>E94</f>
        <v>472</v>
      </c>
      <c r="F93" s="236"/>
      <c r="G93" s="23"/>
    </row>
    <row r="94" spans="1:7" ht="26.25" customHeight="1">
      <c r="A94" s="247" t="s">
        <v>578</v>
      </c>
      <c r="B94" s="246" t="s">
        <v>579</v>
      </c>
      <c r="C94" s="270">
        <v>472</v>
      </c>
      <c r="D94" s="270"/>
      <c r="E94" s="270">
        <f>C94+D94</f>
        <v>472</v>
      </c>
      <c r="F94" s="236"/>
      <c r="G94" s="23"/>
    </row>
    <row r="95" spans="1:7" ht="14.25" customHeight="1">
      <c r="A95" s="271" t="s">
        <v>580</v>
      </c>
      <c r="B95" s="269" t="s">
        <v>581</v>
      </c>
      <c r="C95" s="270">
        <f t="shared" ref="C95:E95" si="10">C96</f>
        <v>866.1</v>
      </c>
      <c r="D95" s="270">
        <f t="shared" si="10"/>
        <v>0</v>
      </c>
      <c r="E95" s="270">
        <f t="shared" si="10"/>
        <v>866.1</v>
      </c>
      <c r="F95" s="236"/>
      <c r="G95" s="23"/>
    </row>
    <row r="96" spans="1:7" ht="15" customHeight="1">
      <c r="A96" s="268" t="s">
        <v>582</v>
      </c>
      <c r="B96" s="269" t="s">
        <v>583</v>
      </c>
      <c r="C96" s="270">
        <v>866.1</v>
      </c>
      <c r="D96" s="270"/>
      <c r="E96" s="270">
        <f>C96+D96</f>
        <v>866.1</v>
      </c>
      <c r="F96" s="236"/>
      <c r="G96" s="23"/>
    </row>
    <row r="97" spans="1:7" ht="28.5" customHeight="1">
      <c r="A97" s="271" t="s">
        <v>584</v>
      </c>
      <c r="B97" s="269" t="s">
        <v>585</v>
      </c>
      <c r="C97" s="270">
        <f>C98+C100+C104+C102</f>
        <v>59128.800000000003</v>
      </c>
      <c r="D97" s="270">
        <f>D98+D100+D104+D102</f>
        <v>-235.1</v>
      </c>
      <c r="E97" s="270">
        <f>E98+E100+E104+E102</f>
        <v>58893.700000000004</v>
      </c>
      <c r="F97" s="236"/>
      <c r="G97" s="23"/>
    </row>
    <row r="98" spans="1:7" ht="29.25" customHeight="1">
      <c r="A98" s="271" t="s">
        <v>586</v>
      </c>
      <c r="B98" s="269" t="s">
        <v>587</v>
      </c>
      <c r="C98" s="270">
        <f>C99</f>
        <v>1519.1</v>
      </c>
      <c r="D98" s="270">
        <f>D99</f>
        <v>0</v>
      </c>
      <c r="E98" s="270">
        <f>E99</f>
        <v>1519.1</v>
      </c>
      <c r="F98" s="236"/>
      <c r="G98" s="23"/>
    </row>
    <row r="99" spans="1:7" ht="27" customHeight="1">
      <c r="A99" s="268" t="s">
        <v>588</v>
      </c>
      <c r="B99" s="248" t="s">
        <v>589</v>
      </c>
      <c r="C99" s="270">
        <v>1519.1</v>
      </c>
      <c r="D99" s="249"/>
      <c r="E99" s="270">
        <f>C99+D99</f>
        <v>1519.1</v>
      </c>
      <c r="F99" s="236"/>
      <c r="G99" s="23"/>
    </row>
    <row r="100" spans="1:7" ht="29.25" customHeight="1">
      <c r="A100" s="268" t="s">
        <v>590</v>
      </c>
      <c r="B100" s="248" t="s">
        <v>591</v>
      </c>
      <c r="C100" s="270">
        <f>C101</f>
        <v>4.9000000000000004</v>
      </c>
      <c r="D100" s="250"/>
      <c r="E100" s="270">
        <f>E101</f>
        <v>4.9000000000000004</v>
      </c>
      <c r="F100" s="236"/>
      <c r="G100" s="23"/>
    </row>
    <row r="101" spans="1:7" ht="40.5" customHeight="1">
      <c r="A101" s="268" t="s">
        <v>592</v>
      </c>
      <c r="B101" s="248" t="s">
        <v>593</v>
      </c>
      <c r="C101" s="270">
        <v>4.9000000000000004</v>
      </c>
      <c r="D101" s="250"/>
      <c r="E101" s="270">
        <f>C101+D101</f>
        <v>4.9000000000000004</v>
      </c>
      <c r="F101" s="236"/>
      <c r="G101" s="23"/>
    </row>
    <row r="102" spans="1:7" ht="28.5" customHeight="1">
      <c r="A102" s="268" t="s">
        <v>594</v>
      </c>
      <c r="B102" s="248" t="s">
        <v>595</v>
      </c>
      <c r="C102" s="270">
        <f>C103</f>
        <v>874</v>
      </c>
      <c r="D102" s="249">
        <f>D103</f>
        <v>0</v>
      </c>
      <c r="E102" s="270">
        <f>E103</f>
        <v>874</v>
      </c>
      <c r="F102" s="236"/>
      <c r="G102" s="23"/>
    </row>
    <row r="103" spans="1:7" ht="26.25" customHeight="1">
      <c r="A103" s="268" t="s">
        <v>596</v>
      </c>
      <c r="B103" s="248" t="s">
        <v>597</v>
      </c>
      <c r="C103" s="270">
        <v>874</v>
      </c>
      <c r="D103" s="249"/>
      <c r="E103" s="270">
        <f>C103+D103</f>
        <v>874</v>
      </c>
      <c r="F103" s="236"/>
      <c r="G103" s="23"/>
    </row>
    <row r="104" spans="1:7" ht="16.5" customHeight="1">
      <c r="A104" s="268" t="s">
        <v>598</v>
      </c>
      <c r="B104" s="269" t="s">
        <v>599</v>
      </c>
      <c r="C104" s="270">
        <f>C105</f>
        <v>56730.8</v>
      </c>
      <c r="D104" s="270">
        <f>D105</f>
        <v>-235.1</v>
      </c>
      <c r="E104" s="270">
        <f>E105</f>
        <v>56495.700000000004</v>
      </c>
      <c r="F104" s="236"/>
      <c r="G104" s="23"/>
    </row>
    <row r="105" spans="1:7" ht="19.5" customHeight="1">
      <c r="A105" s="268" t="s">
        <v>600</v>
      </c>
      <c r="B105" s="269" t="s">
        <v>601</v>
      </c>
      <c r="C105" s="270">
        <v>56730.8</v>
      </c>
      <c r="D105" s="270">
        <v>-235.1</v>
      </c>
      <c r="E105" s="270">
        <f>C105+D105</f>
        <v>56495.700000000004</v>
      </c>
      <c r="F105" s="236"/>
      <c r="G105" s="23"/>
    </row>
    <row r="106" spans="1:7" ht="19.5" customHeight="1">
      <c r="A106" s="237" t="s">
        <v>602</v>
      </c>
      <c r="B106" s="269" t="s">
        <v>603</v>
      </c>
      <c r="C106" s="270">
        <f t="shared" ref="C106:E107" si="11">C107</f>
        <v>408.1</v>
      </c>
      <c r="D106" s="270">
        <f t="shared" si="11"/>
        <v>0</v>
      </c>
      <c r="E106" s="270">
        <f t="shared" si="11"/>
        <v>408.1</v>
      </c>
      <c r="F106" s="236"/>
      <c r="G106" s="23"/>
    </row>
    <row r="107" spans="1:7" ht="54.75" customHeight="1">
      <c r="A107" s="237" t="s">
        <v>604</v>
      </c>
      <c r="B107" s="269" t="s">
        <v>605</v>
      </c>
      <c r="C107" s="270">
        <f t="shared" si="11"/>
        <v>408.1</v>
      </c>
      <c r="D107" s="270">
        <f t="shared" si="11"/>
        <v>0</v>
      </c>
      <c r="E107" s="270">
        <f t="shared" si="11"/>
        <v>408.1</v>
      </c>
      <c r="F107" s="236"/>
      <c r="G107" s="23"/>
    </row>
    <row r="108" spans="1:7" ht="52.5" customHeight="1">
      <c r="A108" s="251" t="s">
        <v>606</v>
      </c>
      <c r="B108" s="269" t="s">
        <v>607</v>
      </c>
      <c r="C108" s="270">
        <v>408.1</v>
      </c>
      <c r="D108" s="270"/>
      <c r="E108" s="270">
        <f>C108+D108</f>
        <v>408.1</v>
      </c>
      <c r="F108" s="236"/>
      <c r="G108" s="23"/>
    </row>
    <row r="109" spans="1:7" ht="58.5" customHeight="1">
      <c r="A109" s="251" t="s">
        <v>646</v>
      </c>
      <c r="B109" s="310" t="s">
        <v>650</v>
      </c>
      <c r="C109" s="270"/>
      <c r="D109" s="270">
        <v>0.2</v>
      </c>
      <c r="E109" s="270">
        <v>0.2</v>
      </c>
      <c r="F109" s="236"/>
      <c r="G109" s="23"/>
    </row>
    <row r="110" spans="1:7" ht="39.75" customHeight="1">
      <c r="A110" s="251" t="s">
        <v>651</v>
      </c>
      <c r="B110" s="307" t="s">
        <v>647</v>
      </c>
      <c r="C110" s="270"/>
      <c r="D110" s="270">
        <v>0.2</v>
      </c>
      <c r="E110" s="270">
        <v>0.2</v>
      </c>
      <c r="F110" s="236"/>
      <c r="G110" s="23"/>
    </row>
    <row r="111" spans="1:7" ht="27.75" customHeight="1">
      <c r="A111" s="252" t="s">
        <v>608</v>
      </c>
      <c r="B111" s="269" t="s">
        <v>609</v>
      </c>
      <c r="C111" s="270">
        <f>C112</f>
        <v>-643.6</v>
      </c>
      <c r="D111" s="270">
        <f>D112</f>
        <v>0</v>
      </c>
      <c r="E111" s="270">
        <f>E112</f>
        <v>-643.6</v>
      </c>
      <c r="F111" s="236"/>
      <c r="G111" s="23"/>
    </row>
    <row r="112" spans="1:7" ht="39.75" customHeight="1">
      <c r="A112" s="251" t="s">
        <v>610</v>
      </c>
      <c r="B112" s="269" t="s">
        <v>611</v>
      </c>
      <c r="C112" s="270">
        <v>-643.6</v>
      </c>
      <c r="D112" s="270"/>
      <c r="E112" s="270">
        <f>C112+D112</f>
        <v>-643.6</v>
      </c>
      <c r="F112" s="236"/>
      <c r="G112" s="23"/>
    </row>
    <row r="113" spans="1:7" ht="18" customHeight="1">
      <c r="A113" s="237"/>
      <c r="B113" s="27" t="s">
        <v>612</v>
      </c>
      <c r="C113" s="244">
        <f>C17+C81</f>
        <v>152646</v>
      </c>
      <c r="D113" s="244">
        <f>D17+D81</f>
        <v>489.20000000000005</v>
      </c>
      <c r="E113" s="244">
        <f>E17+E81</f>
        <v>153135.20000000001</v>
      </c>
      <c r="F113" s="245"/>
      <c r="G113" s="23"/>
    </row>
    <row r="114" spans="1:7">
      <c r="A114" s="23"/>
      <c r="B114" s="23"/>
      <c r="C114" s="23"/>
      <c r="D114" s="23"/>
      <c r="E114" s="23"/>
      <c r="F114" s="23"/>
      <c r="G114" s="23"/>
    </row>
    <row r="115" spans="1:7">
      <c r="A115" s="23"/>
      <c r="B115" s="23"/>
      <c r="C115" s="23"/>
      <c r="D115" s="23"/>
      <c r="E115" s="23"/>
      <c r="F115" s="23"/>
      <c r="G115" s="23"/>
    </row>
  </sheetData>
  <mergeCells count="32">
    <mergeCell ref="A12:E12"/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  <mergeCell ref="A13:E13"/>
    <mergeCell ref="B15:E15"/>
    <mergeCell ref="A25:A26"/>
    <mergeCell ref="B25:B26"/>
    <mergeCell ref="C25:C26"/>
    <mergeCell ref="D25:D26"/>
    <mergeCell ref="E25:E26"/>
    <mergeCell ref="A31:A32"/>
    <mergeCell ref="B31:B32"/>
    <mergeCell ref="C31:C32"/>
    <mergeCell ref="E31:E32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</mergeCells>
  <pageMargins left="0.7" right="0.7" top="0.75" bottom="0.75" header="0.3" footer="0.3"/>
  <pageSetup paperSize="9" scale="78" orientation="portrait" r:id="rId1"/>
  <rowBreaks count="2" manualBreakCount="2">
    <brk id="35" max="16383" man="1"/>
    <brk id="63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44"/>
  <sheetViews>
    <sheetView view="pageBreakPreview" topLeftCell="A4" zoomScaleSheetLayoutView="100" workbookViewId="0">
      <selection activeCell="G9" sqref="G9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32" t="s">
        <v>4</v>
      </c>
      <c r="B1" s="332"/>
      <c r="C1" s="332"/>
      <c r="D1" s="332"/>
    </row>
    <row r="2" spans="1:6" ht="15.75" customHeight="1">
      <c r="A2" s="332" t="s">
        <v>0</v>
      </c>
      <c r="B2" s="332"/>
      <c r="C2" s="332"/>
      <c r="D2" s="332"/>
    </row>
    <row r="3" spans="1:6" ht="15.75">
      <c r="A3" s="333" t="s">
        <v>5</v>
      </c>
      <c r="B3" s="333"/>
      <c r="C3" s="333"/>
      <c r="D3" s="333"/>
    </row>
    <row r="4" spans="1:6" ht="15.75" customHeight="1">
      <c r="A4" s="332" t="s">
        <v>2</v>
      </c>
      <c r="B4" s="332"/>
      <c r="C4" s="332"/>
      <c r="D4" s="332"/>
    </row>
    <row r="5" spans="1:6" ht="15.75" customHeight="1">
      <c r="A5" s="332" t="s">
        <v>649</v>
      </c>
      <c r="B5" s="332"/>
      <c r="C5" s="332"/>
      <c r="D5" s="332"/>
      <c r="E5" s="332"/>
      <c r="F5" s="332"/>
    </row>
    <row r="6" spans="1:6" ht="15.75">
      <c r="A6" s="332" t="s">
        <v>297</v>
      </c>
      <c r="B6" s="337"/>
      <c r="C6" s="337"/>
    </row>
    <row r="7" spans="1:6" ht="15.75">
      <c r="A7" s="332" t="s">
        <v>34</v>
      </c>
      <c r="B7" s="337"/>
      <c r="C7" s="337"/>
    </row>
    <row r="8" spans="1:6" ht="15.75">
      <c r="A8" s="4"/>
      <c r="B8" s="332" t="s">
        <v>1</v>
      </c>
      <c r="C8" s="332"/>
    </row>
    <row r="9" spans="1:6" ht="15.75">
      <c r="A9" s="5"/>
      <c r="B9" s="332" t="s">
        <v>2</v>
      </c>
      <c r="C9" s="332"/>
    </row>
    <row r="10" spans="1:6" ht="15.75" customHeight="1">
      <c r="A10" s="3"/>
      <c r="B10" s="332" t="s">
        <v>333</v>
      </c>
      <c r="C10" s="332"/>
    </row>
    <row r="11" spans="1:6" ht="15.75" customHeight="1">
      <c r="A11" s="3"/>
      <c r="B11" s="189"/>
      <c r="C11" s="189"/>
    </row>
    <row r="12" spans="1:6">
      <c r="A12" s="334" t="s">
        <v>12</v>
      </c>
      <c r="B12" s="336"/>
      <c r="C12" s="336"/>
    </row>
    <row r="13" spans="1:6" ht="15.75" customHeight="1">
      <c r="A13" s="334" t="s">
        <v>123</v>
      </c>
      <c r="B13" s="336"/>
      <c r="C13" s="336"/>
    </row>
    <row r="14" spans="1:6" ht="15.75">
      <c r="A14" s="6"/>
    </row>
    <row r="15" spans="1:6">
      <c r="A15" s="327" t="s">
        <v>13</v>
      </c>
      <c r="B15" s="338"/>
      <c r="C15" s="338"/>
    </row>
    <row r="16" spans="1:6" ht="44.25" customHeight="1">
      <c r="A16" s="339" t="s">
        <v>14</v>
      </c>
      <c r="B16" s="339" t="s">
        <v>15</v>
      </c>
      <c r="C16" s="340" t="s">
        <v>295</v>
      </c>
    </row>
    <row r="17" spans="1:3">
      <c r="A17" s="339"/>
      <c r="B17" s="339"/>
      <c r="C17" s="341"/>
    </row>
    <row r="18" spans="1:3">
      <c r="A18" s="342" t="s">
        <v>16</v>
      </c>
      <c r="B18" s="343" t="s">
        <v>17</v>
      </c>
      <c r="C18" s="344">
        <f>C20+C32</f>
        <v>3523.8999999999942</v>
      </c>
    </row>
    <row r="19" spans="1:3">
      <c r="A19" s="342"/>
      <c r="B19" s="343"/>
      <c r="C19" s="345"/>
    </row>
    <row r="20" spans="1:3">
      <c r="A20" s="342" t="s">
        <v>18</v>
      </c>
      <c r="B20" s="343" t="s">
        <v>19</v>
      </c>
      <c r="C20" s="344">
        <f>C22+C27</f>
        <v>3967.8999999999942</v>
      </c>
    </row>
    <row r="21" spans="1:3">
      <c r="A21" s="342"/>
      <c r="B21" s="343"/>
      <c r="C21" s="345"/>
    </row>
    <row r="22" spans="1:3">
      <c r="A22" s="195" t="s">
        <v>20</v>
      </c>
      <c r="B22" s="15" t="s">
        <v>21</v>
      </c>
      <c r="C22" s="61">
        <f>C23</f>
        <v>-155085.20000000001</v>
      </c>
    </row>
    <row r="23" spans="1:3">
      <c r="A23" s="195" t="s">
        <v>22</v>
      </c>
      <c r="B23" s="15" t="s">
        <v>23</v>
      </c>
      <c r="C23" s="190">
        <f>C24</f>
        <v>-155085.20000000001</v>
      </c>
    </row>
    <row r="24" spans="1:3" ht="25.5">
      <c r="A24" s="195" t="s">
        <v>24</v>
      </c>
      <c r="B24" s="15" t="s">
        <v>25</v>
      </c>
      <c r="C24" s="190">
        <f>C25</f>
        <v>-155085.20000000001</v>
      </c>
    </row>
    <row r="25" spans="1:3">
      <c r="A25" s="339" t="s">
        <v>26</v>
      </c>
      <c r="B25" s="352" t="s">
        <v>110</v>
      </c>
      <c r="C25" s="353">
        <v>-155085.20000000001</v>
      </c>
    </row>
    <row r="26" spans="1:3">
      <c r="A26" s="339"/>
      <c r="B26" s="352"/>
      <c r="C26" s="353"/>
    </row>
    <row r="27" spans="1:3">
      <c r="A27" s="195" t="s">
        <v>27</v>
      </c>
      <c r="B27" s="15" t="s">
        <v>28</v>
      </c>
      <c r="C27" s="190">
        <f>C28</f>
        <v>159053.1</v>
      </c>
    </row>
    <row r="28" spans="1:3">
      <c r="A28" s="195" t="s">
        <v>29</v>
      </c>
      <c r="B28" s="15" t="s">
        <v>30</v>
      </c>
      <c r="C28" s="190">
        <f>C29</f>
        <v>159053.1</v>
      </c>
    </row>
    <row r="29" spans="1:3" ht="25.5">
      <c r="A29" s="195" t="s">
        <v>31</v>
      </c>
      <c r="B29" s="15" t="s">
        <v>32</v>
      </c>
      <c r="C29" s="190">
        <f>C30</f>
        <v>159053.1</v>
      </c>
    </row>
    <row r="30" spans="1:3">
      <c r="A30" s="346" t="s">
        <v>33</v>
      </c>
      <c r="B30" s="348" t="s">
        <v>111</v>
      </c>
      <c r="C30" s="350">
        <v>159053.1</v>
      </c>
    </row>
    <row r="31" spans="1:3">
      <c r="A31" s="347"/>
      <c r="B31" s="349"/>
      <c r="C31" s="351"/>
    </row>
    <row r="32" spans="1:3" ht="25.5">
      <c r="A32" s="192" t="s">
        <v>403</v>
      </c>
      <c r="B32" s="193" t="s">
        <v>404</v>
      </c>
      <c r="C32" s="190">
        <f>C33+C37</f>
        <v>-444</v>
      </c>
    </row>
    <row r="33" spans="1:3" ht="25.5">
      <c r="A33" s="191" t="s">
        <v>403</v>
      </c>
      <c r="B33" s="194" t="s">
        <v>405</v>
      </c>
      <c r="C33" s="190">
        <f>C34</f>
        <v>-2394</v>
      </c>
    </row>
    <row r="34" spans="1:3" ht="38.25">
      <c r="A34" s="191" t="s">
        <v>406</v>
      </c>
      <c r="B34" s="194" t="s">
        <v>407</v>
      </c>
      <c r="C34" s="190">
        <f>C35</f>
        <v>-2394</v>
      </c>
    </row>
    <row r="35" spans="1:3" ht="51">
      <c r="A35" s="191" t="s">
        <v>408</v>
      </c>
      <c r="B35" s="194" t="s">
        <v>409</v>
      </c>
      <c r="C35" s="190">
        <f>C36</f>
        <v>-2394</v>
      </c>
    </row>
    <row r="36" spans="1:3" ht="51">
      <c r="A36" s="191" t="s">
        <v>410</v>
      </c>
      <c r="B36" s="194" t="s">
        <v>409</v>
      </c>
      <c r="C36" s="190">
        <v>-2394</v>
      </c>
    </row>
    <row r="37" spans="1:3" ht="25.5">
      <c r="A37" s="191" t="s">
        <v>411</v>
      </c>
      <c r="B37" s="194" t="s">
        <v>412</v>
      </c>
      <c r="C37" s="190">
        <f>C38</f>
        <v>1950</v>
      </c>
    </row>
    <row r="38" spans="1:3" ht="38.25">
      <c r="A38" s="191" t="s">
        <v>413</v>
      </c>
      <c r="B38" s="194" t="s">
        <v>414</v>
      </c>
      <c r="C38" s="190">
        <f>C39</f>
        <v>1950</v>
      </c>
    </row>
    <row r="39" spans="1:3" ht="51">
      <c r="A39" s="191" t="s">
        <v>415</v>
      </c>
      <c r="B39" s="194" t="s">
        <v>416</v>
      </c>
      <c r="C39" s="190">
        <v>1950</v>
      </c>
    </row>
    <row r="40" spans="1:3">
      <c r="A40" s="88"/>
      <c r="B40" s="49"/>
      <c r="C40" s="88"/>
    </row>
    <row r="41" spans="1:3">
      <c r="A41" s="88"/>
      <c r="B41" s="49"/>
      <c r="C41" s="88"/>
    </row>
    <row r="42" spans="1:3" ht="15.75">
      <c r="A42" s="1"/>
    </row>
    <row r="43" spans="1:3" ht="15.75">
      <c r="A43" s="1"/>
    </row>
    <row r="44" spans="1:3" ht="15.75">
      <c r="A44" s="1"/>
    </row>
  </sheetData>
  <mergeCells count="28"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  <mergeCell ref="A15:C15"/>
    <mergeCell ref="A16:A17"/>
    <mergeCell ref="B16:B17"/>
    <mergeCell ref="C16:C17"/>
    <mergeCell ref="A18:A19"/>
    <mergeCell ref="B18:B19"/>
    <mergeCell ref="C18:C19"/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7"/>
  <sheetViews>
    <sheetView tabSelected="1" view="pageBreakPreview" topLeftCell="A213" zoomScale="112" zoomScaleSheetLayoutView="112" workbookViewId="0">
      <selection activeCell="E77" sqref="E77"/>
    </sheetView>
  </sheetViews>
  <sheetFormatPr defaultRowHeight="12.75"/>
  <cols>
    <col min="1" max="1" width="74.42578125" style="117" customWidth="1"/>
    <col min="2" max="2" width="11.28515625" style="117" customWidth="1"/>
    <col min="3" max="3" width="5.28515625" style="117" customWidth="1"/>
    <col min="4" max="4" width="8.7109375" style="117" customWidth="1"/>
    <col min="5" max="6" width="8.42578125" style="117" customWidth="1"/>
    <col min="7" max="16384" width="9.140625" style="117"/>
  </cols>
  <sheetData>
    <row r="1" spans="1:6" ht="15.75">
      <c r="A1" s="332" t="s">
        <v>417</v>
      </c>
      <c r="B1" s="332"/>
      <c r="C1" s="332"/>
      <c r="D1" s="332"/>
      <c r="E1" s="332"/>
      <c r="F1" s="332"/>
    </row>
    <row r="2" spans="1:6" ht="15.75">
      <c r="A2" s="332" t="s">
        <v>0</v>
      </c>
      <c r="B2" s="332"/>
      <c r="C2" s="332"/>
      <c r="D2" s="332"/>
      <c r="E2" s="332"/>
      <c r="F2" s="332"/>
    </row>
    <row r="3" spans="1:6" ht="15.75">
      <c r="A3" s="333" t="s">
        <v>5</v>
      </c>
      <c r="B3" s="333"/>
      <c r="C3" s="333"/>
      <c r="D3" s="333"/>
      <c r="E3" s="333"/>
      <c r="F3" s="333"/>
    </row>
    <row r="4" spans="1:6" ht="15.75">
      <c r="A4" s="332" t="s">
        <v>2</v>
      </c>
      <c r="B4" s="332"/>
      <c r="C4" s="332"/>
      <c r="D4" s="332"/>
      <c r="E4" s="332"/>
      <c r="F4" s="332"/>
    </row>
    <row r="5" spans="1:6" ht="15.75">
      <c r="A5" s="332" t="s">
        <v>648</v>
      </c>
      <c r="B5" s="332"/>
      <c r="C5" s="332"/>
      <c r="D5" s="332"/>
      <c r="E5" s="332"/>
      <c r="F5" s="332"/>
    </row>
    <row r="6" spans="1:6" ht="15.75">
      <c r="A6" s="332" t="s">
        <v>11</v>
      </c>
      <c r="B6" s="332"/>
      <c r="C6" s="332"/>
      <c r="D6" s="332"/>
      <c r="E6" s="332"/>
      <c r="F6" s="332"/>
    </row>
    <row r="7" spans="1:6" ht="15.75">
      <c r="A7" s="332" t="s">
        <v>0</v>
      </c>
      <c r="B7" s="332"/>
      <c r="C7" s="332"/>
      <c r="D7" s="332"/>
      <c r="E7" s="332"/>
      <c r="F7" s="332"/>
    </row>
    <row r="8" spans="1:6" ht="15.75">
      <c r="A8" s="226"/>
      <c r="B8" s="332" t="s">
        <v>1</v>
      </c>
      <c r="C8" s="332"/>
      <c r="D8" s="332"/>
      <c r="E8" s="332"/>
      <c r="F8" s="332"/>
    </row>
    <row r="9" spans="1:6" ht="15.75">
      <c r="A9" s="226"/>
      <c r="B9" s="332" t="s">
        <v>2</v>
      </c>
      <c r="C9" s="332"/>
      <c r="D9" s="332"/>
      <c r="E9" s="332"/>
      <c r="F9" s="332"/>
    </row>
    <row r="10" spans="1:6" ht="15.75">
      <c r="A10" s="332" t="s">
        <v>333</v>
      </c>
      <c r="B10" s="332"/>
      <c r="C10" s="332"/>
      <c r="D10" s="332"/>
      <c r="E10" s="332"/>
      <c r="F10" s="332"/>
    </row>
    <row r="11" spans="1:6">
      <c r="A11" s="118"/>
    </row>
    <row r="12" spans="1:6">
      <c r="A12" s="354" t="s">
        <v>36</v>
      </c>
      <c r="B12" s="355"/>
      <c r="C12" s="355"/>
      <c r="D12" s="355"/>
      <c r="E12" s="355"/>
      <c r="F12" s="355"/>
    </row>
    <row r="13" spans="1:6">
      <c r="A13" s="354" t="s">
        <v>53</v>
      </c>
      <c r="B13" s="355"/>
      <c r="C13" s="355"/>
      <c r="D13" s="355"/>
      <c r="E13" s="355"/>
      <c r="F13" s="355"/>
    </row>
    <row r="14" spans="1:6">
      <c r="A14" s="354" t="s">
        <v>54</v>
      </c>
      <c r="B14" s="355"/>
      <c r="C14" s="355"/>
      <c r="D14" s="355"/>
      <c r="E14" s="355"/>
      <c r="F14" s="355"/>
    </row>
    <row r="15" spans="1:6" ht="26.25" customHeight="1">
      <c r="A15" s="354" t="s">
        <v>124</v>
      </c>
      <c r="B15" s="355"/>
      <c r="C15" s="355"/>
      <c r="D15" s="355"/>
      <c r="E15" s="355"/>
      <c r="F15" s="355"/>
    </row>
    <row r="16" spans="1:6">
      <c r="A16" s="354"/>
      <c r="B16" s="355"/>
      <c r="C16" s="355"/>
      <c r="D16" s="355"/>
      <c r="E16" s="355"/>
      <c r="F16" s="355"/>
    </row>
    <row r="17" spans="1:6" ht="15.75" customHeight="1">
      <c r="A17" s="356" t="s">
        <v>37</v>
      </c>
      <c r="B17" s="356" t="s">
        <v>38</v>
      </c>
      <c r="C17" s="356" t="s">
        <v>39</v>
      </c>
      <c r="D17" s="357" t="s">
        <v>122</v>
      </c>
      <c r="E17" s="356" t="s">
        <v>390</v>
      </c>
      <c r="F17" s="357" t="s">
        <v>391</v>
      </c>
    </row>
    <row r="18" spans="1:6" ht="43.5" customHeight="1">
      <c r="A18" s="356"/>
      <c r="B18" s="356"/>
      <c r="C18" s="356"/>
      <c r="D18" s="357"/>
      <c r="E18" s="356"/>
      <c r="F18" s="357"/>
    </row>
    <row r="19" spans="1:6" ht="27.75" customHeight="1">
      <c r="A19" s="116" t="s">
        <v>40</v>
      </c>
      <c r="B19" s="119" t="s">
        <v>125</v>
      </c>
      <c r="C19" s="276"/>
      <c r="D19" s="283">
        <f>D20+D35+D51+D70+D79+D85+D95+D99+D47</f>
        <v>113181.09999999998</v>
      </c>
      <c r="E19" s="283">
        <f>E20+E35+E51+E70+E79+E85+E95+E99+E47</f>
        <v>-235.10000000000002</v>
      </c>
      <c r="F19" s="283">
        <f>F20+F35+F51+F70+F79+F85+F95+F99+F47</f>
        <v>112945.99999999997</v>
      </c>
    </row>
    <row r="20" spans="1:6" s="120" customFormat="1" ht="17.25" customHeight="1">
      <c r="A20" s="116" t="s">
        <v>126</v>
      </c>
      <c r="B20" s="119" t="s">
        <v>127</v>
      </c>
      <c r="C20" s="277"/>
      <c r="D20" s="283">
        <f>D21+D32</f>
        <v>4789.3000000000011</v>
      </c>
      <c r="E20" s="283">
        <f>E21+E32</f>
        <v>0</v>
      </c>
      <c r="F20" s="283">
        <f>F21+F32</f>
        <v>4789.3000000000011</v>
      </c>
    </row>
    <row r="21" spans="1:6" ht="23.25" customHeight="1">
      <c r="A21" s="269" t="s">
        <v>129</v>
      </c>
      <c r="B21" s="268" t="s">
        <v>139</v>
      </c>
      <c r="C21" s="276"/>
      <c r="D21" s="280">
        <f>SUM(D22:D31)</f>
        <v>4694.2000000000007</v>
      </c>
      <c r="E21" s="280">
        <f>SUM(E22:E31)</f>
        <v>0</v>
      </c>
      <c r="F21" s="280">
        <f>SUM(F22:F31)</f>
        <v>4694.2000000000007</v>
      </c>
    </row>
    <row r="22" spans="1:6" ht="26.25" customHeight="1">
      <c r="A22" s="14" t="s">
        <v>334</v>
      </c>
      <c r="B22" s="268" t="s">
        <v>302</v>
      </c>
      <c r="C22" s="276">
        <v>200</v>
      </c>
      <c r="D22" s="280">
        <v>25</v>
      </c>
      <c r="E22" s="280"/>
      <c r="F22" s="280">
        <f>D22+E22</f>
        <v>25</v>
      </c>
    </row>
    <row r="23" spans="1:6" ht="37.5" customHeight="1">
      <c r="A23" s="14" t="s">
        <v>301</v>
      </c>
      <c r="B23" s="268" t="s">
        <v>302</v>
      </c>
      <c r="C23" s="276">
        <v>600</v>
      </c>
      <c r="D23" s="280">
        <v>75</v>
      </c>
      <c r="E23" s="280"/>
      <c r="F23" s="280">
        <f t="shared" ref="F23:F34" si="0">D23+E23</f>
        <v>75</v>
      </c>
    </row>
    <row r="24" spans="1:6" ht="27" customHeight="1">
      <c r="A24" s="279" t="s">
        <v>335</v>
      </c>
      <c r="B24" s="268" t="s">
        <v>140</v>
      </c>
      <c r="C24" s="282">
        <v>200</v>
      </c>
      <c r="D24" s="280">
        <v>339.9</v>
      </c>
      <c r="E24" s="152"/>
      <c r="F24" s="280">
        <f t="shared" si="0"/>
        <v>339.9</v>
      </c>
    </row>
    <row r="25" spans="1:6" ht="39" customHeight="1">
      <c r="A25" s="279" t="s">
        <v>128</v>
      </c>
      <c r="B25" s="268" t="s">
        <v>140</v>
      </c>
      <c r="C25" s="282">
        <v>600</v>
      </c>
      <c r="D25" s="280">
        <v>797.9</v>
      </c>
      <c r="E25" s="152"/>
      <c r="F25" s="280">
        <f t="shared" si="0"/>
        <v>797.9</v>
      </c>
    </row>
    <row r="26" spans="1:6" ht="38.25" customHeight="1">
      <c r="A26" s="279" t="s">
        <v>293</v>
      </c>
      <c r="B26" s="268" t="s">
        <v>294</v>
      </c>
      <c r="C26" s="282">
        <v>200</v>
      </c>
      <c r="D26" s="280">
        <v>0</v>
      </c>
      <c r="E26" s="152"/>
      <c r="F26" s="280">
        <f t="shared" si="0"/>
        <v>0</v>
      </c>
    </row>
    <row r="27" spans="1:6" ht="39.75" customHeight="1">
      <c r="A27" s="279" t="s">
        <v>293</v>
      </c>
      <c r="B27" s="268" t="s">
        <v>294</v>
      </c>
      <c r="C27" s="282">
        <v>600</v>
      </c>
      <c r="D27" s="280">
        <v>500</v>
      </c>
      <c r="E27" s="152"/>
      <c r="F27" s="280">
        <f t="shared" si="0"/>
        <v>500</v>
      </c>
    </row>
    <row r="28" spans="1:6" ht="39.75" customHeight="1">
      <c r="A28" s="279" t="s">
        <v>303</v>
      </c>
      <c r="B28" s="268" t="s">
        <v>304</v>
      </c>
      <c r="C28" s="282">
        <v>600</v>
      </c>
      <c r="D28" s="280">
        <v>1290</v>
      </c>
      <c r="E28" s="152"/>
      <c r="F28" s="280">
        <f t="shared" si="0"/>
        <v>1290</v>
      </c>
    </row>
    <row r="29" spans="1:6" ht="40.5" customHeight="1">
      <c r="A29" s="279" t="s">
        <v>336</v>
      </c>
      <c r="B29" s="268" t="s">
        <v>141</v>
      </c>
      <c r="C29" s="282">
        <v>200</v>
      </c>
      <c r="D29" s="280">
        <v>115</v>
      </c>
      <c r="E29" s="152"/>
      <c r="F29" s="280">
        <f t="shared" si="0"/>
        <v>115</v>
      </c>
    </row>
    <row r="30" spans="1:6" ht="39.75" customHeight="1">
      <c r="A30" s="279" t="s">
        <v>435</v>
      </c>
      <c r="B30" s="268" t="s">
        <v>432</v>
      </c>
      <c r="C30" s="282">
        <v>600</v>
      </c>
      <c r="D30" s="280">
        <v>1451.4</v>
      </c>
      <c r="E30" s="152"/>
      <c r="F30" s="280">
        <f t="shared" si="0"/>
        <v>1451.4</v>
      </c>
    </row>
    <row r="31" spans="1:6" ht="53.25" customHeight="1">
      <c r="A31" s="279" t="s">
        <v>422</v>
      </c>
      <c r="B31" s="268" t="s">
        <v>426</v>
      </c>
      <c r="C31" s="282">
        <v>600</v>
      </c>
      <c r="D31" s="280">
        <v>100</v>
      </c>
      <c r="E31" s="152"/>
      <c r="F31" s="280">
        <f>D31+E31</f>
        <v>100</v>
      </c>
    </row>
    <row r="32" spans="1:6" ht="21" customHeight="1">
      <c r="A32" s="279" t="s">
        <v>142</v>
      </c>
      <c r="B32" s="268" t="s">
        <v>143</v>
      </c>
      <c r="C32" s="282"/>
      <c r="D32" s="280">
        <f>D33+D34</f>
        <v>95.1</v>
      </c>
      <c r="E32" s="152"/>
      <c r="F32" s="280">
        <f t="shared" si="0"/>
        <v>95.1</v>
      </c>
    </row>
    <row r="33" spans="1:6" ht="27" customHeight="1">
      <c r="A33" s="279" t="s">
        <v>337</v>
      </c>
      <c r="B33" s="268" t="s">
        <v>144</v>
      </c>
      <c r="C33" s="282">
        <v>200</v>
      </c>
      <c r="D33" s="280">
        <v>55.1</v>
      </c>
      <c r="E33" s="152"/>
      <c r="F33" s="280">
        <f t="shared" si="0"/>
        <v>55.1</v>
      </c>
    </row>
    <row r="34" spans="1:6" ht="27" customHeight="1">
      <c r="A34" s="279" t="s">
        <v>314</v>
      </c>
      <c r="B34" s="268" t="s">
        <v>144</v>
      </c>
      <c r="C34" s="282">
        <v>300</v>
      </c>
      <c r="D34" s="280">
        <v>40</v>
      </c>
      <c r="E34" s="152"/>
      <c r="F34" s="280">
        <f t="shared" si="0"/>
        <v>40</v>
      </c>
    </row>
    <row r="35" spans="1:6" ht="27.75" customHeight="1">
      <c r="A35" s="122" t="s">
        <v>146</v>
      </c>
      <c r="B35" s="35" t="s">
        <v>145</v>
      </c>
      <c r="C35" s="282"/>
      <c r="D35" s="283">
        <f>D36</f>
        <v>2206.3000000000002</v>
      </c>
      <c r="E35" s="283">
        <f>E36</f>
        <v>0</v>
      </c>
      <c r="F35" s="283">
        <f>F36</f>
        <v>2206.3000000000002</v>
      </c>
    </row>
    <row r="36" spans="1:6" ht="27.75" customHeight="1">
      <c r="A36" s="279" t="s">
        <v>147</v>
      </c>
      <c r="B36" s="268" t="s">
        <v>148</v>
      </c>
      <c r="C36" s="282"/>
      <c r="D36" s="280">
        <f>SUM(D37:D46)</f>
        <v>2206.3000000000002</v>
      </c>
      <c r="E36" s="280">
        <f>SUM(E37:E46)</f>
        <v>0</v>
      </c>
      <c r="F36" s="280">
        <f>SUM(F37:F46)</f>
        <v>2206.3000000000002</v>
      </c>
    </row>
    <row r="37" spans="1:6" ht="38.25" customHeight="1">
      <c r="A37" s="14" t="s">
        <v>338</v>
      </c>
      <c r="B37" s="268" t="s">
        <v>149</v>
      </c>
      <c r="C37" s="282">
        <v>200</v>
      </c>
      <c r="D37" s="280">
        <v>0</v>
      </c>
      <c r="E37" s="152"/>
      <c r="F37" s="280">
        <f>D37+E37</f>
        <v>0</v>
      </c>
    </row>
    <row r="38" spans="1:6" ht="41.25" customHeight="1">
      <c r="A38" s="14" t="s">
        <v>130</v>
      </c>
      <c r="B38" s="268" t="s">
        <v>149</v>
      </c>
      <c r="C38" s="282">
        <v>600</v>
      </c>
      <c r="D38" s="280">
        <v>0</v>
      </c>
      <c r="E38" s="152"/>
      <c r="F38" s="280">
        <f t="shared" ref="F38:F46" si="1">D38+E38</f>
        <v>0</v>
      </c>
    </row>
    <row r="39" spans="1:6" ht="39.75" customHeight="1">
      <c r="A39" s="14" t="s">
        <v>338</v>
      </c>
      <c r="B39" s="268" t="s">
        <v>393</v>
      </c>
      <c r="C39" s="282">
        <v>200</v>
      </c>
      <c r="D39" s="280">
        <v>326.3</v>
      </c>
      <c r="E39" s="152"/>
      <c r="F39" s="280">
        <f t="shared" si="1"/>
        <v>326.3</v>
      </c>
    </row>
    <row r="40" spans="1:6" ht="40.5" customHeight="1">
      <c r="A40" s="14" t="s">
        <v>130</v>
      </c>
      <c r="B40" s="268" t="s">
        <v>393</v>
      </c>
      <c r="C40" s="282">
        <v>600</v>
      </c>
      <c r="D40" s="280">
        <v>767.1</v>
      </c>
      <c r="E40" s="152"/>
      <c r="F40" s="280">
        <f t="shared" si="1"/>
        <v>767.1</v>
      </c>
    </row>
    <row r="41" spans="1:6" ht="63.75" customHeight="1">
      <c r="A41" s="18" t="s">
        <v>339</v>
      </c>
      <c r="B41" s="268" t="s">
        <v>150</v>
      </c>
      <c r="C41" s="282">
        <v>200</v>
      </c>
      <c r="D41" s="280">
        <v>65.5</v>
      </c>
      <c r="E41" s="152">
        <v>-34.799999999999997</v>
      </c>
      <c r="F41" s="280">
        <f t="shared" si="1"/>
        <v>30.700000000000003</v>
      </c>
    </row>
    <row r="42" spans="1:6" ht="66.75" customHeight="1">
      <c r="A42" s="18" t="s">
        <v>625</v>
      </c>
      <c r="B42" s="268" t="s">
        <v>150</v>
      </c>
      <c r="C42" s="282">
        <v>600</v>
      </c>
      <c r="D42" s="280"/>
      <c r="E42" s="152">
        <v>34.799999999999997</v>
      </c>
      <c r="F42" s="280">
        <f>E42+D42</f>
        <v>34.799999999999997</v>
      </c>
    </row>
    <row r="43" spans="1:6" ht="46.5" customHeight="1">
      <c r="A43" s="359" t="s">
        <v>340</v>
      </c>
      <c r="B43" s="319" t="s">
        <v>151</v>
      </c>
      <c r="C43" s="358">
        <v>200</v>
      </c>
      <c r="D43" s="353">
        <v>196.9</v>
      </c>
      <c r="E43" s="360"/>
      <c r="F43" s="353">
        <f t="shared" si="1"/>
        <v>196.9</v>
      </c>
    </row>
    <row r="44" spans="1:6" ht="43.5" customHeight="1">
      <c r="A44" s="359"/>
      <c r="B44" s="319"/>
      <c r="C44" s="358"/>
      <c r="D44" s="353"/>
      <c r="E44" s="360"/>
      <c r="F44" s="353"/>
    </row>
    <row r="45" spans="1:6" ht="65.25" customHeight="1">
      <c r="A45" s="269" t="s">
        <v>152</v>
      </c>
      <c r="B45" s="268" t="s">
        <v>153</v>
      </c>
      <c r="C45" s="282">
        <v>300</v>
      </c>
      <c r="D45" s="280">
        <v>850.5</v>
      </c>
      <c r="E45" s="152"/>
      <c r="F45" s="280">
        <f t="shared" si="1"/>
        <v>850.5</v>
      </c>
    </row>
    <row r="46" spans="1:6" ht="68.25" customHeight="1">
      <c r="A46" s="279" t="s">
        <v>154</v>
      </c>
      <c r="B46" s="268" t="s">
        <v>153</v>
      </c>
      <c r="C46" s="282">
        <v>600</v>
      </c>
      <c r="D46" s="280">
        <v>0</v>
      </c>
      <c r="E46" s="152"/>
      <c r="F46" s="280">
        <f t="shared" si="1"/>
        <v>0</v>
      </c>
    </row>
    <row r="47" spans="1:6" ht="18.75" customHeight="1">
      <c r="A47" s="278" t="s">
        <v>305</v>
      </c>
      <c r="B47" s="35" t="s">
        <v>308</v>
      </c>
      <c r="C47" s="282"/>
      <c r="D47" s="283">
        <f>D48</f>
        <v>476.4</v>
      </c>
      <c r="E47" s="283">
        <f>E48</f>
        <v>0</v>
      </c>
      <c r="F47" s="283">
        <f>F48</f>
        <v>476.4</v>
      </c>
    </row>
    <row r="48" spans="1:6" ht="22.5" customHeight="1">
      <c r="A48" s="279" t="s">
        <v>306</v>
      </c>
      <c r="B48" s="268" t="s">
        <v>309</v>
      </c>
      <c r="C48" s="282"/>
      <c r="D48" s="280">
        <f>D49+D50</f>
        <v>476.4</v>
      </c>
      <c r="E48" s="152"/>
      <c r="F48" s="280">
        <f>F49+F50</f>
        <v>476.4</v>
      </c>
    </row>
    <row r="49" spans="1:6" ht="42" customHeight="1">
      <c r="A49" s="279" t="s">
        <v>341</v>
      </c>
      <c r="B49" s="268" t="s">
        <v>310</v>
      </c>
      <c r="C49" s="282">
        <v>200</v>
      </c>
      <c r="D49" s="280">
        <v>426.4</v>
      </c>
      <c r="E49" s="152"/>
      <c r="F49" s="280">
        <f>D49+E49</f>
        <v>426.4</v>
      </c>
    </row>
    <row r="50" spans="1:6" ht="40.5" customHeight="1">
      <c r="A50" s="279" t="s">
        <v>307</v>
      </c>
      <c r="B50" s="268" t="s">
        <v>310</v>
      </c>
      <c r="C50" s="282">
        <v>600</v>
      </c>
      <c r="D50" s="280">
        <v>50</v>
      </c>
      <c r="E50" s="152"/>
      <c r="F50" s="280">
        <f>D50+E50</f>
        <v>50</v>
      </c>
    </row>
    <row r="51" spans="1:6" ht="18" customHeight="1">
      <c r="A51" s="278" t="s">
        <v>155</v>
      </c>
      <c r="B51" s="35" t="s">
        <v>156</v>
      </c>
      <c r="C51" s="282"/>
      <c r="D51" s="283">
        <f>D52+D59</f>
        <v>44174.599999999991</v>
      </c>
      <c r="E51" s="283">
        <f>E52+E59</f>
        <v>112.29999999999998</v>
      </c>
      <c r="F51" s="283">
        <f>F52+F59</f>
        <v>44286.899999999987</v>
      </c>
    </row>
    <row r="52" spans="1:6" ht="18.75" customHeight="1">
      <c r="A52" s="279" t="s">
        <v>157</v>
      </c>
      <c r="B52" s="268" t="s">
        <v>158</v>
      </c>
      <c r="C52" s="282"/>
      <c r="D52" s="280">
        <f>SUM(D53:D58)</f>
        <v>8561.4999999999982</v>
      </c>
      <c r="E52" s="280">
        <f>E53+E54+E55+E56+E57+E58</f>
        <v>-81.400000000000006</v>
      </c>
      <c r="F52" s="280">
        <f>SUM(F53:F58)</f>
        <v>8480.0999999999985</v>
      </c>
    </row>
    <row r="53" spans="1:6" ht="54" customHeight="1">
      <c r="A53" s="279" t="s">
        <v>131</v>
      </c>
      <c r="B53" s="268" t="s">
        <v>159</v>
      </c>
      <c r="C53" s="282">
        <v>100</v>
      </c>
      <c r="D53" s="280">
        <v>2853.2</v>
      </c>
      <c r="E53" s="152">
        <v>25.5</v>
      </c>
      <c r="F53" s="280">
        <f>D53+E53</f>
        <v>2878.7</v>
      </c>
    </row>
    <row r="54" spans="1:6" ht="41.25" customHeight="1">
      <c r="A54" s="279" t="s">
        <v>342</v>
      </c>
      <c r="B54" s="268" t="s">
        <v>159</v>
      </c>
      <c r="C54" s="282">
        <v>200</v>
      </c>
      <c r="D54" s="280">
        <v>2830</v>
      </c>
      <c r="E54" s="152">
        <v>-88.8</v>
      </c>
      <c r="F54" s="280">
        <f t="shared" ref="F54:F69" si="2">D54+E54</f>
        <v>2741.2</v>
      </c>
    </row>
    <row r="55" spans="1:6" ht="27" customHeight="1">
      <c r="A55" s="279" t="s">
        <v>132</v>
      </c>
      <c r="B55" s="268" t="s">
        <v>159</v>
      </c>
      <c r="C55" s="282">
        <v>800</v>
      </c>
      <c r="D55" s="280">
        <v>27.2</v>
      </c>
      <c r="E55" s="152">
        <v>-2</v>
      </c>
      <c r="F55" s="280">
        <f t="shared" si="2"/>
        <v>25.2</v>
      </c>
    </row>
    <row r="56" spans="1:6" ht="30" customHeight="1">
      <c r="A56" s="279" t="s">
        <v>343</v>
      </c>
      <c r="B56" s="268" t="s">
        <v>292</v>
      </c>
      <c r="C56" s="282">
        <v>200</v>
      </c>
      <c r="D56" s="280">
        <v>1323</v>
      </c>
      <c r="E56" s="152"/>
      <c r="F56" s="280">
        <f t="shared" si="2"/>
        <v>1323</v>
      </c>
    </row>
    <row r="57" spans="1:6" ht="28.5" customHeight="1">
      <c r="A57" s="279" t="s">
        <v>344</v>
      </c>
      <c r="B57" s="268" t="s">
        <v>311</v>
      </c>
      <c r="C57" s="282">
        <v>200</v>
      </c>
      <c r="D57" s="280">
        <v>1254.8</v>
      </c>
      <c r="E57" s="152">
        <v>-16.100000000000001</v>
      </c>
      <c r="F57" s="280">
        <f t="shared" si="2"/>
        <v>1238.7</v>
      </c>
    </row>
    <row r="58" spans="1:6" ht="21" customHeight="1">
      <c r="A58" s="279" t="s">
        <v>619</v>
      </c>
      <c r="B58" s="268" t="s">
        <v>618</v>
      </c>
      <c r="C58" s="282">
        <v>100</v>
      </c>
      <c r="D58" s="280">
        <v>273.3</v>
      </c>
      <c r="E58" s="152"/>
      <c r="F58" s="280">
        <f t="shared" si="2"/>
        <v>273.3</v>
      </c>
    </row>
    <row r="59" spans="1:6" ht="15" customHeight="1">
      <c r="A59" s="279" t="s">
        <v>160</v>
      </c>
      <c r="B59" s="268" t="s">
        <v>161</v>
      </c>
      <c r="C59" s="282"/>
      <c r="D59" s="280">
        <f>SUM(D60:D69)</f>
        <v>35613.099999999991</v>
      </c>
      <c r="E59" s="152">
        <f>E60+E61+E62+E63+E64+E65+E66+E67+E68+E69</f>
        <v>193.7</v>
      </c>
      <c r="F59" s="280">
        <f t="shared" si="2"/>
        <v>35806.799999999988</v>
      </c>
    </row>
    <row r="60" spans="1:6" ht="65.25" customHeight="1">
      <c r="A60" s="279" t="s">
        <v>133</v>
      </c>
      <c r="B60" s="268" t="s">
        <v>162</v>
      </c>
      <c r="C60" s="282">
        <v>100</v>
      </c>
      <c r="D60" s="280">
        <v>785.6</v>
      </c>
      <c r="E60" s="152">
        <v>-147.4</v>
      </c>
      <c r="F60" s="280">
        <f t="shared" si="2"/>
        <v>638.20000000000005</v>
      </c>
    </row>
    <row r="61" spans="1:6" ht="40.5" customHeight="1">
      <c r="A61" s="33" t="s">
        <v>345</v>
      </c>
      <c r="B61" s="268" t="s">
        <v>162</v>
      </c>
      <c r="C61" s="282">
        <v>200</v>
      </c>
      <c r="D61" s="280">
        <v>11370.7</v>
      </c>
      <c r="E61" s="152">
        <v>-62.6</v>
      </c>
      <c r="F61" s="280">
        <f t="shared" si="2"/>
        <v>11308.1</v>
      </c>
    </row>
    <row r="62" spans="1:6" ht="39.75" customHeight="1">
      <c r="A62" s="33" t="s">
        <v>138</v>
      </c>
      <c r="B62" s="268" t="s">
        <v>162</v>
      </c>
      <c r="C62" s="282">
        <v>300</v>
      </c>
      <c r="D62" s="280"/>
      <c r="E62" s="152"/>
      <c r="F62" s="280">
        <f t="shared" si="2"/>
        <v>0</v>
      </c>
    </row>
    <row r="63" spans="1:6" ht="42.75" customHeight="1">
      <c r="A63" s="33" t="s">
        <v>134</v>
      </c>
      <c r="B63" s="268" t="s">
        <v>162</v>
      </c>
      <c r="C63" s="282">
        <v>600</v>
      </c>
      <c r="D63" s="280">
        <v>13671.6</v>
      </c>
      <c r="E63" s="152">
        <v>405.9</v>
      </c>
      <c r="F63" s="280">
        <f t="shared" si="2"/>
        <v>14077.5</v>
      </c>
    </row>
    <row r="64" spans="1:6" ht="27" customHeight="1">
      <c r="A64" s="33" t="s">
        <v>135</v>
      </c>
      <c r="B64" s="268" t="s">
        <v>162</v>
      </c>
      <c r="C64" s="282">
        <v>800</v>
      </c>
      <c r="D64" s="280">
        <v>171.3</v>
      </c>
      <c r="E64" s="152">
        <v>-18.3</v>
      </c>
      <c r="F64" s="280">
        <f t="shared" si="2"/>
        <v>153</v>
      </c>
    </row>
    <row r="65" spans="1:6" ht="53.25" customHeight="1">
      <c r="A65" s="279" t="s">
        <v>136</v>
      </c>
      <c r="B65" s="268" t="s">
        <v>163</v>
      </c>
      <c r="C65" s="282">
        <v>100</v>
      </c>
      <c r="D65" s="280">
        <v>6343.7</v>
      </c>
      <c r="E65" s="152">
        <v>-27.2</v>
      </c>
      <c r="F65" s="280">
        <f t="shared" si="2"/>
        <v>6316.5</v>
      </c>
    </row>
    <row r="66" spans="1:6" ht="29.25" customHeight="1">
      <c r="A66" s="33" t="s">
        <v>346</v>
      </c>
      <c r="B66" s="268" t="s">
        <v>163</v>
      </c>
      <c r="C66" s="282">
        <v>200</v>
      </c>
      <c r="D66" s="280">
        <v>1409.7</v>
      </c>
      <c r="E66" s="152">
        <v>28.4</v>
      </c>
      <c r="F66" s="280">
        <f t="shared" si="2"/>
        <v>1438.1000000000001</v>
      </c>
    </row>
    <row r="67" spans="1:6" ht="19.5" customHeight="1">
      <c r="A67" s="33" t="s">
        <v>137</v>
      </c>
      <c r="B67" s="268" t="s">
        <v>163</v>
      </c>
      <c r="C67" s="282">
        <v>800</v>
      </c>
      <c r="D67" s="280">
        <v>5.6</v>
      </c>
      <c r="E67" s="152">
        <v>-1.2</v>
      </c>
      <c r="F67" s="280">
        <f t="shared" si="2"/>
        <v>4.3999999999999995</v>
      </c>
    </row>
    <row r="68" spans="1:6" ht="27.75" customHeight="1">
      <c r="A68" s="279" t="s">
        <v>343</v>
      </c>
      <c r="B68" s="268" t="s">
        <v>164</v>
      </c>
      <c r="C68" s="282">
        <v>200</v>
      </c>
      <c r="D68" s="280">
        <v>1049.2</v>
      </c>
      <c r="E68" s="152"/>
      <c r="F68" s="280">
        <f t="shared" si="2"/>
        <v>1049.2</v>
      </c>
    </row>
    <row r="69" spans="1:6" ht="29.25" customHeight="1">
      <c r="A69" s="279" t="s">
        <v>344</v>
      </c>
      <c r="B69" s="268" t="s">
        <v>312</v>
      </c>
      <c r="C69" s="282">
        <v>200</v>
      </c>
      <c r="D69" s="280">
        <v>805.7</v>
      </c>
      <c r="E69" s="152">
        <v>16.100000000000001</v>
      </c>
      <c r="F69" s="280">
        <f t="shared" si="2"/>
        <v>821.80000000000007</v>
      </c>
    </row>
    <row r="70" spans="1:6" ht="29.25" customHeight="1">
      <c r="A70" s="122" t="s">
        <v>165</v>
      </c>
      <c r="B70" s="35" t="s">
        <v>167</v>
      </c>
      <c r="C70" s="282"/>
      <c r="D70" s="283">
        <f>D71+D74</f>
        <v>56730.799999999996</v>
      </c>
      <c r="E70" s="283">
        <f>E71+E74</f>
        <v>-235.1</v>
      </c>
      <c r="F70" s="283">
        <f>F71+F74</f>
        <v>56495.7</v>
      </c>
    </row>
    <row r="71" spans="1:6" ht="18.75" customHeight="1">
      <c r="A71" s="279" t="s">
        <v>157</v>
      </c>
      <c r="B71" s="268" t="s">
        <v>166</v>
      </c>
      <c r="C71" s="282"/>
      <c r="D71" s="280">
        <f>D72+D73</f>
        <v>4659.6000000000004</v>
      </c>
      <c r="E71" s="152">
        <f>E72+E73</f>
        <v>-235.1</v>
      </c>
      <c r="F71" s="280">
        <f>F72+F73</f>
        <v>4424.5000000000009</v>
      </c>
    </row>
    <row r="72" spans="1:6" ht="118.5" customHeight="1">
      <c r="A72" s="279" t="s">
        <v>168</v>
      </c>
      <c r="B72" s="268" t="s">
        <v>169</v>
      </c>
      <c r="C72" s="282">
        <v>100</v>
      </c>
      <c r="D72" s="280">
        <v>4635.3</v>
      </c>
      <c r="E72" s="152">
        <v>-233.9</v>
      </c>
      <c r="F72" s="280">
        <f>D72+E72</f>
        <v>4401.4000000000005</v>
      </c>
    </row>
    <row r="73" spans="1:6" ht="105" customHeight="1">
      <c r="A73" s="279" t="s">
        <v>347</v>
      </c>
      <c r="B73" s="268" t="s">
        <v>169</v>
      </c>
      <c r="C73" s="282">
        <v>200</v>
      </c>
      <c r="D73" s="280">
        <v>24.3</v>
      </c>
      <c r="E73" s="152">
        <v>-1.2</v>
      </c>
      <c r="F73" s="280">
        <f>D73+E73</f>
        <v>23.1</v>
      </c>
    </row>
    <row r="74" spans="1:6" ht="18.75" customHeight="1">
      <c r="A74" s="279" t="s">
        <v>170</v>
      </c>
      <c r="B74" s="268" t="s">
        <v>171</v>
      </c>
      <c r="C74" s="282"/>
      <c r="D74" s="280">
        <f>D75+D76+D78+D77</f>
        <v>52071.199999999997</v>
      </c>
      <c r="E74" s="280">
        <f>E75+E76+E78+E77</f>
        <v>0</v>
      </c>
      <c r="F74" s="280">
        <f>F75+F76+F78+F77</f>
        <v>52071.199999999997</v>
      </c>
    </row>
    <row r="75" spans="1:6" ht="118.5" customHeight="1">
      <c r="A75" s="279" t="s">
        <v>387</v>
      </c>
      <c r="B75" s="268" t="s">
        <v>174</v>
      </c>
      <c r="C75" s="282">
        <v>100</v>
      </c>
      <c r="D75" s="280">
        <v>20464.099999999999</v>
      </c>
      <c r="E75" s="318">
        <v>-2439.6999999999998</v>
      </c>
      <c r="F75" s="280">
        <f>D75+E75</f>
        <v>18024.399999999998</v>
      </c>
    </row>
    <row r="76" spans="1:6" ht="108" customHeight="1">
      <c r="A76" s="279" t="s">
        <v>348</v>
      </c>
      <c r="B76" s="268" t="s">
        <v>174</v>
      </c>
      <c r="C76" s="282">
        <v>200</v>
      </c>
      <c r="D76" s="280">
        <v>23.6</v>
      </c>
      <c r="E76" s="318">
        <v>158.6</v>
      </c>
      <c r="F76" s="280">
        <f t="shared" ref="F76:F78" si="3">D76+E76</f>
        <v>182.2</v>
      </c>
    </row>
    <row r="77" spans="1:6" ht="93" customHeight="1">
      <c r="A77" s="279" t="s">
        <v>623</v>
      </c>
      <c r="B77" s="268" t="s">
        <v>174</v>
      </c>
      <c r="C77" s="282">
        <v>300</v>
      </c>
      <c r="D77" s="280">
        <v>19.5</v>
      </c>
      <c r="E77" s="152"/>
      <c r="F77" s="280">
        <f>D77+E77</f>
        <v>19.5</v>
      </c>
    </row>
    <row r="78" spans="1:6" ht="104.25" customHeight="1">
      <c r="A78" s="33" t="s">
        <v>172</v>
      </c>
      <c r="B78" s="268" t="s">
        <v>174</v>
      </c>
      <c r="C78" s="282">
        <v>600</v>
      </c>
      <c r="D78" s="280">
        <v>31564</v>
      </c>
      <c r="E78" s="152">
        <v>2281.1</v>
      </c>
      <c r="F78" s="280">
        <f t="shared" si="3"/>
        <v>33845.1</v>
      </c>
    </row>
    <row r="79" spans="1:6" ht="19.5" customHeight="1">
      <c r="A79" s="122" t="s">
        <v>173</v>
      </c>
      <c r="B79" s="35" t="s">
        <v>175</v>
      </c>
      <c r="C79" s="282"/>
      <c r="D79" s="283">
        <f>D80</f>
        <v>3799</v>
      </c>
      <c r="E79" s="153">
        <f>E80</f>
        <v>-112.3</v>
      </c>
      <c r="F79" s="153">
        <f>F80</f>
        <v>3686.7</v>
      </c>
    </row>
    <row r="80" spans="1:6" ht="20.25" customHeight="1">
      <c r="A80" s="279" t="s">
        <v>176</v>
      </c>
      <c r="B80" s="268" t="s">
        <v>177</v>
      </c>
      <c r="C80" s="282"/>
      <c r="D80" s="152">
        <f>D81+D82+D83+D84</f>
        <v>3799</v>
      </c>
      <c r="E80" s="152">
        <f>E81+E82+E83+E84</f>
        <v>-112.3</v>
      </c>
      <c r="F80" s="152">
        <f>F81+F82+F83+F84</f>
        <v>3686.7</v>
      </c>
    </row>
    <row r="81" spans="1:6" ht="57" customHeight="1">
      <c r="A81" s="279" t="s">
        <v>178</v>
      </c>
      <c r="B81" s="268" t="s">
        <v>179</v>
      </c>
      <c r="C81" s="282">
        <v>100</v>
      </c>
      <c r="D81" s="280">
        <v>2846.4</v>
      </c>
      <c r="E81" s="152">
        <v>-0.5</v>
      </c>
      <c r="F81" s="280">
        <f>D81+E81</f>
        <v>2845.9</v>
      </c>
    </row>
    <row r="82" spans="1:6" ht="29.25" customHeight="1">
      <c r="A82" s="279" t="s">
        <v>349</v>
      </c>
      <c r="B82" s="268" t="s">
        <v>179</v>
      </c>
      <c r="C82" s="282">
        <v>200</v>
      </c>
      <c r="D82" s="280">
        <v>812</v>
      </c>
      <c r="E82" s="152">
        <v>-102</v>
      </c>
      <c r="F82" s="280">
        <f t="shared" ref="F82:F84" si="4">D82+E82</f>
        <v>710</v>
      </c>
    </row>
    <row r="83" spans="1:6" ht="28.5" customHeight="1">
      <c r="A83" s="279" t="s">
        <v>180</v>
      </c>
      <c r="B83" s="268" t="s">
        <v>179</v>
      </c>
      <c r="C83" s="282">
        <v>800</v>
      </c>
      <c r="D83" s="280">
        <v>130.5</v>
      </c>
      <c r="E83" s="152">
        <v>-9.8000000000000007</v>
      </c>
      <c r="F83" s="280">
        <f t="shared" si="4"/>
        <v>120.7</v>
      </c>
    </row>
    <row r="84" spans="1:6" ht="21.75" customHeight="1">
      <c r="A84" s="279" t="s">
        <v>619</v>
      </c>
      <c r="B84" s="268" t="s">
        <v>620</v>
      </c>
      <c r="C84" s="282">
        <v>100</v>
      </c>
      <c r="D84" s="280">
        <v>10.1</v>
      </c>
      <c r="E84" s="152"/>
      <c r="F84" s="280">
        <f t="shared" si="4"/>
        <v>10.1</v>
      </c>
    </row>
    <row r="85" spans="1:6" ht="15.75" customHeight="1">
      <c r="A85" s="122" t="s">
        <v>181</v>
      </c>
      <c r="B85" s="35" t="s">
        <v>182</v>
      </c>
      <c r="C85" s="282"/>
      <c r="D85" s="283">
        <f>D86</f>
        <v>665.7</v>
      </c>
      <c r="E85" s="283">
        <f>E86</f>
        <v>0</v>
      </c>
      <c r="F85" s="283">
        <f>F86</f>
        <v>665.7</v>
      </c>
    </row>
    <row r="86" spans="1:6" ht="18.75" customHeight="1">
      <c r="A86" s="279" t="s">
        <v>183</v>
      </c>
      <c r="B86" s="268" t="s">
        <v>184</v>
      </c>
      <c r="C86" s="282"/>
      <c r="D86" s="280">
        <f>D87+D88+D89+D90+D91+D92+D93+D94</f>
        <v>665.7</v>
      </c>
      <c r="E86" s="280">
        <f>E87+E88+E89+E90+E91+E92+E93+E94</f>
        <v>0</v>
      </c>
      <c r="F86" s="280">
        <f>F87+F88+F89+F90+F91+F92+F93+F94</f>
        <v>665.7</v>
      </c>
    </row>
    <row r="87" spans="1:6" ht="39" customHeight="1">
      <c r="A87" s="14" t="s">
        <v>350</v>
      </c>
      <c r="B87" s="268" t="s">
        <v>186</v>
      </c>
      <c r="C87" s="282">
        <v>200</v>
      </c>
      <c r="D87" s="280">
        <v>90.1</v>
      </c>
      <c r="E87" s="152"/>
      <c r="F87" s="280">
        <f t="shared" ref="F87:F93" si="5">D87+E87</f>
        <v>90.1</v>
      </c>
    </row>
    <row r="88" spans="1:6" ht="41.25" customHeight="1">
      <c r="A88" s="14" t="s">
        <v>185</v>
      </c>
      <c r="B88" s="268" t="s">
        <v>186</v>
      </c>
      <c r="C88" s="282">
        <v>600</v>
      </c>
      <c r="D88" s="280">
        <v>164</v>
      </c>
      <c r="E88" s="152"/>
      <c r="F88" s="280">
        <f t="shared" si="5"/>
        <v>164</v>
      </c>
    </row>
    <row r="89" spans="1:6" ht="54" customHeight="1">
      <c r="A89" s="279" t="s">
        <v>351</v>
      </c>
      <c r="B89" s="268" t="s">
        <v>188</v>
      </c>
      <c r="C89" s="282">
        <v>200</v>
      </c>
      <c r="D89" s="280">
        <v>0</v>
      </c>
      <c r="E89" s="152"/>
      <c r="F89" s="280">
        <f t="shared" si="5"/>
        <v>0</v>
      </c>
    </row>
    <row r="90" spans="1:6" ht="52.5" customHeight="1">
      <c r="A90" s="279" t="s">
        <v>187</v>
      </c>
      <c r="B90" s="268" t="s">
        <v>188</v>
      </c>
      <c r="C90" s="282">
        <v>600</v>
      </c>
      <c r="D90" s="280">
        <v>23.1</v>
      </c>
      <c r="E90" s="152"/>
      <c r="F90" s="280">
        <f t="shared" si="5"/>
        <v>23.1</v>
      </c>
    </row>
    <row r="91" spans="1:6" ht="27.75" customHeight="1">
      <c r="A91" s="279" t="s">
        <v>352</v>
      </c>
      <c r="B91" s="268" t="s">
        <v>190</v>
      </c>
      <c r="C91" s="282">
        <v>200</v>
      </c>
      <c r="D91" s="280">
        <v>0</v>
      </c>
      <c r="E91" s="152"/>
      <c r="F91" s="280">
        <f t="shared" si="5"/>
        <v>0</v>
      </c>
    </row>
    <row r="92" spans="1:6" ht="27" customHeight="1">
      <c r="A92" s="279" t="s">
        <v>189</v>
      </c>
      <c r="B92" s="268" t="s">
        <v>190</v>
      </c>
      <c r="C92" s="282">
        <v>600</v>
      </c>
      <c r="D92" s="280">
        <v>0</v>
      </c>
      <c r="E92" s="152"/>
      <c r="F92" s="280">
        <f t="shared" si="5"/>
        <v>0</v>
      </c>
    </row>
    <row r="93" spans="1:6" ht="38.25" customHeight="1">
      <c r="A93" s="14" t="s">
        <v>394</v>
      </c>
      <c r="B93" s="268" t="s">
        <v>396</v>
      </c>
      <c r="C93" s="282">
        <v>200</v>
      </c>
      <c r="D93" s="280">
        <v>176</v>
      </c>
      <c r="E93" s="152"/>
      <c r="F93" s="280">
        <f t="shared" si="5"/>
        <v>176</v>
      </c>
    </row>
    <row r="94" spans="1:6" ht="42" customHeight="1">
      <c r="A94" s="14" t="s">
        <v>395</v>
      </c>
      <c r="B94" s="268" t="s">
        <v>396</v>
      </c>
      <c r="C94" s="282">
        <v>600</v>
      </c>
      <c r="D94" s="280">
        <v>212.5</v>
      </c>
      <c r="E94" s="152"/>
      <c r="F94" s="280">
        <f>D94+E94</f>
        <v>212.5</v>
      </c>
    </row>
    <row r="95" spans="1:6" ht="29.25" customHeight="1">
      <c r="A95" s="122" t="s">
        <v>191</v>
      </c>
      <c r="B95" s="35" t="s">
        <v>192</v>
      </c>
      <c r="C95" s="282"/>
      <c r="D95" s="283">
        <f>D96</f>
        <v>105</v>
      </c>
      <c r="E95" s="153">
        <f>E96</f>
        <v>0</v>
      </c>
      <c r="F95" s="283">
        <f>F96</f>
        <v>105</v>
      </c>
    </row>
    <row r="96" spans="1:6" ht="18" customHeight="1">
      <c r="A96" s="279" t="s">
        <v>193</v>
      </c>
      <c r="B96" s="268" t="s">
        <v>194</v>
      </c>
      <c r="C96" s="282"/>
      <c r="D96" s="280">
        <f>D97+D98</f>
        <v>105</v>
      </c>
      <c r="E96" s="152">
        <f>E97+E98</f>
        <v>0</v>
      </c>
      <c r="F96" s="280">
        <f>F97+F98</f>
        <v>105</v>
      </c>
    </row>
    <row r="97" spans="1:6" ht="42" customHeight="1">
      <c r="A97" s="279" t="s">
        <v>353</v>
      </c>
      <c r="B97" s="268" t="s">
        <v>195</v>
      </c>
      <c r="C97" s="282">
        <v>200</v>
      </c>
      <c r="D97" s="280">
        <v>85</v>
      </c>
      <c r="E97" s="152"/>
      <c r="F97" s="280">
        <f>D97+E97</f>
        <v>85</v>
      </c>
    </row>
    <row r="98" spans="1:6" ht="39" customHeight="1">
      <c r="A98" s="279" t="s">
        <v>313</v>
      </c>
      <c r="B98" s="268" t="s">
        <v>195</v>
      </c>
      <c r="C98" s="282">
        <v>600</v>
      </c>
      <c r="D98" s="280">
        <v>20</v>
      </c>
      <c r="E98" s="152"/>
      <c r="F98" s="280">
        <v>20</v>
      </c>
    </row>
    <row r="99" spans="1:6" ht="29.25" customHeight="1">
      <c r="A99" s="278" t="s">
        <v>196</v>
      </c>
      <c r="B99" s="35" t="s">
        <v>197</v>
      </c>
      <c r="C99" s="281"/>
      <c r="D99" s="283">
        <f>D100</f>
        <v>234</v>
      </c>
      <c r="E99" s="153"/>
      <c r="F99" s="283">
        <f>F100</f>
        <v>234</v>
      </c>
    </row>
    <row r="100" spans="1:6" ht="19.5" customHeight="1">
      <c r="A100" s="279" t="s">
        <v>142</v>
      </c>
      <c r="B100" s="268" t="s">
        <v>201</v>
      </c>
      <c r="C100" s="281"/>
      <c r="D100" s="280">
        <f>D101+D102+D103</f>
        <v>234</v>
      </c>
      <c r="E100" s="153"/>
      <c r="F100" s="280">
        <f>F101+F102+F103</f>
        <v>234</v>
      </c>
    </row>
    <row r="101" spans="1:6" ht="55.5" customHeight="1">
      <c r="A101" s="279" t="s">
        <v>198</v>
      </c>
      <c r="B101" s="268" t="s">
        <v>202</v>
      </c>
      <c r="C101" s="282">
        <v>300</v>
      </c>
      <c r="D101" s="280">
        <v>28</v>
      </c>
      <c r="E101" s="152"/>
      <c r="F101" s="280">
        <v>28</v>
      </c>
    </row>
    <row r="102" spans="1:6" ht="27.75" customHeight="1">
      <c r="A102" s="279" t="s">
        <v>199</v>
      </c>
      <c r="B102" s="268" t="s">
        <v>203</v>
      </c>
      <c r="C102" s="282">
        <v>300</v>
      </c>
      <c r="D102" s="280">
        <v>126</v>
      </c>
      <c r="E102" s="152"/>
      <c r="F102" s="280">
        <v>126</v>
      </c>
    </row>
    <row r="103" spans="1:6" ht="28.5" customHeight="1">
      <c r="A103" s="279" t="s">
        <v>200</v>
      </c>
      <c r="B103" s="268" t="s">
        <v>204</v>
      </c>
      <c r="C103" s="282">
        <v>300</v>
      </c>
      <c r="D103" s="280">
        <v>80</v>
      </c>
      <c r="E103" s="152"/>
      <c r="F103" s="280">
        <v>80</v>
      </c>
    </row>
    <row r="104" spans="1:6" ht="23.25" customHeight="1">
      <c r="A104" s="279" t="s">
        <v>315</v>
      </c>
      <c r="B104" s="35" t="s">
        <v>205</v>
      </c>
      <c r="C104" s="282"/>
      <c r="D104" s="283">
        <f>D105+D117</f>
        <v>6669.5999999999995</v>
      </c>
      <c r="E104" s="283">
        <f t="shared" ref="E104:F104" si="6">E105+E117</f>
        <v>69.599999999999994</v>
      </c>
      <c r="F104" s="283">
        <f t="shared" si="6"/>
        <v>6739.2</v>
      </c>
    </row>
    <row r="105" spans="1:6" ht="20.25" customHeight="1">
      <c r="A105" s="123" t="s">
        <v>206</v>
      </c>
      <c r="B105" s="268" t="s">
        <v>207</v>
      </c>
      <c r="C105" s="282"/>
      <c r="D105" s="280">
        <f>D106+D111+D113</f>
        <v>5316.2999999999993</v>
      </c>
      <c r="E105" s="280">
        <f t="shared" ref="E105:F105" si="7">E106+E111+E113</f>
        <v>0</v>
      </c>
      <c r="F105" s="280">
        <f t="shared" si="7"/>
        <v>5316.3</v>
      </c>
    </row>
    <row r="106" spans="1:6" ht="18" customHeight="1">
      <c r="A106" s="279" t="s">
        <v>210</v>
      </c>
      <c r="B106" s="268" t="s">
        <v>211</v>
      </c>
      <c r="C106" s="282"/>
      <c r="D106" s="280">
        <f>D107+D108+D109+D110</f>
        <v>4208.8999999999996</v>
      </c>
      <c r="E106" s="280">
        <f t="shared" ref="E106:F106" si="8">E107+E108+E109+E110</f>
        <v>0</v>
      </c>
      <c r="F106" s="280">
        <f t="shared" si="8"/>
        <v>4208.9000000000005</v>
      </c>
    </row>
    <row r="107" spans="1:6" ht="54" customHeight="1">
      <c r="A107" s="279" t="s">
        <v>208</v>
      </c>
      <c r="B107" s="268" t="s">
        <v>212</v>
      </c>
      <c r="C107" s="282">
        <v>100</v>
      </c>
      <c r="D107" s="280">
        <v>2314.6999999999998</v>
      </c>
      <c r="E107" s="152"/>
      <c r="F107" s="280">
        <f>D107+E107</f>
        <v>2314.6999999999998</v>
      </c>
    </row>
    <row r="108" spans="1:6" ht="42" customHeight="1">
      <c r="A108" s="279" t="s">
        <v>354</v>
      </c>
      <c r="B108" s="268" t="s">
        <v>212</v>
      </c>
      <c r="C108" s="282">
        <v>200</v>
      </c>
      <c r="D108" s="280">
        <v>1712.2</v>
      </c>
      <c r="E108" s="152">
        <v>15.6</v>
      </c>
      <c r="F108" s="280">
        <f>D108+E108</f>
        <v>1727.8</v>
      </c>
    </row>
    <row r="109" spans="1:6" ht="30" customHeight="1">
      <c r="A109" s="279" t="s">
        <v>209</v>
      </c>
      <c r="B109" s="268" t="s">
        <v>212</v>
      </c>
      <c r="C109" s="282">
        <v>800</v>
      </c>
      <c r="D109" s="280">
        <v>25.4</v>
      </c>
      <c r="E109" s="152">
        <v>-15.6</v>
      </c>
      <c r="F109" s="280">
        <f>D109+E109</f>
        <v>9.7999999999999989</v>
      </c>
    </row>
    <row r="110" spans="1:6" ht="30" customHeight="1">
      <c r="A110" s="279" t="s">
        <v>355</v>
      </c>
      <c r="B110" s="268" t="s">
        <v>213</v>
      </c>
      <c r="C110" s="282">
        <v>200</v>
      </c>
      <c r="D110" s="280">
        <v>156.6</v>
      </c>
      <c r="E110" s="152"/>
      <c r="F110" s="280">
        <f>D110+E110</f>
        <v>156.6</v>
      </c>
    </row>
    <row r="111" spans="1:6" ht="26.25" customHeight="1">
      <c r="A111" s="279" t="s">
        <v>214</v>
      </c>
      <c r="B111" s="268" t="s">
        <v>215</v>
      </c>
      <c r="C111" s="282"/>
      <c r="D111" s="280">
        <f>D112</f>
        <v>702</v>
      </c>
      <c r="E111" s="280">
        <f t="shared" ref="E111:F111" si="9">E112</f>
        <v>0</v>
      </c>
      <c r="F111" s="280">
        <f t="shared" si="9"/>
        <v>702</v>
      </c>
    </row>
    <row r="112" spans="1:6" ht="28.5" customHeight="1">
      <c r="A112" s="279" t="s">
        <v>356</v>
      </c>
      <c r="B112" s="268" t="s">
        <v>216</v>
      </c>
      <c r="C112" s="282">
        <v>200</v>
      </c>
      <c r="D112" s="280">
        <v>702</v>
      </c>
      <c r="E112" s="152"/>
      <c r="F112" s="280">
        <f>D112+E112</f>
        <v>702</v>
      </c>
    </row>
    <row r="113" spans="1:6" ht="27.75" customHeight="1">
      <c r="A113" s="279" t="s">
        <v>217</v>
      </c>
      <c r="B113" s="268" t="s">
        <v>218</v>
      </c>
      <c r="C113" s="282"/>
      <c r="D113" s="280">
        <f>D114+D115+D116</f>
        <v>405.4</v>
      </c>
      <c r="E113" s="280">
        <f t="shared" ref="E113:F113" si="10">E114+E115+E116</f>
        <v>0</v>
      </c>
      <c r="F113" s="280">
        <f t="shared" si="10"/>
        <v>405.4</v>
      </c>
    </row>
    <row r="114" spans="1:6" ht="74.25" customHeight="1">
      <c r="A114" s="269" t="s">
        <v>219</v>
      </c>
      <c r="B114" s="268" t="s">
        <v>221</v>
      </c>
      <c r="C114" s="282">
        <v>100</v>
      </c>
      <c r="D114" s="280">
        <v>112</v>
      </c>
      <c r="E114" s="152"/>
      <c r="F114" s="280">
        <v>112</v>
      </c>
    </row>
    <row r="115" spans="1:6" ht="57" customHeight="1">
      <c r="A115" s="279" t="s">
        <v>220</v>
      </c>
      <c r="B115" s="268" t="s">
        <v>222</v>
      </c>
      <c r="C115" s="282">
        <v>100</v>
      </c>
      <c r="D115" s="280">
        <v>252.9</v>
      </c>
      <c r="E115" s="152"/>
      <c r="F115" s="280">
        <v>252.9</v>
      </c>
    </row>
    <row r="116" spans="1:6" ht="22.5" customHeight="1">
      <c r="A116" s="279" t="s">
        <v>619</v>
      </c>
      <c r="B116" s="268" t="s">
        <v>621</v>
      </c>
      <c r="C116" s="282">
        <v>100</v>
      </c>
      <c r="D116" s="280">
        <v>40.5</v>
      </c>
      <c r="E116" s="152"/>
      <c r="F116" s="280">
        <f>D116+E116</f>
        <v>40.5</v>
      </c>
    </row>
    <row r="117" spans="1:6" ht="27.75" customHeight="1">
      <c r="A117" s="122" t="s">
        <v>223</v>
      </c>
      <c r="B117" s="35" t="s">
        <v>224</v>
      </c>
      <c r="C117" s="282"/>
      <c r="D117" s="283">
        <f>D118</f>
        <v>1353.3</v>
      </c>
      <c r="E117" s="283">
        <f>E118</f>
        <v>69.599999999999994</v>
      </c>
      <c r="F117" s="283">
        <f>F118</f>
        <v>1422.8999999999999</v>
      </c>
    </row>
    <row r="118" spans="1:6" ht="19.5" customHeight="1">
      <c r="A118" s="279" t="s">
        <v>176</v>
      </c>
      <c r="B118" s="268" t="s">
        <v>225</v>
      </c>
      <c r="C118" s="282"/>
      <c r="D118" s="280">
        <f>D120+D121+D119+D122</f>
        <v>1353.3</v>
      </c>
      <c r="E118" s="280">
        <f>E120+E121+E119+E122+E123</f>
        <v>69.599999999999994</v>
      </c>
      <c r="F118" s="287">
        <f>F120+F121+F119+F122+F123</f>
        <v>1422.8999999999999</v>
      </c>
    </row>
    <row r="119" spans="1:6" ht="69" customHeight="1">
      <c r="A119" s="279" t="s">
        <v>226</v>
      </c>
      <c r="B119" s="268" t="s">
        <v>228</v>
      </c>
      <c r="C119" s="282">
        <v>100</v>
      </c>
      <c r="D119" s="280">
        <v>1267.5</v>
      </c>
      <c r="E119" s="152">
        <v>0.3</v>
      </c>
      <c r="F119" s="280">
        <f>D119+E119</f>
        <v>1267.8</v>
      </c>
    </row>
    <row r="120" spans="1:6" ht="42" customHeight="1">
      <c r="A120" s="279" t="s">
        <v>357</v>
      </c>
      <c r="B120" s="268" t="s">
        <v>228</v>
      </c>
      <c r="C120" s="282">
        <v>200</v>
      </c>
      <c r="D120" s="280">
        <v>74.7</v>
      </c>
      <c r="E120" s="152">
        <v>0.2</v>
      </c>
      <c r="F120" s="280">
        <f>D120+E120</f>
        <v>74.900000000000006</v>
      </c>
    </row>
    <row r="121" spans="1:6" ht="29.25" customHeight="1">
      <c r="A121" s="286" t="s">
        <v>227</v>
      </c>
      <c r="B121" s="284" t="s">
        <v>228</v>
      </c>
      <c r="C121" s="282">
        <v>800</v>
      </c>
      <c r="D121" s="280">
        <v>1</v>
      </c>
      <c r="E121" s="152">
        <v>-0.5</v>
      </c>
      <c r="F121" s="280">
        <f>D121+E121</f>
        <v>0.5</v>
      </c>
    </row>
    <row r="122" spans="1:6" ht="20.25" customHeight="1">
      <c r="A122" s="286" t="s">
        <v>619</v>
      </c>
      <c r="B122" s="284" t="s">
        <v>622</v>
      </c>
      <c r="C122" s="282">
        <v>100</v>
      </c>
      <c r="D122" s="280">
        <v>10.1</v>
      </c>
      <c r="E122" s="152"/>
      <c r="F122" s="280">
        <f>D122+E122</f>
        <v>10.1</v>
      </c>
    </row>
    <row r="123" spans="1:6" ht="27.75" customHeight="1">
      <c r="A123" s="286" t="s">
        <v>645</v>
      </c>
      <c r="B123" s="284" t="s">
        <v>644</v>
      </c>
      <c r="C123" s="289">
        <v>100</v>
      </c>
      <c r="D123" s="287"/>
      <c r="E123" s="306">
        <v>69.599999999999994</v>
      </c>
      <c r="F123" s="287">
        <f>D123+E123</f>
        <v>69.599999999999994</v>
      </c>
    </row>
    <row r="124" spans="1:6" ht="28.5" customHeight="1">
      <c r="A124" s="285" t="s">
        <v>41</v>
      </c>
      <c r="B124" s="35" t="s">
        <v>229</v>
      </c>
      <c r="C124" s="282"/>
      <c r="D124" s="283">
        <f>D125</f>
        <v>177.8</v>
      </c>
      <c r="E124" s="152"/>
      <c r="F124" s="283">
        <f>F125</f>
        <v>177.8</v>
      </c>
    </row>
    <row r="125" spans="1:6" ht="30" customHeight="1">
      <c r="A125" s="123" t="s">
        <v>230</v>
      </c>
      <c r="B125" s="284" t="s">
        <v>231</v>
      </c>
      <c r="C125" s="15"/>
      <c r="D125" s="280">
        <f>D126</f>
        <v>177.8</v>
      </c>
      <c r="E125" s="154"/>
      <c r="F125" s="280">
        <f>F126</f>
        <v>177.8</v>
      </c>
    </row>
    <row r="126" spans="1:6" ht="27" customHeight="1">
      <c r="A126" s="279" t="s">
        <v>232</v>
      </c>
      <c r="B126" s="268" t="s">
        <v>233</v>
      </c>
      <c r="C126" s="15"/>
      <c r="D126" s="280">
        <f>D127</f>
        <v>177.8</v>
      </c>
      <c r="E126" s="154"/>
      <c r="F126" s="280">
        <f>F127</f>
        <v>177.8</v>
      </c>
    </row>
    <row r="127" spans="1:6" ht="42" customHeight="1">
      <c r="A127" s="279" t="s">
        <v>358</v>
      </c>
      <c r="B127" s="268" t="s">
        <v>234</v>
      </c>
      <c r="C127" s="282">
        <v>200</v>
      </c>
      <c r="D127" s="280">
        <v>177.8</v>
      </c>
      <c r="E127" s="152"/>
      <c r="F127" s="280">
        <v>177.8</v>
      </c>
    </row>
    <row r="128" spans="1:6" ht="26.25" customHeight="1">
      <c r="A128" s="278" t="s">
        <v>42</v>
      </c>
      <c r="B128" s="35" t="s">
        <v>235</v>
      </c>
      <c r="C128" s="282"/>
      <c r="D128" s="283">
        <f>D129</f>
        <v>70</v>
      </c>
      <c r="E128" s="152"/>
      <c r="F128" s="283">
        <f>F129</f>
        <v>70</v>
      </c>
    </row>
    <row r="129" spans="1:6" ht="27" customHeight="1">
      <c r="A129" s="123" t="s">
        <v>236</v>
      </c>
      <c r="B129" s="268" t="s">
        <v>237</v>
      </c>
      <c r="C129" s="282"/>
      <c r="D129" s="280">
        <f>D130</f>
        <v>70</v>
      </c>
      <c r="E129" s="152"/>
      <c r="F129" s="280">
        <f>F130</f>
        <v>70</v>
      </c>
    </row>
    <row r="130" spans="1:6" ht="28.5" customHeight="1">
      <c r="A130" s="279" t="s">
        <v>238</v>
      </c>
      <c r="B130" s="268" t="s">
        <v>239</v>
      </c>
      <c r="C130" s="282"/>
      <c r="D130" s="280">
        <f>D131</f>
        <v>70</v>
      </c>
      <c r="E130" s="152"/>
      <c r="F130" s="280">
        <f>F131</f>
        <v>70</v>
      </c>
    </row>
    <row r="131" spans="1:6" ht="39" customHeight="1">
      <c r="A131" s="279" t="s">
        <v>359</v>
      </c>
      <c r="B131" s="268" t="s">
        <v>240</v>
      </c>
      <c r="C131" s="282">
        <v>200</v>
      </c>
      <c r="D131" s="280">
        <v>70</v>
      </c>
      <c r="E131" s="152"/>
      <c r="F131" s="280">
        <v>70</v>
      </c>
    </row>
    <row r="132" spans="1:6" ht="42" customHeight="1">
      <c r="A132" s="278" t="s">
        <v>43</v>
      </c>
      <c r="B132" s="35" t="s">
        <v>241</v>
      </c>
      <c r="C132" s="282"/>
      <c r="D132" s="283">
        <f>D133+D138</f>
        <v>3411.2000000000003</v>
      </c>
      <c r="E132" s="283">
        <f t="shared" ref="E132:F132" si="11">E133+E138</f>
        <v>724.3</v>
      </c>
      <c r="F132" s="283">
        <f t="shared" si="11"/>
        <v>4135.5</v>
      </c>
    </row>
    <row r="133" spans="1:6" ht="29.25" customHeight="1">
      <c r="A133" s="279" t="s">
        <v>242</v>
      </c>
      <c r="B133" s="268" t="s">
        <v>243</v>
      </c>
      <c r="C133" s="282"/>
      <c r="D133" s="280">
        <f>D134</f>
        <v>1167.9000000000001</v>
      </c>
      <c r="E133" s="280">
        <f>E134</f>
        <v>401.4</v>
      </c>
      <c r="F133" s="280">
        <f>F134</f>
        <v>1569.3000000000002</v>
      </c>
    </row>
    <row r="134" spans="1:6" ht="27.75" customHeight="1">
      <c r="A134" s="279" t="s">
        <v>244</v>
      </c>
      <c r="B134" s="268" t="s">
        <v>245</v>
      </c>
      <c r="C134" s="282"/>
      <c r="D134" s="280">
        <f t="shared" ref="D134:E134" si="12">D135+D136+D137</f>
        <v>1167.9000000000001</v>
      </c>
      <c r="E134" s="280">
        <f t="shared" si="12"/>
        <v>401.4</v>
      </c>
      <c r="F134" s="280">
        <f>F135+F136+F137</f>
        <v>1569.3000000000002</v>
      </c>
    </row>
    <row r="135" spans="1:6" ht="42" customHeight="1">
      <c r="A135" s="279" t="s">
        <v>398</v>
      </c>
      <c r="B135" s="268" t="s">
        <v>246</v>
      </c>
      <c r="C135" s="282">
        <v>200</v>
      </c>
      <c r="D135" s="280">
        <v>0</v>
      </c>
      <c r="E135" s="152"/>
      <c r="F135" s="280">
        <f>D135+E135</f>
        <v>0</v>
      </c>
    </row>
    <row r="136" spans="1:6" ht="29.25" customHeight="1">
      <c r="A136" s="279" t="s">
        <v>298</v>
      </c>
      <c r="B136" s="268" t="s">
        <v>400</v>
      </c>
      <c r="C136" s="282">
        <v>500</v>
      </c>
      <c r="D136" s="280">
        <v>1167.9000000000001</v>
      </c>
      <c r="E136" s="152">
        <v>401.4</v>
      </c>
      <c r="F136" s="280">
        <f>D136+E136</f>
        <v>1569.3000000000002</v>
      </c>
    </row>
    <row r="137" spans="1:6" ht="29.25" customHeight="1">
      <c r="A137" s="279" t="s">
        <v>298</v>
      </c>
      <c r="B137" s="268" t="s">
        <v>299</v>
      </c>
      <c r="C137" s="282">
        <v>500</v>
      </c>
      <c r="D137" s="280">
        <v>0</v>
      </c>
      <c r="E137" s="152"/>
      <c r="F137" s="280">
        <f>D137+E137</f>
        <v>0</v>
      </c>
    </row>
    <row r="138" spans="1:6" ht="31.5" customHeight="1">
      <c r="A138" s="279" t="s">
        <v>247</v>
      </c>
      <c r="B138" s="268" t="s">
        <v>248</v>
      </c>
      <c r="C138" s="282"/>
      <c r="D138" s="280">
        <f t="shared" ref="D138:F138" si="13">D139</f>
        <v>2243.3000000000002</v>
      </c>
      <c r="E138" s="152">
        <f t="shared" si="13"/>
        <v>322.89999999999998</v>
      </c>
      <c r="F138" s="280">
        <f t="shared" si="13"/>
        <v>2566.1999999999998</v>
      </c>
    </row>
    <row r="139" spans="1:6" ht="30.75" customHeight="1">
      <c r="A139" s="279" t="s">
        <v>249</v>
      </c>
      <c r="B139" s="268" t="s">
        <v>251</v>
      </c>
      <c r="C139" s="282"/>
      <c r="D139" s="152">
        <f>D140+D141</f>
        <v>2243.3000000000002</v>
      </c>
      <c r="E139" s="152">
        <f t="shared" ref="E139:F139" si="14">E140+E141</f>
        <v>322.89999999999998</v>
      </c>
      <c r="F139" s="152">
        <f t="shared" si="14"/>
        <v>2566.1999999999998</v>
      </c>
    </row>
    <row r="140" spans="1:6" ht="36.75" customHeight="1">
      <c r="A140" s="269" t="s">
        <v>360</v>
      </c>
      <c r="B140" s="268" t="s">
        <v>250</v>
      </c>
      <c r="C140" s="282">
        <v>200</v>
      </c>
      <c r="D140" s="280">
        <v>243.3</v>
      </c>
      <c r="E140" s="152">
        <v>322.89999999999998</v>
      </c>
      <c r="F140" s="280">
        <f>D140+E140</f>
        <v>566.20000000000005</v>
      </c>
    </row>
    <row r="141" spans="1:6" ht="31.5" customHeight="1">
      <c r="A141" s="269" t="s">
        <v>429</v>
      </c>
      <c r="B141" s="268" t="s">
        <v>430</v>
      </c>
      <c r="C141" s="282">
        <v>500</v>
      </c>
      <c r="D141" s="280">
        <v>2000</v>
      </c>
      <c r="E141" s="152"/>
      <c r="F141" s="280">
        <f>D141+E141</f>
        <v>2000</v>
      </c>
    </row>
    <row r="142" spans="1:6" ht="41.25" customHeight="1">
      <c r="A142" s="279" t="s">
        <v>316</v>
      </c>
      <c r="B142" s="35" t="s">
        <v>252</v>
      </c>
      <c r="C142" s="282"/>
      <c r="D142" s="283">
        <f>D143</f>
        <v>946.7</v>
      </c>
      <c r="E142" s="283">
        <f t="shared" ref="E142:F142" si="15">E143</f>
        <v>0</v>
      </c>
      <c r="F142" s="283">
        <f t="shared" si="15"/>
        <v>946.7</v>
      </c>
    </row>
    <row r="143" spans="1:6" ht="27" customHeight="1">
      <c r="A143" s="279" t="s">
        <v>418</v>
      </c>
      <c r="B143" s="268" t="s">
        <v>419</v>
      </c>
      <c r="C143" s="282"/>
      <c r="D143" s="280">
        <f>D144</f>
        <v>946.7</v>
      </c>
      <c r="E143" s="280">
        <f t="shared" ref="E143:F143" si="16">E144</f>
        <v>0</v>
      </c>
      <c r="F143" s="280">
        <f t="shared" si="16"/>
        <v>946.7</v>
      </c>
    </row>
    <row r="144" spans="1:6" ht="22.5" customHeight="1">
      <c r="A144" s="279" t="s">
        <v>420</v>
      </c>
      <c r="B144" s="268" t="s">
        <v>421</v>
      </c>
      <c r="C144" s="282"/>
      <c r="D144" s="280">
        <f>D146+D145</f>
        <v>946.7</v>
      </c>
      <c r="E144" s="280">
        <f t="shared" ref="E144:F144" si="17">E146+E145</f>
        <v>0</v>
      </c>
      <c r="F144" s="280">
        <f t="shared" si="17"/>
        <v>946.7</v>
      </c>
    </row>
    <row r="145" spans="1:6" ht="30.75" customHeight="1">
      <c r="A145" s="279" t="s">
        <v>427</v>
      </c>
      <c r="B145" s="268" t="s">
        <v>428</v>
      </c>
      <c r="C145" s="282">
        <v>300</v>
      </c>
      <c r="D145" s="280">
        <v>474.7</v>
      </c>
      <c r="E145" s="280"/>
      <c r="F145" s="280">
        <f>D145+E145</f>
        <v>474.7</v>
      </c>
    </row>
    <row r="146" spans="1:6" ht="28.5" customHeight="1">
      <c r="A146" s="279" t="s">
        <v>425</v>
      </c>
      <c r="B146" s="268" t="s">
        <v>431</v>
      </c>
      <c r="C146" s="282">
        <v>300</v>
      </c>
      <c r="D146" s="280">
        <v>472</v>
      </c>
      <c r="E146" s="152"/>
      <c r="F146" s="280">
        <f>D146+E146</f>
        <v>472</v>
      </c>
    </row>
    <row r="147" spans="1:6" ht="29.25" customHeight="1">
      <c r="A147" s="278" t="s">
        <v>44</v>
      </c>
      <c r="B147" s="35" t="s">
        <v>253</v>
      </c>
      <c r="C147" s="282"/>
      <c r="D147" s="283">
        <f>D148</f>
        <v>350</v>
      </c>
      <c r="E147" s="152"/>
      <c r="F147" s="283">
        <f>F148</f>
        <v>350</v>
      </c>
    </row>
    <row r="148" spans="1:6" ht="27" customHeight="1">
      <c r="A148" s="279" t="s">
        <v>254</v>
      </c>
      <c r="B148" s="268" t="s">
        <v>255</v>
      </c>
      <c r="C148" s="282"/>
      <c r="D148" s="280">
        <f>D149</f>
        <v>350</v>
      </c>
      <c r="E148" s="152"/>
      <c r="F148" s="280">
        <f>F149</f>
        <v>350</v>
      </c>
    </row>
    <row r="149" spans="1:6" ht="27.75" customHeight="1">
      <c r="A149" s="279" t="s">
        <v>257</v>
      </c>
      <c r="B149" s="268" t="s">
        <v>258</v>
      </c>
      <c r="C149" s="282"/>
      <c r="D149" s="280">
        <f>D150</f>
        <v>350</v>
      </c>
      <c r="E149" s="152"/>
      <c r="F149" s="280">
        <f>F150</f>
        <v>350</v>
      </c>
    </row>
    <row r="150" spans="1:6" ht="29.25" customHeight="1">
      <c r="A150" s="279" t="s">
        <v>256</v>
      </c>
      <c r="B150" s="268" t="s">
        <v>259</v>
      </c>
      <c r="C150" s="282">
        <v>800</v>
      </c>
      <c r="D150" s="280">
        <v>350</v>
      </c>
      <c r="E150" s="152"/>
      <c r="F150" s="280">
        <v>350</v>
      </c>
    </row>
    <row r="151" spans="1:6" ht="27.75" customHeight="1">
      <c r="A151" s="279" t="s">
        <v>317</v>
      </c>
      <c r="B151" s="35" t="s">
        <v>260</v>
      </c>
      <c r="C151" s="282"/>
      <c r="D151" s="283">
        <f>D152</f>
        <v>100</v>
      </c>
      <c r="E151" s="283">
        <f t="shared" ref="E151:F151" si="18">E152</f>
        <v>0</v>
      </c>
      <c r="F151" s="283">
        <f t="shared" si="18"/>
        <v>100</v>
      </c>
    </row>
    <row r="152" spans="1:6" ht="27" customHeight="1">
      <c r="A152" s="279" t="s">
        <v>261</v>
      </c>
      <c r="B152" s="268" t="s">
        <v>262</v>
      </c>
      <c r="C152" s="282"/>
      <c r="D152" s="280">
        <f>D153</f>
        <v>100</v>
      </c>
      <c r="E152" s="280">
        <f t="shared" ref="E152:F152" si="19">E153</f>
        <v>0</v>
      </c>
      <c r="F152" s="280">
        <f t="shared" si="19"/>
        <v>100</v>
      </c>
    </row>
    <row r="153" spans="1:6" ht="18.75" customHeight="1">
      <c r="A153" s="279" t="s">
        <v>264</v>
      </c>
      <c r="B153" s="268" t="s">
        <v>265</v>
      </c>
      <c r="C153" s="282"/>
      <c r="D153" s="280">
        <f>D154</f>
        <v>100</v>
      </c>
      <c r="E153" s="280">
        <f t="shared" ref="E153:F153" si="20">E154</f>
        <v>0</v>
      </c>
      <c r="F153" s="280">
        <f t="shared" si="20"/>
        <v>100</v>
      </c>
    </row>
    <row r="154" spans="1:6" ht="27.75" customHeight="1">
      <c r="A154" s="279" t="s">
        <v>263</v>
      </c>
      <c r="B154" s="268" t="s">
        <v>266</v>
      </c>
      <c r="C154" s="282">
        <v>800</v>
      </c>
      <c r="D154" s="280">
        <v>100</v>
      </c>
      <c r="E154" s="152"/>
      <c r="F154" s="280">
        <f>D154+E154</f>
        <v>100</v>
      </c>
    </row>
    <row r="155" spans="1:6" ht="27" customHeight="1">
      <c r="A155" s="278" t="s">
        <v>45</v>
      </c>
      <c r="B155" s="277">
        <v>1000000000</v>
      </c>
      <c r="C155" s="282"/>
      <c r="D155" s="283">
        <f>D156+D159</f>
        <v>1130</v>
      </c>
      <c r="E155" s="152"/>
      <c r="F155" s="283">
        <f>F156+F159</f>
        <v>1130</v>
      </c>
    </row>
    <row r="156" spans="1:6" ht="27.75" customHeight="1">
      <c r="A156" s="279" t="s">
        <v>267</v>
      </c>
      <c r="B156" s="276">
        <v>1010000000</v>
      </c>
      <c r="C156" s="282"/>
      <c r="D156" s="280">
        <f>D157</f>
        <v>830</v>
      </c>
      <c r="E156" s="152"/>
      <c r="F156" s="280">
        <f>F157</f>
        <v>830</v>
      </c>
    </row>
    <row r="157" spans="1:6" ht="27" customHeight="1">
      <c r="A157" s="279" t="s">
        <v>268</v>
      </c>
      <c r="B157" s="276">
        <v>1010100000</v>
      </c>
      <c r="C157" s="282"/>
      <c r="D157" s="280">
        <f>D158</f>
        <v>830</v>
      </c>
      <c r="E157" s="152"/>
      <c r="F157" s="280">
        <f>F158</f>
        <v>830</v>
      </c>
    </row>
    <row r="158" spans="1:6" ht="41.25" customHeight="1">
      <c r="A158" s="279" t="s">
        <v>361</v>
      </c>
      <c r="B158" s="276">
        <v>1010120080</v>
      </c>
      <c r="C158" s="282">
        <v>200</v>
      </c>
      <c r="D158" s="280">
        <v>830</v>
      </c>
      <c r="E158" s="152"/>
      <c r="F158" s="280">
        <v>830</v>
      </c>
    </row>
    <row r="159" spans="1:6" ht="25.5" customHeight="1">
      <c r="A159" s="269" t="s">
        <v>269</v>
      </c>
      <c r="B159" s="276">
        <v>1020000000</v>
      </c>
      <c r="C159" s="282"/>
      <c r="D159" s="280">
        <f>D160</f>
        <v>300</v>
      </c>
      <c r="E159" s="152"/>
      <c r="F159" s="280">
        <f>F160</f>
        <v>300</v>
      </c>
    </row>
    <row r="160" spans="1:6" ht="28.5" customHeight="1">
      <c r="A160" s="279" t="s">
        <v>270</v>
      </c>
      <c r="B160" s="276">
        <v>1020100000</v>
      </c>
      <c r="C160" s="282"/>
      <c r="D160" s="280">
        <f>D161</f>
        <v>300</v>
      </c>
      <c r="E160" s="152"/>
      <c r="F160" s="280">
        <f>F161</f>
        <v>300</v>
      </c>
    </row>
    <row r="161" spans="1:6" ht="36.75" customHeight="1">
      <c r="A161" s="269" t="s">
        <v>362</v>
      </c>
      <c r="B161" s="276">
        <v>1020120190</v>
      </c>
      <c r="C161" s="282">
        <v>200</v>
      </c>
      <c r="D161" s="280">
        <v>300</v>
      </c>
      <c r="E161" s="152"/>
      <c r="F161" s="280">
        <v>300</v>
      </c>
    </row>
    <row r="162" spans="1:6" ht="30" customHeight="1">
      <c r="A162" s="278" t="s">
        <v>112</v>
      </c>
      <c r="B162" s="277">
        <v>1400000000</v>
      </c>
      <c r="C162" s="281"/>
      <c r="D162" s="283">
        <f>D163</f>
        <v>514.1</v>
      </c>
      <c r="E162" s="153"/>
      <c r="F162" s="283">
        <f>F163</f>
        <v>514.1</v>
      </c>
    </row>
    <row r="163" spans="1:6" ht="26.25" customHeight="1">
      <c r="A163" s="279" t="s">
        <v>271</v>
      </c>
      <c r="B163" s="268" t="s">
        <v>272</v>
      </c>
      <c r="C163" s="282"/>
      <c r="D163" s="280">
        <f>D164</f>
        <v>514.1</v>
      </c>
      <c r="E163" s="152"/>
      <c r="F163" s="280">
        <f>F164</f>
        <v>514.1</v>
      </c>
    </row>
    <row r="164" spans="1:6" ht="28.5" customHeight="1">
      <c r="A164" s="18" t="s">
        <v>273</v>
      </c>
      <c r="B164" s="268" t="s">
        <v>274</v>
      </c>
      <c r="C164" s="282"/>
      <c r="D164" s="280">
        <f>D165+D166+D167+D168</f>
        <v>514.1</v>
      </c>
      <c r="E164" s="152"/>
      <c r="F164" s="280">
        <f>F165+F166+F167+F168</f>
        <v>514.1</v>
      </c>
    </row>
    <row r="165" spans="1:6" ht="42" customHeight="1">
      <c r="A165" s="279" t="s">
        <v>363</v>
      </c>
      <c r="B165" s="276">
        <v>1410100300</v>
      </c>
      <c r="C165" s="282">
        <v>200</v>
      </c>
      <c r="D165" s="280">
        <v>80</v>
      </c>
      <c r="E165" s="152"/>
      <c r="F165" s="280">
        <v>80</v>
      </c>
    </row>
    <row r="166" spans="1:6" ht="41.25" customHeight="1">
      <c r="A166" s="279" t="s">
        <v>328</v>
      </c>
      <c r="B166" s="276">
        <v>1410100300</v>
      </c>
      <c r="C166" s="282">
        <v>600</v>
      </c>
      <c r="D166" s="280">
        <v>70</v>
      </c>
      <c r="E166" s="152"/>
      <c r="F166" s="280">
        <v>70</v>
      </c>
    </row>
    <row r="167" spans="1:6" ht="66.75" customHeight="1">
      <c r="A167" s="269" t="s">
        <v>275</v>
      </c>
      <c r="B167" s="276">
        <v>1410180360</v>
      </c>
      <c r="C167" s="282">
        <v>100</v>
      </c>
      <c r="D167" s="280">
        <v>327.3</v>
      </c>
      <c r="E167" s="152">
        <v>-32.6</v>
      </c>
      <c r="F167" s="280">
        <f>D167+E167</f>
        <v>294.7</v>
      </c>
    </row>
    <row r="168" spans="1:6" ht="41.25" customHeight="1">
      <c r="A168" s="269" t="s">
        <v>364</v>
      </c>
      <c r="B168" s="276">
        <v>1410180360</v>
      </c>
      <c r="C168" s="282">
        <v>200</v>
      </c>
      <c r="D168" s="280">
        <v>36.799999999999997</v>
      </c>
      <c r="E168" s="152">
        <v>32.6</v>
      </c>
      <c r="F168" s="280">
        <f>D168+E168</f>
        <v>69.400000000000006</v>
      </c>
    </row>
    <row r="169" spans="1:6" ht="30.75" customHeight="1">
      <c r="A169" s="27" t="s">
        <v>114</v>
      </c>
      <c r="B169" s="277">
        <v>1500000000</v>
      </c>
      <c r="C169" s="281"/>
      <c r="D169" s="283">
        <f>D170</f>
        <v>100</v>
      </c>
      <c r="E169" s="153"/>
      <c r="F169" s="283">
        <f>F170</f>
        <v>100</v>
      </c>
    </row>
    <row r="170" spans="1:6" ht="30.75" customHeight="1">
      <c r="A170" s="269" t="s">
        <v>276</v>
      </c>
      <c r="B170" s="276">
        <v>1510000000</v>
      </c>
      <c r="C170" s="282"/>
      <c r="D170" s="280">
        <f>D171</f>
        <v>100</v>
      </c>
      <c r="E170" s="152"/>
      <c r="F170" s="280">
        <f>F171</f>
        <v>100</v>
      </c>
    </row>
    <row r="171" spans="1:6" ht="18" customHeight="1">
      <c r="A171" s="14" t="s">
        <v>277</v>
      </c>
      <c r="B171" s="276">
        <v>1510100000</v>
      </c>
      <c r="C171" s="282"/>
      <c r="D171" s="280">
        <f>D172+D173+D174+D175</f>
        <v>100</v>
      </c>
      <c r="E171" s="152"/>
      <c r="F171" s="280">
        <f>F172+F173+F174+F175</f>
        <v>100</v>
      </c>
    </row>
    <row r="172" spans="1:6" ht="36.75" customHeight="1">
      <c r="A172" s="269" t="s">
        <v>324</v>
      </c>
      <c r="B172" s="276">
        <v>1510100500</v>
      </c>
      <c r="C172" s="282">
        <v>600</v>
      </c>
      <c r="D172" s="280">
        <v>20</v>
      </c>
      <c r="E172" s="152"/>
      <c r="F172" s="280">
        <v>20</v>
      </c>
    </row>
    <row r="173" spans="1:6" ht="29.25" customHeight="1">
      <c r="A173" s="269" t="s">
        <v>365</v>
      </c>
      <c r="B173" s="276">
        <v>1510100510</v>
      </c>
      <c r="C173" s="282">
        <v>200</v>
      </c>
      <c r="D173" s="280">
        <v>50</v>
      </c>
      <c r="E173" s="152"/>
      <c r="F173" s="280">
        <v>50</v>
      </c>
    </row>
    <row r="174" spans="1:6" ht="38.25" customHeight="1">
      <c r="A174" s="269" t="s">
        <v>327</v>
      </c>
      <c r="B174" s="276">
        <v>1510100510</v>
      </c>
      <c r="C174" s="276">
        <v>600</v>
      </c>
      <c r="D174" s="280">
        <v>20</v>
      </c>
      <c r="E174" s="280"/>
      <c r="F174" s="280">
        <v>20</v>
      </c>
    </row>
    <row r="175" spans="1:6" ht="40.5" customHeight="1">
      <c r="A175" s="269" t="s">
        <v>366</v>
      </c>
      <c r="B175" s="276">
        <v>1510100520</v>
      </c>
      <c r="C175" s="282">
        <v>200</v>
      </c>
      <c r="D175" s="280">
        <v>10</v>
      </c>
      <c r="E175" s="152"/>
      <c r="F175" s="280">
        <v>10</v>
      </c>
    </row>
    <row r="176" spans="1:6" ht="25.5" customHeight="1">
      <c r="A176" s="27" t="s">
        <v>320</v>
      </c>
      <c r="B176" s="277">
        <v>1700000000</v>
      </c>
      <c r="C176" s="281"/>
      <c r="D176" s="283">
        <f>D177</f>
        <v>50</v>
      </c>
      <c r="E176" s="153"/>
      <c r="F176" s="283">
        <f>F177</f>
        <v>50</v>
      </c>
    </row>
    <row r="177" spans="1:6" ht="41.25" customHeight="1">
      <c r="A177" s="269" t="s">
        <v>321</v>
      </c>
      <c r="B177" s="276">
        <v>1710000000</v>
      </c>
      <c r="C177" s="282"/>
      <c r="D177" s="280">
        <f>D178</f>
        <v>50</v>
      </c>
      <c r="E177" s="152"/>
      <c r="F177" s="280">
        <f>F178</f>
        <v>50</v>
      </c>
    </row>
    <row r="178" spans="1:6" ht="16.5" customHeight="1">
      <c r="A178" s="269" t="s">
        <v>322</v>
      </c>
      <c r="B178" s="276">
        <v>1710100000</v>
      </c>
      <c r="C178" s="282"/>
      <c r="D178" s="280">
        <f>D179+D180</f>
        <v>50</v>
      </c>
      <c r="E178" s="152"/>
      <c r="F178" s="280">
        <f>F179+F180</f>
        <v>50</v>
      </c>
    </row>
    <row r="179" spans="1:6" ht="25.5" customHeight="1">
      <c r="A179" s="269" t="s">
        <v>367</v>
      </c>
      <c r="B179" s="276">
        <v>1710100700</v>
      </c>
      <c r="C179" s="282">
        <v>200</v>
      </c>
      <c r="D179" s="280">
        <v>50</v>
      </c>
      <c r="E179" s="152"/>
      <c r="F179" s="280">
        <f>D179+E179</f>
        <v>50</v>
      </c>
    </row>
    <row r="180" spans="1:6" ht="42.75" customHeight="1">
      <c r="A180" s="269" t="s">
        <v>368</v>
      </c>
      <c r="B180" s="276">
        <v>1710100710</v>
      </c>
      <c r="C180" s="282">
        <v>200</v>
      </c>
      <c r="D180" s="280">
        <v>0</v>
      </c>
      <c r="E180" s="152"/>
      <c r="F180" s="280">
        <f>D180+E180</f>
        <v>0</v>
      </c>
    </row>
    <row r="181" spans="1:6" ht="30" customHeight="1">
      <c r="A181" s="278" t="s">
        <v>46</v>
      </c>
      <c r="B181" s="277">
        <v>4000000000</v>
      </c>
      <c r="C181" s="282"/>
      <c r="D181" s="283">
        <f>D182+D183</f>
        <v>977.90000000000009</v>
      </c>
      <c r="E181" s="283">
        <f>E182+E183</f>
        <v>0</v>
      </c>
      <c r="F181" s="283">
        <f>F182+F183</f>
        <v>977.90000000000009</v>
      </c>
    </row>
    <row r="182" spans="1:6" ht="52.5" customHeight="1">
      <c r="A182" s="279" t="s">
        <v>278</v>
      </c>
      <c r="B182" s="276">
        <v>4090000270</v>
      </c>
      <c r="C182" s="282">
        <v>100</v>
      </c>
      <c r="D182" s="280">
        <v>818.1</v>
      </c>
      <c r="E182" s="152">
        <v>23.6</v>
      </c>
      <c r="F182" s="280">
        <f>D182+E182</f>
        <v>841.7</v>
      </c>
    </row>
    <row r="183" spans="1:6" ht="27" customHeight="1">
      <c r="A183" s="279" t="s">
        <v>369</v>
      </c>
      <c r="B183" s="276">
        <v>4090000270</v>
      </c>
      <c r="C183" s="282">
        <v>200</v>
      </c>
      <c r="D183" s="280">
        <v>159.80000000000001</v>
      </c>
      <c r="E183" s="152">
        <v>-23.6</v>
      </c>
      <c r="F183" s="280">
        <f>D183+E183</f>
        <v>136.20000000000002</v>
      </c>
    </row>
    <row r="184" spans="1:6" ht="28.5" customHeight="1">
      <c r="A184" s="124" t="s">
        <v>318</v>
      </c>
      <c r="B184" s="277">
        <v>4100000000</v>
      </c>
      <c r="C184" s="282"/>
      <c r="D184" s="283">
        <f>D185+D186+D187+D189+D192+D193+D195+D190+D191+D188</f>
        <v>22087</v>
      </c>
      <c r="E184" s="283">
        <f>E185+E186+E187+E189+E192+E193+E195+E190+E191+E188+E194</f>
        <v>0</v>
      </c>
      <c r="F184" s="283">
        <f>F185+F186+F187+F189+F192+F193+F195+F190+F191+F188+F194</f>
        <v>22087</v>
      </c>
    </row>
    <row r="185" spans="1:6" ht="54.75" customHeight="1">
      <c r="A185" s="18" t="s">
        <v>279</v>
      </c>
      <c r="B185" s="276">
        <v>4190000250</v>
      </c>
      <c r="C185" s="282">
        <v>100</v>
      </c>
      <c r="D185" s="280">
        <v>1313.5</v>
      </c>
      <c r="E185" s="152"/>
      <c r="F185" s="280">
        <f>D185+E185</f>
        <v>1313.5</v>
      </c>
    </row>
    <row r="186" spans="1:6" ht="52.5" customHeight="1">
      <c r="A186" s="279" t="s">
        <v>280</v>
      </c>
      <c r="B186" s="276">
        <v>4190000280</v>
      </c>
      <c r="C186" s="282">
        <v>100</v>
      </c>
      <c r="D186" s="280">
        <v>12885.5</v>
      </c>
      <c r="E186" s="152"/>
      <c r="F186" s="280">
        <f t="shared" ref="F186:F195" si="21">D186+E186</f>
        <v>12885.5</v>
      </c>
    </row>
    <row r="187" spans="1:6" ht="29.25" customHeight="1">
      <c r="A187" s="279" t="s">
        <v>370</v>
      </c>
      <c r="B187" s="276">
        <v>4190000280</v>
      </c>
      <c r="C187" s="282">
        <v>200</v>
      </c>
      <c r="D187" s="280">
        <v>3004</v>
      </c>
      <c r="E187" s="152"/>
      <c r="F187" s="280">
        <f t="shared" si="21"/>
        <v>3004</v>
      </c>
    </row>
    <row r="188" spans="1:6" ht="29.25" customHeight="1">
      <c r="A188" s="313" t="s">
        <v>434</v>
      </c>
      <c r="B188" s="276">
        <v>4190000280</v>
      </c>
      <c r="C188" s="282">
        <v>300</v>
      </c>
      <c r="D188" s="280">
        <v>33.4</v>
      </c>
      <c r="E188" s="152"/>
      <c r="F188" s="280">
        <f t="shared" si="21"/>
        <v>33.4</v>
      </c>
    </row>
    <row r="189" spans="1:6" ht="27.75" customHeight="1">
      <c r="A189" s="279" t="s">
        <v>281</v>
      </c>
      <c r="B189" s="276">
        <v>4190000280</v>
      </c>
      <c r="C189" s="282">
        <v>800</v>
      </c>
      <c r="D189" s="280">
        <v>38.299999999999997</v>
      </c>
      <c r="E189" s="152"/>
      <c r="F189" s="280">
        <f t="shared" si="21"/>
        <v>38.299999999999997</v>
      </c>
    </row>
    <row r="190" spans="1:6" ht="51.75" customHeight="1">
      <c r="A190" s="279" t="s">
        <v>319</v>
      </c>
      <c r="B190" s="268" t="s">
        <v>300</v>
      </c>
      <c r="C190" s="17" t="s">
        <v>10</v>
      </c>
      <c r="D190" s="280">
        <v>953.4</v>
      </c>
      <c r="E190" s="152"/>
      <c r="F190" s="280">
        <f t="shared" si="21"/>
        <v>953.4</v>
      </c>
    </row>
    <row r="191" spans="1:6" ht="27.75" customHeight="1">
      <c r="A191" s="279" t="s">
        <v>371</v>
      </c>
      <c r="B191" s="268" t="s">
        <v>300</v>
      </c>
      <c r="C191" s="17" t="s">
        <v>115</v>
      </c>
      <c r="D191" s="280">
        <v>304.3</v>
      </c>
      <c r="E191" s="152"/>
      <c r="F191" s="280">
        <f t="shared" si="21"/>
        <v>304.3</v>
      </c>
    </row>
    <row r="192" spans="1:6" ht="54" customHeight="1">
      <c r="A192" s="279" t="s">
        <v>282</v>
      </c>
      <c r="B192" s="276">
        <v>4190000290</v>
      </c>
      <c r="C192" s="282">
        <v>100</v>
      </c>
      <c r="D192" s="280">
        <v>3288.6</v>
      </c>
      <c r="E192" s="152"/>
      <c r="F192" s="280">
        <f t="shared" si="21"/>
        <v>3288.6</v>
      </c>
    </row>
    <row r="193" spans="1:6" ht="39" customHeight="1">
      <c r="A193" s="279" t="s">
        <v>372</v>
      </c>
      <c r="B193" s="276">
        <v>4190000290</v>
      </c>
      <c r="C193" s="282">
        <v>200</v>
      </c>
      <c r="D193" s="280">
        <v>264</v>
      </c>
      <c r="E193" s="152">
        <v>-7</v>
      </c>
      <c r="F193" s="280">
        <f t="shared" si="21"/>
        <v>257</v>
      </c>
    </row>
    <row r="194" spans="1:6" ht="26.25" customHeight="1">
      <c r="A194" s="313" t="s">
        <v>652</v>
      </c>
      <c r="B194" s="312">
        <v>4190000290</v>
      </c>
      <c r="C194" s="315">
        <v>300</v>
      </c>
      <c r="D194" s="314"/>
      <c r="E194" s="316">
        <v>7</v>
      </c>
      <c r="F194" s="314">
        <f>D194+E194</f>
        <v>7</v>
      </c>
    </row>
    <row r="195" spans="1:6" ht="32.25" customHeight="1">
      <c r="A195" s="279" t="s">
        <v>283</v>
      </c>
      <c r="B195" s="276">
        <v>4190000290</v>
      </c>
      <c r="C195" s="282">
        <v>800</v>
      </c>
      <c r="D195" s="280">
        <v>2</v>
      </c>
      <c r="E195" s="152"/>
      <c r="F195" s="280">
        <f t="shared" si="21"/>
        <v>2</v>
      </c>
    </row>
    <row r="196" spans="1:6" ht="18" customHeight="1">
      <c r="A196" s="124" t="s">
        <v>47</v>
      </c>
      <c r="B196" s="277">
        <v>4290000000</v>
      </c>
      <c r="C196" s="282"/>
      <c r="D196" s="283">
        <f>D197+D198+D199+D201+D202+D203+D204+D205+D206+D207+D200+D208</f>
        <v>5506.6</v>
      </c>
      <c r="E196" s="283">
        <f t="shared" ref="E196:F196" si="22">E197+E198+E199+E201+E202+E203+E204+E205+E206+E207+E200+E208</f>
        <v>-69.599999999999994</v>
      </c>
      <c r="F196" s="283">
        <f t="shared" si="22"/>
        <v>5437</v>
      </c>
    </row>
    <row r="197" spans="1:6" ht="29.25" customHeight="1">
      <c r="A197" s="279" t="s">
        <v>284</v>
      </c>
      <c r="B197" s="276">
        <v>4290020090</v>
      </c>
      <c r="C197" s="282">
        <v>800</v>
      </c>
      <c r="D197" s="280">
        <v>315</v>
      </c>
      <c r="E197" s="152"/>
      <c r="F197" s="280">
        <f>D197+E197</f>
        <v>315</v>
      </c>
    </row>
    <row r="198" spans="1:6" ht="41.25" customHeight="1">
      <c r="A198" s="279" t="s">
        <v>285</v>
      </c>
      <c r="B198" s="276">
        <v>4290020100</v>
      </c>
      <c r="C198" s="282">
        <v>200</v>
      </c>
      <c r="D198" s="280">
        <v>50</v>
      </c>
      <c r="E198" s="152"/>
      <c r="F198" s="280">
        <f t="shared" ref="F198:F208" si="23">D198+E198</f>
        <v>50</v>
      </c>
    </row>
    <row r="199" spans="1:6" ht="29.25" customHeight="1">
      <c r="A199" s="279" t="s">
        <v>373</v>
      </c>
      <c r="B199" s="276">
        <v>4290020110</v>
      </c>
      <c r="C199" s="282">
        <v>200</v>
      </c>
      <c r="D199" s="280">
        <v>53.7</v>
      </c>
      <c r="E199" s="152"/>
      <c r="F199" s="280">
        <f t="shared" si="23"/>
        <v>53.7</v>
      </c>
    </row>
    <row r="200" spans="1:6" ht="29.25" customHeight="1">
      <c r="A200" s="279" t="s">
        <v>401</v>
      </c>
      <c r="B200" s="276">
        <v>4290020120</v>
      </c>
      <c r="C200" s="282">
        <v>800</v>
      </c>
      <c r="D200" s="280">
        <v>29.5</v>
      </c>
      <c r="E200" s="152"/>
      <c r="F200" s="280">
        <f>D200+E200</f>
        <v>29.5</v>
      </c>
    </row>
    <row r="201" spans="1:6" ht="44.25" customHeight="1">
      <c r="A201" s="279" t="s">
        <v>374</v>
      </c>
      <c r="B201" s="276">
        <v>4290020140</v>
      </c>
      <c r="C201" s="282">
        <v>200</v>
      </c>
      <c r="D201" s="280">
        <v>122.4</v>
      </c>
      <c r="E201" s="152"/>
      <c r="F201" s="280">
        <f t="shared" si="23"/>
        <v>122.4</v>
      </c>
    </row>
    <row r="202" spans="1:6" ht="42.75" customHeight="1">
      <c r="A202" s="279" t="s">
        <v>375</v>
      </c>
      <c r="B202" s="276">
        <v>4290020150</v>
      </c>
      <c r="C202" s="282">
        <v>200</v>
      </c>
      <c r="D202" s="280">
        <v>330</v>
      </c>
      <c r="E202" s="152">
        <v>-60</v>
      </c>
      <c r="F202" s="280">
        <f t="shared" si="23"/>
        <v>270</v>
      </c>
    </row>
    <row r="203" spans="1:6" ht="67.5" customHeight="1">
      <c r="A203" s="279" t="s">
        <v>51</v>
      </c>
      <c r="B203" s="276">
        <v>4290000300</v>
      </c>
      <c r="C203" s="282">
        <v>100</v>
      </c>
      <c r="D203" s="280">
        <v>2489.5</v>
      </c>
      <c r="E203" s="152">
        <v>106</v>
      </c>
      <c r="F203" s="280">
        <f t="shared" si="23"/>
        <v>2595.5</v>
      </c>
    </row>
    <row r="204" spans="1:6" ht="43.5" customHeight="1">
      <c r="A204" s="279" t="s">
        <v>376</v>
      </c>
      <c r="B204" s="276">
        <v>4290000300</v>
      </c>
      <c r="C204" s="282">
        <v>200</v>
      </c>
      <c r="D204" s="280">
        <v>840.5</v>
      </c>
      <c r="E204" s="152">
        <v>-42.2</v>
      </c>
      <c r="F204" s="280">
        <f t="shared" si="23"/>
        <v>798.3</v>
      </c>
    </row>
    <row r="205" spans="1:6" ht="40.5" customHeight="1">
      <c r="A205" s="279" t="s">
        <v>52</v>
      </c>
      <c r="B205" s="276">
        <v>4290000300</v>
      </c>
      <c r="C205" s="282">
        <v>800</v>
      </c>
      <c r="D205" s="280">
        <v>33.4</v>
      </c>
      <c r="E205" s="152">
        <v>-3.8</v>
      </c>
      <c r="F205" s="280">
        <f t="shared" si="23"/>
        <v>29.599999999999998</v>
      </c>
    </row>
    <row r="206" spans="1:6" ht="55.5" customHeight="1">
      <c r="A206" s="18" t="s">
        <v>377</v>
      </c>
      <c r="B206" s="276">
        <v>4290020160</v>
      </c>
      <c r="C206" s="282">
        <v>200</v>
      </c>
      <c r="D206" s="280">
        <v>0</v>
      </c>
      <c r="E206" s="152"/>
      <c r="F206" s="280">
        <f t="shared" si="23"/>
        <v>0</v>
      </c>
    </row>
    <row r="207" spans="1:6" ht="30" customHeight="1">
      <c r="A207" s="18" t="s">
        <v>286</v>
      </c>
      <c r="B207" s="276">
        <v>4290007010</v>
      </c>
      <c r="C207" s="282">
        <v>300</v>
      </c>
      <c r="D207" s="280">
        <v>1240</v>
      </c>
      <c r="E207" s="152">
        <v>-69.599999999999994</v>
      </c>
      <c r="F207" s="280">
        <f t="shared" si="23"/>
        <v>1170.4000000000001</v>
      </c>
    </row>
    <row r="208" spans="1:6" ht="54.75" customHeight="1">
      <c r="A208" s="18" t="s">
        <v>433</v>
      </c>
      <c r="B208" s="276">
        <v>4290007030</v>
      </c>
      <c r="C208" s="282">
        <v>300</v>
      </c>
      <c r="D208" s="280">
        <v>2.6</v>
      </c>
      <c r="E208" s="152"/>
      <c r="F208" s="280">
        <f t="shared" si="23"/>
        <v>2.6</v>
      </c>
    </row>
    <row r="209" spans="1:6" ht="41.25" customHeight="1">
      <c r="A209" s="124" t="s">
        <v>48</v>
      </c>
      <c r="B209" s="277">
        <v>4300000000</v>
      </c>
      <c r="C209" s="282"/>
      <c r="D209" s="283">
        <f>D210</f>
        <v>19</v>
      </c>
      <c r="E209" s="152"/>
      <c r="F209" s="283">
        <f>F210</f>
        <v>19</v>
      </c>
    </row>
    <row r="210" spans="1:6" ht="15.75" customHeight="1">
      <c r="A210" s="18" t="s">
        <v>47</v>
      </c>
      <c r="B210" s="276">
        <v>4390000000</v>
      </c>
      <c r="C210" s="282"/>
      <c r="D210" s="280">
        <f>D211+D212</f>
        <v>19</v>
      </c>
      <c r="E210" s="152"/>
      <c r="F210" s="280">
        <f>F211+F212</f>
        <v>19</v>
      </c>
    </row>
    <row r="211" spans="1:6" ht="40.5" customHeight="1">
      <c r="A211" s="279" t="s">
        <v>378</v>
      </c>
      <c r="B211" s="276">
        <v>4390080350</v>
      </c>
      <c r="C211" s="282">
        <v>200</v>
      </c>
      <c r="D211" s="280">
        <v>7</v>
      </c>
      <c r="E211" s="152"/>
      <c r="F211" s="280">
        <v>7</v>
      </c>
    </row>
    <row r="212" spans="1:6" ht="84" customHeight="1">
      <c r="A212" s="279" t="s">
        <v>379</v>
      </c>
      <c r="B212" s="276">
        <v>4390080370</v>
      </c>
      <c r="C212" s="282">
        <v>200</v>
      </c>
      <c r="D212" s="280">
        <v>12</v>
      </c>
      <c r="E212" s="152"/>
      <c r="F212" s="280">
        <v>12</v>
      </c>
    </row>
    <row r="213" spans="1:6" ht="42" customHeight="1">
      <c r="A213" s="125" t="s">
        <v>287</v>
      </c>
      <c r="B213" s="277">
        <v>4400000000</v>
      </c>
      <c r="C213" s="282"/>
      <c r="D213" s="283">
        <f>D214</f>
        <v>878.9</v>
      </c>
      <c r="E213" s="283">
        <f>E214</f>
        <v>0</v>
      </c>
      <c r="F213" s="283">
        <f>F214</f>
        <v>878.9</v>
      </c>
    </row>
    <row r="214" spans="1:6" ht="16.5" customHeight="1">
      <c r="A214" s="279" t="s">
        <v>47</v>
      </c>
      <c r="B214" s="276">
        <v>4490000000</v>
      </c>
      <c r="C214" s="282"/>
      <c r="D214" s="280">
        <f>D215+D216</f>
        <v>878.9</v>
      </c>
      <c r="E214" s="280">
        <f>E215+E216</f>
        <v>0</v>
      </c>
      <c r="F214" s="280">
        <f>F215+F216</f>
        <v>878.9</v>
      </c>
    </row>
    <row r="215" spans="1:6" ht="45" customHeight="1">
      <c r="A215" s="279" t="s">
        <v>380</v>
      </c>
      <c r="B215" s="276">
        <v>4490051200</v>
      </c>
      <c r="C215" s="282">
        <v>200</v>
      </c>
      <c r="D215" s="280">
        <v>4.9000000000000004</v>
      </c>
      <c r="E215" s="152"/>
      <c r="F215" s="280">
        <v>4.9000000000000004</v>
      </c>
    </row>
    <row r="216" spans="1:6" ht="30.75" customHeight="1">
      <c r="A216" s="279" t="s">
        <v>402</v>
      </c>
      <c r="B216" s="276">
        <v>4490053910</v>
      </c>
      <c r="C216" s="282">
        <v>200</v>
      </c>
      <c r="D216" s="280">
        <v>874</v>
      </c>
      <c r="E216" s="152"/>
      <c r="F216" s="280">
        <f>D216+E216</f>
        <v>874</v>
      </c>
    </row>
    <row r="217" spans="1:6" ht="19.5" customHeight="1">
      <c r="A217" s="214" t="s">
        <v>49</v>
      </c>
      <c r="B217" s="215"/>
      <c r="C217" s="212"/>
      <c r="D217" s="213">
        <f>D19+D104+D124+D128+D132+D142+D147+D151+D155+D162+D169+D181+D184+D196+D209+D213+D176</f>
        <v>156169.89999999997</v>
      </c>
      <c r="E217" s="213">
        <f>E19+E104+E124+E128+E132+E142+E147+E151+E155+E162+E169+E181+E184+E196+E209+E213+E176</f>
        <v>489.19999999999993</v>
      </c>
      <c r="F217" s="213">
        <f>F19+F104+F124+F128+F132+F142+F147+F151+F155+F162+F169+F181+F184+F196+F209+F213+F176</f>
        <v>156659.09999999995</v>
      </c>
    </row>
  </sheetData>
  <mergeCells count="27">
    <mergeCell ref="A1:F1"/>
    <mergeCell ref="A2:F2"/>
    <mergeCell ref="A3:F3"/>
    <mergeCell ref="A4:F4"/>
    <mergeCell ref="A5:F5"/>
    <mergeCell ref="B43:B44"/>
    <mergeCell ref="C43:C44"/>
    <mergeCell ref="A13:F13"/>
    <mergeCell ref="A16:F16"/>
    <mergeCell ref="A15:F15"/>
    <mergeCell ref="A14:F14"/>
    <mergeCell ref="A43:A44"/>
    <mergeCell ref="F43:F44"/>
    <mergeCell ref="D17:D18"/>
    <mergeCell ref="E17:E18"/>
    <mergeCell ref="D43:D44"/>
    <mergeCell ref="E43:E44"/>
    <mergeCell ref="A6:F6"/>
    <mergeCell ref="A7:F7"/>
    <mergeCell ref="A10:F10"/>
    <mergeCell ref="B8:F8"/>
    <mergeCell ref="B9:F9"/>
    <mergeCell ref="A12:F12"/>
    <mergeCell ref="A17:A18"/>
    <mergeCell ref="B17:B18"/>
    <mergeCell ref="C17:C18"/>
    <mergeCell ref="F17:F18"/>
  </mergeCells>
  <pageMargins left="0.70866141732283472" right="0.11811023622047245" top="0.74803149606299213" bottom="0.74803149606299213" header="0.31496062992125984" footer="0.31496062992125984"/>
  <pageSetup paperSize="9" scale="75" orientation="portrait" r:id="rId1"/>
  <rowBreaks count="7" manualBreakCount="7">
    <brk id="38" max="16383" man="1"/>
    <brk id="62" max="16383" man="1"/>
    <brk id="80" max="16383" man="1"/>
    <brk id="109" max="16383" man="1"/>
    <brk id="138" max="16383" man="1"/>
    <brk id="168" max="16383" man="1"/>
    <brk id="1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26" zoomScale="124" zoomScaleSheetLayoutView="124" workbookViewId="0">
      <selection activeCell="E36" sqref="E36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32" t="s">
        <v>297</v>
      </c>
      <c r="C1" s="332"/>
      <c r="D1" s="332"/>
      <c r="E1" s="332"/>
      <c r="F1" s="155"/>
      <c r="G1" s="155"/>
    </row>
    <row r="2" spans="1:7" ht="15.75">
      <c r="B2" s="332" t="s">
        <v>0</v>
      </c>
      <c r="C2" s="332"/>
      <c r="D2" s="332"/>
      <c r="E2" s="332"/>
      <c r="F2" s="155"/>
      <c r="G2" s="155"/>
    </row>
    <row r="3" spans="1:7" ht="15.75">
      <c r="B3" s="333" t="s">
        <v>5</v>
      </c>
      <c r="C3" s="333"/>
      <c r="D3" s="333"/>
      <c r="E3" s="333"/>
      <c r="F3" s="156"/>
      <c r="G3" s="156"/>
    </row>
    <row r="4" spans="1:7" ht="15.75">
      <c r="B4" s="332" t="s">
        <v>2</v>
      </c>
      <c r="C4" s="332"/>
      <c r="D4" s="332"/>
      <c r="E4" s="332"/>
      <c r="F4" s="155"/>
      <c r="G4" s="155"/>
    </row>
    <row r="5" spans="1:7" ht="15.75">
      <c r="B5" s="332" t="s">
        <v>648</v>
      </c>
      <c r="C5" s="332"/>
      <c r="D5" s="332"/>
      <c r="E5" s="332"/>
      <c r="F5" s="155"/>
      <c r="G5" s="155"/>
    </row>
    <row r="6" spans="1:7" ht="15.75">
      <c r="B6" s="332" t="s">
        <v>296</v>
      </c>
      <c r="C6" s="332"/>
      <c r="D6" s="332"/>
      <c r="E6" s="332"/>
    </row>
    <row r="7" spans="1:7" ht="15.75">
      <c r="B7" s="332" t="s">
        <v>0</v>
      </c>
      <c r="C7" s="332"/>
      <c r="D7" s="332"/>
      <c r="E7" s="332"/>
    </row>
    <row r="8" spans="1:7" ht="15.75">
      <c r="B8" s="332" t="s">
        <v>1</v>
      </c>
      <c r="C8" s="332"/>
      <c r="D8" s="332"/>
      <c r="E8" s="332"/>
    </row>
    <row r="9" spans="1:7" ht="15.75">
      <c r="B9" s="332" t="s">
        <v>2</v>
      </c>
      <c r="C9" s="332"/>
      <c r="D9" s="332"/>
      <c r="E9" s="332"/>
    </row>
    <row r="10" spans="1:7" ht="18.75">
      <c r="A10" s="2"/>
      <c r="B10" s="332" t="s">
        <v>333</v>
      </c>
      <c r="C10" s="332"/>
      <c r="D10" s="332"/>
      <c r="E10" s="332"/>
    </row>
    <row r="11" spans="1:7" ht="9" customHeight="1">
      <c r="A11" s="2"/>
      <c r="B11" s="337"/>
      <c r="C11" s="337"/>
      <c r="D11" s="337"/>
      <c r="E11" s="337"/>
    </row>
    <row r="12" spans="1:7">
      <c r="A12" s="334" t="s">
        <v>55</v>
      </c>
      <c r="B12" s="336"/>
      <c r="C12" s="336"/>
      <c r="D12" s="336"/>
      <c r="E12" s="336"/>
    </row>
    <row r="13" spans="1:7" ht="31.5" customHeight="1">
      <c r="A13" s="334" t="s">
        <v>291</v>
      </c>
      <c r="B13" s="336"/>
      <c r="C13" s="336"/>
      <c r="D13" s="336"/>
      <c r="E13" s="336"/>
    </row>
    <row r="14" spans="1:7" ht="22.5" customHeight="1">
      <c r="A14" s="327" t="s">
        <v>6</v>
      </c>
      <c r="B14" s="338"/>
      <c r="C14" s="338"/>
      <c r="D14" s="338"/>
      <c r="E14" s="338"/>
    </row>
    <row r="15" spans="1:7" ht="54" customHeight="1">
      <c r="A15" s="12"/>
      <c r="B15" s="24" t="s">
        <v>3</v>
      </c>
      <c r="C15" s="139" t="s">
        <v>290</v>
      </c>
      <c r="D15" s="147" t="s">
        <v>390</v>
      </c>
      <c r="E15" s="147" t="s">
        <v>392</v>
      </c>
    </row>
    <row r="16" spans="1:7">
      <c r="A16" s="9" t="s">
        <v>79</v>
      </c>
      <c r="B16" s="25" t="s">
        <v>56</v>
      </c>
      <c r="C16" s="141">
        <f>SUM(C17:C25)</f>
        <v>24880.400000000001</v>
      </c>
      <c r="D16" s="151">
        <f>SUM(D17:D25)</f>
        <v>0</v>
      </c>
      <c r="E16" s="86">
        <f>SUM(E17:E25)</f>
        <v>24880.400000000001</v>
      </c>
    </row>
    <row r="17" spans="1:5" s="23" customFormat="1" ht="30" customHeight="1">
      <c r="A17" s="68" t="s">
        <v>120</v>
      </c>
      <c r="B17" s="66" t="s">
        <v>121</v>
      </c>
      <c r="C17" s="140">
        <v>1313.5</v>
      </c>
      <c r="D17" s="149"/>
      <c r="E17" s="65">
        <f>C17+D17</f>
        <v>1313.5</v>
      </c>
    </row>
    <row r="18" spans="1:5" ht="40.5" customHeight="1">
      <c r="A18" s="363" t="s">
        <v>80</v>
      </c>
      <c r="B18" s="352" t="s">
        <v>57</v>
      </c>
      <c r="C18" s="353">
        <v>977.9</v>
      </c>
      <c r="D18" s="149"/>
      <c r="E18" s="149">
        <f t="shared" ref="E18:E25" si="0">C18+D18</f>
        <v>977.9</v>
      </c>
    </row>
    <row r="19" spans="1:5" ht="15" hidden="1" customHeight="1">
      <c r="A19" s="363"/>
      <c r="B19" s="352"/>
      <c r="C19" s="353"/>
      <c r="D19" s="149"/>
      <c r="E19" s="149">
        <f t="shared" si="0"/>
        <v>0</v>
      </c>
    </row>
    <row r="20" spans="1:5" ht="39" customHeight="1">
      <c r="A20" s="363" t="s">
        <v>81</v>
      </c>
      <c r="B20" s="352" t="s">
        <v>58</v>
      </c>
      <c r="C20" s="353">
        <v>16325.3</v>
      </c>
      <c r="D20" s="149"/>
      <c r="E20" s="149">
        <f t="shared" si="0"/>
        <v>16325.3</v>
      </c>
    </row>
    <row r="21" spans="1:5" ht="15" hidden="1" customHeight="1">
      <c r="A21" s="363"/>
      <c r="B21" s="352"/>
      <c r="C21" s="353"/>
      <c r="D21" s="149"/>
      <c r="E21" s="149">
        <f t="shared" si="0"/>
        <v>0</v>
      </c>
    </row>
    <row r="22" spans="1:5">
      <c r="A22" s="60" t="s">
        <v>118</v>
      </c>
      <c r="B22" s="59" t="s">
        <v>119</v>
      </c>
      <c r="C22" s="140">
        <v>4.9000000000000004</v>
      </c>
      <c r="D22" s="149"/>
      <c r="E22" s="149">
        <f t="shared" si="0"/>
        <v>4.9000000000000004</v>
      </c>
    </row>
    <row r="23" spans="1:5" ht="41.25" customHeight="1">
      <c r="A23" s="11" t="s">
        <v>82</v>
      </c>
      <c r="B23" s="26" t="s">
        <v>59</v>
      </c>
      <c r="C23" s="140">
        <v>3554.6</v>
      </c>
      <c r="D23" s="149"/>
      <c r="E23" s="149">
        <f t="shared" si="0"/>
        <v>3554.6</v>
      </c>
    </row>
    <row r="24" spans="1:5">
      <c r="A24" s="11" t="s">
        <v>83</v>
      </c>
      <c r="B24" s="26" t="s">
        <v>60</v>
      </c>
      <c r="C24" s="140">
        <v>315</v>
      </c>
      <c r="D24" s="149"/>
      <c r="E24" s="149">
        <f t="shared" si="0"/>
        <v>315</v>
      </c>
    </row>
    <row r="25" spans="1:5">
      <c r="A25" s="11" t="s">
        <v>84</v>
      </c>
      <c r="B25" s="26" t="s">
        <v>61</v>
      </c>
      <c r="C25" s="140">
        <v>2389.1999999999998</v>
      </c>
      <c r="D25" s="149"/>
      <c r="E25" s="149">
        <f t="shared" si="0"/>
        <v>2389.1999999999998</v>
      </c>
    </row>
    <row r="26" spans="1:5" ht="27.75" customHeight="1">
      <c r="A26" s="361" t="s">
        <v>85</v>
      </c>
      <c r="B26" s="343" t="s">
        <v>62</v>
      </c>
      <c r="C26" s="362">
        <f>C28</f>
        <v>3693.4</v>
      </c>
      <c r="D26" s="362">
        <f>D28</f>
        <v>0</v>
      </c>
      <c r="E26" s="362">
        <f>E28</f>
        <v>3693.4</v>
      </c>
    </row>
    <row r="27" spans="1:5" ht="15" hidden="1" customHeight="1">
      <c r="A27" s="361"/>
      <c r="B27" s="343"/>
      <c r="C27" s="362"/>
      <c r="D27" s="362"/>
      <c r="E27" s="362"/>
    </row>
    <row r="28" spans="1:5" ht="40.5" customHeight="1">
      <c r="A28" s="11" t="s">
        <v>86</v>
      </c>
      <c r="B28" s="352" t="s">
        <v>63</v>
      </c>
      <c r="C28" s="353">
        <v>3693.4</v>
      </c>
      <c r="D28" s="149"/>
      <c r="E28" s="353">
        <f>C28+D28</f>
        <v>3693.4</v>
      </c>
    </row>
    <row r="29" spans="1:5" ht="15" hidden="1" customHeight="1">
      <c r="A29" s="11"/>
      <c r="B29" s="352"/>
      <c r="C29" s="353"/>
      <c r="D29" s="149"/>
      <c r="E29" s="353"/>
    </row>
    <row r="30" spans="1:5" ht="14.25" customHeight="1">
      <c r="A30" s="9" t="s">
        <v>87</v>
      </c>
      <c r="B30" s="25" t="s">
        <v>64</v>
      </c>
      <c r="C30" s="141">
        <f>C31+C32+C33</f>
        <v>3873.2</v>
      </c>
      <c r="D30" s="151">
        <f>D31+D32+D33</f>
        <v>724.3</v>
      </c>
      <c r="E30" s="86">
        <f>E31+E32+E33</f>
        <v>4597.5</v>
      </c>
    </row>
    <row r="31" spans="1:5">
      <c r="A31" s="11" t="s">
        <v>88</v>
      </c>
      <c r="B31" s="26" t="s">
        <v>65</v>
      </c>
      <c r="C31" s="140">
        <v>362</v>
      </c>
      <c r="D31" s="149"/>
      <c r="E31" s="29">
        <f>C31+D31</f>
        <v>362</v>
      </c>
    </row>
    <row r="32" spans="1:5">
      <c r="A32" s="11" t="s">
        <v>89</v>
      </c>
      <c r="B32" s="26" t="s">
        <v>66</v>
      </c>
      <c r="C32" s="140">
        <v>3411.2</v>
      </c>
      <c r="D32" s="149">
        <v>724.3</v>
      </c>
      <c r="E32" s="149">
        <f t="shared" ref="E32:E33" si="1">C32+D32</f>
        <v>4135.5</v>
      </c>
    </row>
    <row r="33" spans="1:5">
      <c r="A33" s="11" t="s">
        <v>90</v>
      </c>
      <c r="B33" s="26" t="s">
        <v>67</v>
      </c>
      <c r="C33" s="140">
        <v>100</v>
      </c>
      <c r="D33" s="149"/>
      <c r="E33" s="149">
        <f t="shared" si="1"/>
        <v>100</v>
      </c>
    </row>
    <row r="34" spans="1:5">
      <c r="A34" s="9" t="s">
        <v>91</v>
      </c>
      <c r="B34" s="16" t="s">
        <v>113</v>
      </c>
      <c r="C34" s="141">
        <f>C35+C36+C37+C38</f>
        <v>113933.9</v>
      </c>
      <c r="D34" s="229">
        <f t="shared" ref="D34:E34" si="2">D35+D36+D37+D38</f>
        <v>-165.49999999999997</v>
      </c>
      <c r="E34" s="229">
        <f t="shared" si="2"/>
        <v>113768.4</v>
      </c>
    </row>
    <row r="35" spans="1:5">
      <c r="A35" s="11" t="s">
        <v>92</v>
      </c>
      <c r="B35" s="10" t="s">
        <v>68</v>
      </c>
      <c r="C35" s="140">
        <v>13424.2</v>
      </c>
      <c r="D35" s="149">
        <v>-316.39999999999998</v>
      </c>
      <c r="E35" s="29">
        <f>C35+D35</f>
        <v>13107.800000000001</v>
      </c>
    </row>
    <row r="36" spans="1:5">
      <c r="A36" s="11" t="s">
        <v>93</v>
      </c>
      <c r="B36" s="10" t="s">
        <v>69</v>
      </c>
      <c r="C36" s="140">
        <v>90924.4</v>
      </c>
      <c r="D36" s="149">
        <v>150.9</v>
      </c>
      <c r="E36" s="149">
        <f t="shared" ref="E36:E38" si="3">C36+D36</f>
        <v>91075.299999999988</v>
      </c>
    </row>
    <row r="37" spans="1:5">
      <c r="A37" s="11" t="s">
        <v>94</v>
      </c>
      <c r="B37" s="10" t="s">
        <v>70</v>
      </c>
      <c r="C37" s="140">
        <v>870.7</v>
      </c>
      <c r="D37" s="149"/>
      <c r="E37" s="149">
        <f t="shared" si="3"/>
        <v>870.7</v>
      </c>
    </row>
    <row r="38" spans="1:5">
      <c r="A38" s="11" t="s">
        <v>95</v>
      </c>
      <c r="B38" s="10" t="s">
        <v>71</v>
      </c>
      <c r="C38" s="140">
        <v>8714.6</v>
      </c>
      <c r="D38" s="149"/>
      <c r="E38" s="149">
        <f t="shared" si="3"/>
        <v>8714.6</v>
      </c>
    </row>
    <row r="39" spans="1:5">
      <c r="A39" s="9" t="s">
        <v>96</v>
      </c>
      <c r="B39" s="116" t="s">
        <v>332</v>
      </c>
      <c r="C39" s="141">
        <f>C40+C41</f>
        <v>6574</v>
      </c>
      <c r="D39" s="151">
        <f>D40+D41</f>
        <v>0</v>
      </c>
      <c r="E39" s="30">
        <f>E40+E41</f>
        <v>6574</v>
      </c>
    </row>
    <row r="40" spans="1:5">
      <c r="A40" s="11" t="s">
        <v>97</v>
      </c>
      <c r="B40" s="33" t="s">
        <v>72</v>
      </c>
      <c r="C40" s="140">
        <v>5316.3</v>
      </c>
      <c r="D40" s="149"/>
      <c r="E40" s="29">
        <f>C40+D40</f>
        <v>5316.3</v>
      </c>
    </row>
    <row r="41" spans="1:5">
      <c r="A41" s="113" t="s">
        <v>330</v>
      </c>
      <c r="B41" s="33" t="s">
        <v>331</v>
      </c>
      <c r="C41" s="140">
        <v>1257.7</v>
      </c>
      <c r="D41" s="149"/>
      <c r="E41" s="149">
        <f>C41+D41</f>
        <v>1257.7</v>
      </c>
    </row>
    <row r="42" spans="1:5">
      <c r="A42" s="9" t="s">
        <v>98</v>
      </c>
      <c r="B42" s="16" t="s">
        <v>73</v>
      </c>
      <c r="C42" s="202">
        <f>C43+C45+C44</f>
        <v>3037.2</v>
      </c>
      <c r="D42" s="151">
        <f>D43+D45+D44</f>
        <v>-69.599999999999994</v>
      </c>
      <c r="E42" s="202">
        <f>E43+E45+E44</f>
        <v>2967.6000000000004</v>
      </c>
    </row>
    <row r="43" spans="1:5">
      <c r="A43" s="11" t="s">
        <v>99</v>
      </c>
      <c r="B43" s="10" t="s">
        <v>74</v>
      </c>
      <c r="C43" s="140">
        <v>1240</v>
      </c>
      <c r="D43" s="149">
        <v>-69.599999999999994</v>
      </c>
      <c r="E43" s="29">
        <f>C43+D43</f>
        <v>1170.4000000000001</v>
      </c>
    </row>
    <row r="44" spans="1:5">
      <c r="A44" s="203" t="s">
        <v>423</v>
      </c>
      <c r="B44" s="33" t="s">
        <v>424</v>
      </c>
      <c r="C44" s="199">
        <v>946.7</v>
      </c>
      <c r="D44" s="199"/>
      <c r="E44" s="199">
        <f>C44+D44</f>
        <v>946.7</v>
      </c>
    </row>
    <row r="45" spans="1:5">
      <c r="A45" s="11" t="s">
        <v>100</v>
      </c>
      <c r="B45" s="10" t="s">
        <v>75</v>
      </c>
      <c r="C45" s="140">
        <v>850.5</v>
      </c>
      <c r="D45" s="147"/>
      <c r="E45" s="29">
        <f>C45+D45</f>
        <v>850.5</v>
      </c>
    </row>
    <row r="46" spans="1:5">
      <c r="A46" s="9" t="s">
        <v>101</v>
      </c>
      <c r="B46" s="16" t="s">
        <v>76</v>
      </c>
      <c r="C46" s="141">
        <f>C47</f>
        <v>177.8</v>
      </c>
      <c r="D46" s="151">
        <f>D47</f>
        <v>0</v>
      </c>
      <c r="E46" s="30">
        <f>E47</f>
        <v>177.8</v>
      </c>
    </row>
    <row r="47" spans="1:5">
      <c r="A47" s="11" t="s">
        <v>102</v>
      </c>
      <c r="B47" s="10" t="s">
        <v>77</v>
      </c>
      <c r="C47" s="140">
        <v>177.8</v>
      </c>
      <c r="D47" s="147"/>
      <c r="E47" s="29">
        <v>177.8</v>
      </c>
    </row>
    <row r="48" spans="1:5">
      <c r="A48" s="9"/>
      <c r="B48" s="16" t="s">
        <v>78</v>
      </c>
      <c r="C48" s="151">
        <f>C16+C26+C30+C34+C39+C42+C46</f>
        <v>156169.9</v>
      </c>
      <c r="D48" s="229">
        <f t="shared" ref="D48:E48" si="4">D16+D26+D30+D34+D39+D42+D46</f>
        <v>489.19999999999993</v>
      </c>
      <c r="E48" s="229">
        <f t="shared" si="4"/>
        <v>156659.1</v>
      </c>
    </row>
  </sheetData>
  <mergeCells count="28">
    <mergeCell ref="B1:E1"/>
    <mergeCell ref="B2:E2"/>
    <mergeCell ref="B3:E3"/>
    <mergeCell ref="B4:E4"/>
    <mergeCell ref="B5:E5"/>
    <mergeCell ref="A18:A19"/>
    <mergeCell ref="B18:B19"/>
    <mergeCell ref="A20:A21"/>
    <mergeCell ref="B20:B21"/>
    <mergeCell ref="C18:C19"/>
    <mergeCell ref="C20:C21"/>
    <mergeCell ref="A26:A27"/>
    <mergeCell ref="B26:B27"/>
    <mergeCell ref="B28:B29"/>
    <mergeCell ref="E26:E27"/>
    <mergeCell ref="E28:E29"/>
    <mergeCell ref="C26:C27"/>
    <mergeCell ref="C28:C29"/>
    <mergeCell ref="D26:D27"/>
    <mergeCell ref="A12:E12"/>
    <mergeCell ref="A14:E14"/>
    <mergeCell ref="A13:E13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0"/>
  <sheetViews>
    <sheetView view="pageBreakPreview" topLeftCell="A110" zoomScale="107" zoomScaleSheetLayoutView="107" workbookViewId="0">
      <selection activeCell="G114" sqref="G114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32" t="s">
        <v>613</v>
      </c>
      <c r="B1" s="332"/>
      <c r="C1" s="332"/>
      <c r="D1" s="332"/>
      <c r="E1" s="332"/>
      <c r="F1" s="332"/>
      <c r="G1" s="332"/>
      <c r="H1" s="332"/>
    </row>
    <row r="2" spans="1:9" ht="15" customHeight="1">
      <c r="A2" s="332" t="s">
        <v>0</v>
      </c>
      <c r="B2" s="332"/>
      <c r="C2" s="332"/>
      <c r="D2" s="332"/>
      <c r="E2" s="332"/>
      <c r="F2" s="332"/>
      <c r="G2" s="332"/>
      <c r="H2" s="332"/>
    </row>
    <row r="3" spans="1:9" ht="15" customHeight="1">
      <c r="A3" s="333" t="s">
        <v>5</v>
      </c>
      <c r="B3" s="333"/>
      <c r="C3" s="333"/>
      <c r="D3" s="333"/>
      <c r="E3" s="333"/>
      <c r="F3" s="333"/>
      <c r="G3" s="333"/>
      <c r="H3" s="333"/>
    </row>
    <row r="4" spans="1:9" ht="15" customHeight="1">
      <c r="A4" s="332" t="s">
        <v>2</v>
      </c>
      <c r="B4" s="332"/>
      <c r="C4" s="332"/>
      <c r="D4" s="332"/>
      <c r="E4" s="332"/>
      <c r="F4" s="332"/>
      <c r="G4" s="332"/>
      <c r="H4" s="332"/>
    </row>
    <row r="5" spans="1:9" ht="15" customHeight="1">
      <c r="A5" s="332" t="s">
        <v>648</v>
      </c>
      <c r="B5" s="332"/>
      <c r="C5" s="332"/>
      <c r="D5" s="332"/>
      <c r="E5" s="332"/>
      <c r="F5" s="332"/>
      <c r="G5" s="332"/>
      <c r="H5" s="332"/>
    </row>
    <row r="6" spans="1:9" ht="15.75">
      <c r="D6" s="332" t="s">
        <v>35</v>
      </c>
      <c r="E6" s="332"/>
      <c r="F6" s="332"/>
      <c r="G6" s="332"/>
      <c r="H6" s="332"/>
    </row>
    <row r="7" spans="1:9" ht="15.75">
      <c r="D7" s="332" t="s">
        <v>0</v>
      </c>
      <c r="E7" s="332"/>
      <c r="F7" s="332"/>
      <c r="G7" s="332"/>
      <c r="H7" s="332"/>
    </row>
    <row r="8" spans="1:9" ht="15.75">
      <c r="D8" s="332" t="s">
        <v>1</v>
      </c>
      <c r="E8" s="332"/>
      <c r="F8" s="332"/>
      <c r="G8" s="332"/>
      <c r="H8" s="332"/>
    </row>
    <row r="9" spans="1:9" ht="15.75" customHeight="1">
      <c r="A9" s="2"/>
      <c r="D9" s="332" t="s">
        <v>2</v>
      </c>
      <c r="E9" s="332"/>
      <c r="F9" s="332"/>
      <c r="G9" s="332"/>
      <c r="H9" s="332"/>
    </row>
    <row r="10" spans="1:9" ht="18" customHeight="1">
      <c r="A10" s="2"/>
      <c r="C10" s="332" t="s">
        <v>333</v>
      </c>
      <c r="D10" s="365"/>
      <c r="E10" s="365"/>
      <c r="F10" s="365"/>
      <c r="G10" s="365"/>
      <c r="H10" s="365"/>
    </row>
    <row r="11" spans="1:9" ht="12" customHeight="1">
      <c r="A11" s="2"/>
    </row>
    <row r="12" spans="1:9">
      <c r="A12" s="334" t="s">
        <v>109</v>
      </c>
      <c r="B12" s="336"/>
      <c r="C12" s="336"/>
      <c r="D12" s="336"/>
      <c r="E12" s="336"/>
      <c r="F12" s="336"/>
      <c r="G12" s="336"/>
      <c r="H12" s="336"/>
    </row>
    <row r="13" spans="1:9">
      <c r="A13" s="334" t="s">
        <v>288</v>
      </c>
      <c r="B13" s="336"/>
      <c r="C13" s="336"/>
      <c r="D13" s="336"/>
      <c r="E13" s="336"/>
      <c r="F13" s="336"/>
      <c r="G13" s="336"/>
      <c r="H13" s="336"/>
    </row>
    <row r="14" spans="1:9" ht="2.25" customHeight="1">
      <c r="A14" s="6"/>
    </row>
    <row r="15" spans="1:9" ht="13.5" customHeight="1">
      <c r="A15" s="1"/>
      <c r="E15" s="364" t="s">
        <v>6</v>
      </c>
      <c r="F15" s="364"/>
      <c r="G15" s="364"/>
      <c r="H15" s="364"/>
    </row>
    <row r="16" spans="1:9" ht="72" customHeight="1">
      <c r="A16" s="366"/>
      <c r="B16" s="369" t="s">
        <v>116</v>
      </c>
      <c r="C16" s="366" t="s">
        <v>103</v>
      </c>
      <c r="D16" s="367" t="s">
        <v>38</v>
      </c>
      <c r="E16" s="367" t="s">
        <v>104</v>
      </c>
      <c r="F16" s="367" t="s">
        <v>289</v>
      </c>
      <c r="G16" s="372" t="s">
        <v>390</v>
      </c>
      <c r="H16" s="367" t="s">
        <v>399</v>
      </c>
      <c r="I16" s="368"/>
    </row>
    <row r="17" spans="1:9" ht="7.5" customHeight="1">
      <c r="A17" s="366"/>
      <c r="B17" s="370"/>
      <c r="C17" s="366"/>
      <c r="D17" s="367"/>
      <c r="E17" s="367"/>
      <c r="F17" s="367"/>
      <c r="G17" s="373"/>
      <c r="H17" s="367"/>
      <c r="I17" s="368"/>
    </row>
    <row r="18" spans="1:9" ht="24" customHeight="1">
      <c r="A18" s="366"/>
      <c r="B18" s="371"/>
      <c r="C18" s="366"/>
      <c r="D18" s="367"/>
      <c r="E18" s="367"/>
      <c r="F18" s="367"/>
      <c r="G18" s="374"/>
      <c r="H18" s="367"/>
      <c r="I18" s="368"/>
    </row>
    <row r="19" spans="1:9" ht="16.5" customHeight="1">
      <c r="A19" s="19" t="s">
        <v>105</v>
      </c>
      <c r="B19" s="35" t="s">
        <v>107</v>
      </c>
      <c r="C19" s="20"/>
      <c r="D19" s="8"/>
      <c r="E19" s="8"/>
      <c r="F19" s="180">
        <f>SUM(F20:F46)</f>
        <v>22532.400000000001</v>
      </c>
      <c r="G19" s="202">
        <f t="shared" ref="G19:H19" si="0">SUM(G20:G46)</f>
        <v>193.29999999999998</v>
      </c>
      <c r="H19" s="202">
        <f t="shared" si="0"/>
        <v>22725.700000000008</v>
      </c>
      <c r="I19" s="7"/>
    </row>
    <row r="20" spans="1:9" ht="77.25" customHeight="1">
      <c r="A20" s="18" t="s">
        <v>279</v>
      </c>
      <c r="B20" s="64" t="s">
        <v>107</v>
      </c>
      <c r="C20" s="69" t="s">
        <v>120</v>
      </c>
      <c r="D20" s="75">
        <v>4190000250</v>
      </c>
      <c r="E20" s="33">
        <v>100</v>
      </c>
      <c r="F20" s="140">
        <v>1313.5</v>
      </c>
      <c r="G20" s="33"/>
      <c r="H20" s="65">
        <f>F20+G20</f>
        <v>1313.5</v>
      </c>
      <c r="I20" s="67"/>
    </row>
    <row r="21" spans="1:9" ht="76.5" customHeight="1">
      <c r="A21" s="76" t="s">
        <v>280</v>
      </c>
      <c r="B21" s="36" t="s">
        <v>107</v>
      </c>
      <c r="C21" s="36" t="s">
        <v>81</v>
      </c>
      <c r="D21" s="75">
        <v>4190000280</v>
      </c>
      <c r="E21" s="41">
        <v>100</v>
      </c>
      <c r="F21" s="140">
        <v>12885.5</v>
      </c>
      <c r="G21" s="138"/>
      <c r="H21" s="149">
        <f t="shared" ref="H21:H44" si="1">F21+G21</f>
        <v>12885.5</v>
      </c>
      <c r="I21" s="7"/>
    </row>
    <row r="22" spans="1:9" ht="37.5" customHeight="1">
      <c r="A22" s="127" t="s">
        <v>370</v>
      </c>
      <c r="B22" s="36" t="s">
        <v>107</v>
      </c>
      <c r="C22" s="36" t="s">
        <v>81</v>
      </c>
      <c r="D22" s="75">
        <v>4190000280</v>
      </c>
      <c r="E22" s="41">
        <v>200</v>
      </c>
      <c r="F22" s="140">
        <v>3004</v>
      </c>
      <c r="G22" s="138"/>
      <c r="H22" s="149">
        <f t="shared" si="1"/>
        <v>3004</v>
      </c>
      <c r="I22" s="7"/>
    </row>
    <row r="23" spans="1:9" ht="26.25" customHeight="1">
      <c r="A23" s="76" t="s">
        <v>281</v>
      </c>
      <c r="B23" s="52" t="s">
        <v>107</v>
      </c>
      <c r="C23" s="52" t="s">
        <v>81</v>
      </c>
      <c r="D23" s="75">
        <v>4190000280</v>
      </c>
      <c r="E23" s="51">
        <v>300</v>
      </c>
      <c r="F23" s="140">
        <v>33.4</v>
      </c>
      <c r="G23" s="138"/>
      <c r="H23" s="149">
        <f t="shared" si="1"/>
        <v>33.4</v>
      </c>
      <c r="I23" s="50"/>
    </row>
    <row r="24" spans="1:9" ht="53.25" customHeight="1">
      <c r="A24" s="176" t="s">
        <v>50</v>
      </c>
      <c r="B24" s="36" t="s">
        <v>107</v>
      </c>
      <c r="C24" s="36" t="s">
        <v>81</v>
      </c>
      <c r="D24" s="81">
        <v>4190000280</v>
      </c>
      <c r="E24" s="41">
        <v>800</v>
      </c>
      <c r="F24" s="140">
        <v>38.299999999999997</v>
      </c>
      <c r="G24" s="138"/>
      <c r="H24" s="149">
        <f t="shared" si="1"/>
        <v>38.299999999999997</v>
      </c>
      <c r="I24" s="7"/>
    </row>
    <row r="25" spans="1:9" ht="87.75" customHeight="1">
      <c r="A25" s="71" t="s">
        <v>275</v>
      </c>
      <c r="B25" s="36" t="s">
        <v>107</v>
      </c>
      <c r="C25" s="36" t="s">
        <v>81</v>
      </c>
      <c r="D25" s="75">
        <v>1410180360</v>
      </c>
      <c r="E25" s="41">
        <v>100</v>
      </c>
      <c r="F25" s="140">
        <v>327.3</v>
      </c>
      <c r="G25" s="138">
        <v>-32.6</v>
      </c>
      <c r="H25" s="149">
        <f t="shared" si="1"/>
        <v>294.7</v>
      </c>
      <c r="I25" s="7"/>
    </row>
    <row r="26" spans="1:9" ht="51.75" customHeight="1">
      <c r="A26" s="126" t="s">
        <v>364</v>
      </c>
      <c r="B26" s="36" t="s">
        <v>107</v>
      </c>
      <c r="C26" s="36" t="s">
        <v>81</v>
      </c>
      <c r="D26" s="75">
        <v>1410180360</v>
      </c>
      <c r="E26" s="41">
        <v>200</v>
      </c>
      <c r="F26" s="140">
        <v>36.799999999999997</v>
      </c>
      <c r="G26" s="138">
        <v>32.6</v>
      </c>
      <c r="H26" s="149">
        <f t="shared" si="1"/>
        <v>69.400000000000006</v>
      </c>
      <c r="I26" s="7"/>
    </row>
    <row r="27" spans="1:9" ht="63.75" customHeight="1">
      <c r="A27" s="127" t="s">
        <v>380</v>
      </c>
      <c r="B27" s="57" t="s">
        <v>107</v>
      </c>
      <c r="C27" s="57" t="s">
        <v>118</v>
      </c>
      <c r="D27" s="75">
        <v>4490051200</v>
      </c>
      <c r="E27" s="56">
        <v>200</v>
      </c>
      <c r="F27" s="140">
        <v>4.9000000000000004</v>
      </c>
      <c r="G27" s="138"/>
      <c r="H27" s="149">
        <f t="shared" si="1"/>
        <v>4.9000000000000004</v>
      </c>
      <c r="I27" s="58"/>
    </row>
    <row r="28" spans="1:9" ht="51.75" customHeight="1">
      <c r="A28" s="127" t="s">
        <v>361</v>
      </c>
      <c r="B28" s="36" t="s">
        <v>107</v>
      </c>
      <c r="C28" s="36" t="s">
        <v>84</v>
      </c>
      <c r="D28" s="77">
        <v>1010120080</v>
      </c>
      <c r="E28" s="41">
        <v>200</v>
      </c>
      <c r="F28" s="140">
        <v>630</v>
      </c>
      <c r="G28" s="138"/>
      <c r="H28" s="149">
        <f t="shared" si="1"/>
        <v>630</v>
      </c>
      <c r="I28" s="7"/>
    </row>
    <row r="29" spans="1:9" ht="51.75" customHeight="1">
      <c r="A29" s="126" t="s">
        <v>362</v>
      </c>
      <c r="B29" s="36" t="s">
        <v>107</v>
      </c>
      <c r="C29" s="36" t="s">
        <v>84</v>
      </c>
      <c r="D29" s="77">
        <v>1020120190</v>
      </c>
      <c r="E29" s="41">
        <v>200</v>
      </c>
      <c r="F29" s="140">
        <v>300</v>
      </c>
      <c r="G29" s="138"/>
      <c r="H29" s="149">
        <f t="shared" si="1"/>
        <v>300</v>
      </c>
      <c r="I29" s="32"/>
    </row>
    <row r="30" spans="1:9" ht="42.75" customHeight="1">
      <c r="A30" s="126" t="s">
        <v>367</v>
      </c>
      <c r="B30" s="100" t="s">
        <v>107</v>
      </c>
      <c r="C30" s="100" t="s">
        <v>84</v>
      </c>
      <c r="D30" s="102">
        <v>1710100700</v>
      </c>
      <c r="E30" s="99">
        <v>200</v>
      </c>
      <c r="F30" s="140">
        <v>50</v>
      </c>
      <c r="G30" s="138"/>
      <c r="H30" s="149">
        <f t="shared" si="1"/>
        <v>50</v>
      </c>
      <c r="I30" s="101"/>
    </row>
    <row r="31" spans="1:9" ht="54" customHeight="1">
      <c r="A31" s="126" t="s">
        <v>381</v>
      </c>
      <c r="B31" s="100" t="s">
        <v>107</v>
      </c>
      <c r="C31" s="100" t="s">
        <v>84</v>
      </c>
      <c r="D31" s="102">
        <v>1710100710</v>
      </c>
      <c r="E31" s="99">
        <v>200</v>
      </c>
      <c r="F31" s="140">
        <v>0</v>
      </c>
      <c r="G31" s="138"/>
      <c r="H31" s="149">
        <f t="shared" si="1"/>
        <v>0</v>
      </c>
      <c r="I31" s="101"/>
    </row>
    <row r="32" spans="1:9" ht="51.75" customHeight="1">
      <c r="A32" s="127" t="s">
        <v>382</v>
      </c>
      <c r="B32" s="36" t="s">
        <v>107</v>
      </c>
      <c r="C32" s="36" t="s">
        <v>84</v>
      </c>
      <c r="D32" s="75">
        <v>4290020100</v>
      </c>
      <c r="E32" s="41">
        <v>200</v>
      </c>
      <c r="F32" s="140">
        <v>47.5</v>
      </c>
      <c r="G32" s="138"/>
      <c r="H32" s="149">
        <f t="shared" si="1"/>
        <v>47.5</v>
      </c>
      <c r="I32" s="7"/>
    </row>
    <row r="33" spans="1:9" ht="39.75" customHeight="1">
      <c r="A33" s="127" t="s">
        <v>373</v>
      </c>
      <c r="B33" s="36" t="s">
        <v>107</v>
      </c>
      <c r="C33" s="36" t="s">
        <v>84</v>
      </c>
      <c r="D33" s="75">
        <v>4290020110</v>
      </c>
      <c r="E33" s="41">
        <v>200</v>
      </c>
      <c r="F33" s="140">
        <v>53.7</v>
      </c>
      <c r="G33" s="138"/>
      <c r="H33" s="149">
        <f t="shared" si="1"/>
        <v>53.7</v>
      </c>
      <c r="I33" s="7"/>
    </row>
    <row r="34" spans="1:9" ht="41.25" customHeight="1">
      <c r="A34" s="176" t="s">
        <v>401</v>
      </c>
      <c r="B34" s="174" t="s">
        <v>107</v>
      </c>
      <c r="C34" s="174" t="s">
        <v>84</v>
      </c>
      <c r="D34" s="175">
        <v>4290020120</v>
      </c>
      <c r="E34" s="179">
        <v>800</v>
      </c>
      <c r="F34" s="177">
        <v>29.5</v>
      </c>
      <c r="G34" s="179"/>
      <c r="H34" s="177">
        <f>F34+G34</f>
        <v>29.5</v>
      </c>
      <c r="I34" s="178"/>
    </row>
    <row r="35" spans="1:9" ht="63" customHeight="1">
      <c r="A35" s="127" t="s">
        <v>374</v>
      </c>
      <c r="B35" s="36" t="s">
        <v>107</v>
      </c>
      <c r="C35" s="36" t="s">
        <v>84</v>
      </c>
      <c r="D35" s="75">
        <v>4290020140</v>
      </c>
      <c r="E35" s="41">
        <v>200</v>
      </c>
      <c r="F35" s="140">
        <v>122.4</v>
      </c>
      <c r="G35" s="138"/>
      <c r="H35" s="149">
        <f t="shared" si="1"/>
        <v>122.4</v>
      </c>
      <c r="I35" s="7"/>
    </row>
    <row r="36" spans="1:9" ht="80.25" customHeight="1">
      <c r="A36" s="18" t="s">
        <v>433</v>
      </c>
      <c r="B36" s="220" t="s">
        <v>107</v>
      </c>
      <c r="C36" s="220" t="s">
        <v>84</v>
      </c>
      <c r="D36" s="222">
        <v>4290007030</v>
      </c>
      <c r="E36" s="225">
        <v>300</v>
      </c>
      <c r="F36" s="224">
        <v>2.6</v>
      </c>
      <c r="G36" s="225"/>
      <c r="H36" s="224">
        <f t="shared" si="1"/>
        <v>2.6</v>
      </c>
      <c r="I36" s="221"/>
    </row>
    <row r="37" spans="1:9" ht="51" customHeight="1">
      <c r="A37" s="127" t="s">
        <v>378</v>
      </c>
      <c r="B37" s="36" t="s">
        <v>107</v>
      </c>
      <c r="C37" s="36" t="s">
        <v>84</v>
      </c>
      <c r="D37" s="75">
        <v>4390080350</v>
      </c>
      <c r="E37" s="41">
        <v>200</v>
      </c>
      <c r="F37" s="140">
        <v>7</v>
      </c>
      <c r="G37" s="138"/>
      <c r="H37" s="149">
        <f t="shared" si="1"/>
        <v>7</v>
      </c>
      <c r="I37" s="28"/>
    </row>
    <row r="38" spans="1:9" ht="39.75" customHeight="1">
      <c r="A38" s="197" t="s">
        <v>402</v>
      </c>
      <c r="B38" s="200" t="s">
        <v>107</v>
      </c>
      <c r="C38" s="200" t="s">
        <v>84</v>
      </c>
      <c r="D38" s="196">
        <v>4490053910</v>
      </c>
      <c r="E38" s="201">
        <v>200</v>
      </c>
      <c r="F38" s="199">
        <v>874</v>
      </c>
      <c r="G38" s="201"/>
      <c r="H38" s="199">
        <f>F38+G38</f>
        <v>874</v>
      </c>
      <c r="I38" s="198"/>
    </row>
    <row r="39" spans="1:9" ht="51" customHeight="1">
      <c r="A39" s="176" t="s">
        <v>375</v>
      </c>
      <c r="B39" s="129" t="s">
        <v>107</v>
      </c>
      <c r="C39" s="129" t="s">
        <v>86</v>
      </c>
      <c r="D39" s="131">
        <v>4290020150</v>
      </c>
      <c r="E39" s="128">
        <v>200</v>
      </c>
      <c r="F39" s="140">
        <v>330</v>
      </c>
      <c r="G39" s="138">
        <v>-60</v>
      </c>
      <c r="H39" s="149">
        <f t="shared" si="1"/>
        <v>270</v>
      </c>
      <c r="I39" s="130"/>
    </row>
    <row r="40" spans="1:9" ht="101.25" customHeight="1">
      <c r="A40" s="82" t="s">
        <v>383</v>
      </c>
      <c r="B40" s="129" t="s">
        <v>107</v>
      </c>
      <c r="C40" s="129" t="s">
        <v>88</v>
      </c>
      <c r="D40" s="87">
        <v>4390080370</v>
      </c>
      <c r="E40" s="128">
        <v>200</v>
      </c>
      <c r="F40" s="140">
        <v>12</v>
      </c>
      <c r="G40" s="138"/>
      <c r="H40" s="149">
        <f t="shared" si="1"/>
        <v>12</v>
      </c>
      <c r="I40" s="7"/>
    </row>
    <row r="41" spans="1:9" ht="51" customHeight="1">
      <c r="A41" s="148" t="s">
        <v>397</v>
      </c>
      <c r="B41" s="145" t="s">
        <v>107</v>
      </c>
      <c r="C41" s="145" t="s">
        <v>89</v>
      </c>
      <c r="D41" s="150">
        <v>510120010</v>
      </c>
      <c r="E41" s="143">
        <v>200</v>
      </c>
      <c r="F41" s="149">
        <v>0</v>
      </c>
      <c r="G41" s="143"/>
      <c r="H41" s="149">
        <f t="shared" si="1"/>
        <v>0</v>
      </c>
      <c r="I41" s="146"/>
    </row>
    <row r="42" spans="1:9" ht="53.25" customHeight="1">
      <c r="A42" s="144" t="s">
        <v>360</v>
      </c>
      <c r="B42" s="46" t="s">
        <v>107</v>
      </c>
      <c r="C42" s="46" t="s">
        <v>89</v>
      </c>
      <c r="D42" s="31" t="s">
        <v>250</v>
      </c>
      <c r="E42" s="48">
        <v>200</v>
      </c>
      <c r="F42" s="140">
        <v>243.3</v>
      </c>
      <c r="G42" s="138">
        <v>322.89999999999998</v>
      </c>
      <c r="H42" s="149">
        <f t="shared" si="1"/>
        <v>566.20000000000005</v>
      </c>
      <c r="I42" s="44"/>
    </row>
    <row r="43" spans="1:9" ht="63" customHeight="1">
      <c r="A43" s="18" t="s">
        <v>377</v>
      </c>
      <c r="B43" s="46" t="s">
        <v>107</v>
      </c>
      <c r="C43" s="46" t="s">
        <v>90</v>
      </c>
      <c r="D43" s="75">
        <v>4290020160</v>
      </c>
      <c r="E43" s="48">
        <v>200</v>
      </c>
      <c r="F43" s="140">
        <v>0</v>
      </c>
      <c r="G43" s="138"/>
      <c r="H43" s="149">
        <f t="shared" si="1"/>
        <v>0</v>
      </c>
      <c r="I43" s="42"/>
    </row>
    <row r="44" spans="1:9" ht="38.25" customHeight="1">
      <c r="A44" s="18" t="s">
        <v>286</v>
      </c>
      <c r="B44" s="170" t="s">
        <v>107</v>
      </c>
      <c r="C44" s="170" t="s">
        <v>99</v>
      </c>
      <c r="D44" s="87">
        <v>4290007010</v>
      </c>
      <c r="E44" s="173">
        <v>300</v>
      </c>
      <c r="F44" s="172">
        <v>1240</v>
      </c>
      <c r="G44" s="173">
        <v>-69.599999999999994</v>
      </c>
      <c r="H44" s="172">
        <f t="shared" si="1"/>
        <v>1170.4000000000001</v>
      </c>
      <c r="I44" s="171"/>
    </row>
    <row r="45" spans="1:9" ht="38.25" customHeight="1">
      <c r="A45" s="313" t="s">
        <v>427</v>
      </c>
      <c r="B45" s="205" t="s">
        <v>107</v>
      </c>
      <c r="C45" s="205" t="s">
        <v>423</v>
      </c>
      <c r="D45" s="205" t="s">
        <v>428</v>
      </c>
      <c r="E45" s="121">
        <v>300</v>
      </c>
      <c r="F45" s="208">
        <v>474.7</v>
      </c>
      <c r="G45" s="208"/>
      <c r="H45" s="208">
        <f>F45+G45</f>
        <v>474.7</v>
      </c>
      <c r="I45" s="207"/>
    </row>
    <row r="46" spans="1:9" ht="40.5" customHeight="1">
      <c r="A46" s="223" t="s">
        <v>425</v>
      </c>
      <c r="B46" s="200" t="s">
        <v>107</v>
      </c>
      <c r="C46" s="200" t="s">
        <v>423</v>
      </c>
      <c r="D46" s="210" t="s">
        <v>431</v>
      </c>
      <c r="E46" s="121">
        <v>300</v>
      </c>
      <c r="F46" s="199">
        <v>472</v>
      </c>
      <c r="G46" s="152"/>
      <c r="H46" s="199">
        <f>F46+G46</f>
        <v>472</v>
      </c>
      <c r="I46" s="198"/>
    </row>
    <row r="47" spans="1:9" ht="15.75" customHeight="1">
      <c r="A47" s="116" t="s">
        <v>106</v>
      </c>
      <c r="B47" s="35" t="s">
        <v>108</v>
      </c>
      <c r="C47" s="46"/>
      <c r="D47" s="47"/>
      <c r="E47" s="47"/>
      <c r="F47" s="141">
        <f>F48+F49</f>
        <v>977.90000000000009</v>
      </c>
      <c r="G47" s="151">
        <f>G48+G49</f>
        <v>0</v>
      </c>
      <c r="H47" s="39">
        <f>H48+H49</f>
        <v>977.90000000000009</v>
      </c>
      <c r="I47" s="7"/>
    </row>
    <row r="48" spans="1:9" ht="64.5" customHeight="1">
      <c r="A48" s="223" t="s">
        <v>278</v>
      </c>
      <c r="B48" s="36" t="s">
        <v>108</v>
      </c>
      <c r="C48" s="36" t="s">
        <v>80</v>
      </c>
      <c r="D48" s="75">
        <v>4090000270</v>
      </c>
      <c r="E48" s="41">
        <v>100</v>
      </c>
      <c r="F48" s="140">
        <v>818.1</v>
      </c>
      <c r="G48" s="138">
        <v>23.6</v>
      </c>
      <c r="H48" s="149">
        <f>F48+G48</f>
        <v>841.7</v>
      </c>
      <c r="I48" s="7"/>
    </row>
    <row r="49" spans="1:9" ht="38.25" customHeight="1">
      <c r="A49" s="223" t="s">
        <v>369</v>
      </c>
      <c r="B49" s="36" t="s">
        <v>108</v>
      </c>
      <c r="C49" s="36" t="s">
        <v>80</v>
      </c>
      <c r="D49" s="75">
        <v>4090000270</v>
      </c>
      <c r="E49" s="41">
        <v>200</v>
      </c>
      <c r="F49" s="140">
        <v>159.80000000000001</v>
      </c>
      <c r="G49" s="138">
        <v>-23.6</v>
      </c>
      <c r="H49" s="104">
        <f>F49+G49</f>
        <v>136.20000000000002</v>
      </c>
      <c r="I49" s="7"/>
    </row>
    <row r="50" spans="1:9" ht="25.5" customHeight="1">
      <c r="A50" s="116" t="s">
        <v>7</v>
      </c>
      <c r="B50" s="35" t="s">
        <v>8</v>
      </c>
      <c r="C50" s="36"/>
      <c r="D50" s="37"/>
      <c r="E50" s="37"/>
      <c r="F50" s="258">
        <f>SUM(F51:F77)</f>
        <v>17720.500000000004</v>
      </c>
      <c r="G50" s="151">
        <f>SUM(G51:G77)</f>
        <v>531</v>
      </c>
      <c r="H50" s="258">
        <f>SUM(H51:H77)</f>
        <v>18251.5</v>
      </c>
      <c r="I50" s="7"/>
    </row>
    <row r="51" spans="1:9" ht="78" customHeight="1">
      <c r="A51" s="76" t="s">
        <v>282</v>
      </c>
      <c r="B51" s="36" t="s">
        <v>8</v>
      </c>
      <c r="C51" s="36" t="s">
        <v>82</v>
      </c>
      <c r="D51" s="75">
        <v>4190000290</v>
      </c>
      <c r="E51" s="41">
        <v>100</v>
      </c>
      <c r="F51" s="140">
        <v>3288.6</v>
      </c>
      <c r="G51" s="138"/>
      <c r="H51" s="38">
        <f>F51+G51</f>
        <v>3288.6</v>
      </c>
      <c r="I51" s="7"/>
    </row>
    <row r="52" spans="1:9" ht="53.25" customHeight="1">
      <c r="A52" s="127" t="s">
        <v>372</v>
      </c>
      <c r="B52" s="36" t="s">
        <v>8</v>
      </c>
      <c r="C52" s="36" t="s">
        <v>82</v>
      </c>
      <c r="D52" s="75">
        <v>4190000290</v>
      </c>
      <c r="E52" s="41">
        <v>200</v>
      </c>
      <c r="F52" s="140">
        <v>264</v>
      </c>
      <c r="G52" s="317">
        <v>-7</v>
      </c>
      <c r="H52" s="149">
        <f t="shared" ref="H52:H77" si="2">F52+G52</f>
        <v>257</v>
      </c>
      <c r="I52" s="7"/>
    </row>
    <row r="53" spans="1:9" ht="41.25" customHeight="1">
      <c r="A53" s="313" t="s">
        <v>653</v>
      </c>
      <c r="B53" s="309" t="s">
        <v>8</v>
      </c>
      <c r="C53" s="309" t="s">
        <v>82</v>
      </c>
      <c r="D53" s="312">
        <v>4190000290</v>
      </c>
      <c r="E53" s="315">
        <v>300</v>
      </c>
      <c r="F53" s="314"/>
      <c r="G53" s="317">
        <v>7</v>
      </c>
      <c r="H53" s="314">
        <f>F53+G53</f>
        <v>7</v>
      </c>
      <c r="I53" s="311"/>
    </row>
    <row r="54" spans="1:9" ht="37.5" customHeight="1">
      <c r="A54" s="76" t="s">
        <v>283</v>
      </c>
      <c r="B54" s="36" t="s">
        <v>8</v>
      </c>
      <c r="C54" s="36" t="s">
        <v>82</v>
      </c>
      <c r="D54" s="75">
        <v>4190000290</v>
      </c>
      <c r="E54" s="41">
        <v>800</v>
      </c>
      <c r="F54" s="140">
        <v>2</v>
      </c>
      <c r="G54" s="317"/>
      <c r="H54" s="149">
        <f t="shared" si="2"/>
        <v>2</v>
      </c>
      <c r="I54" s="7"/>
    </row>
    <row r="55" spans="1:9" ht="27" customHeight="1">
      <c r="A55" s="76" t="s">
        <v>284</v>
      </c>
      <c r="B55" s="36" t="s">
        <v>8</v>
      </c>
      <c r="C55" s="36" t="s">
        <v>83</v>
      </c>
      <c r="D55" s="75">
        <v>4290020090</v>
      </c>
      <c r="E55" s="41">
        <v>800</v>
      </c>
      <c r="F55" s="140">
        <v>315</v>
      </c>
      <c r="G55" s="317"/>
      <c r="H55" s="149">
        <f t="shared" si="2"/>
        <v>315</v>
      </c>
      <c r="I55" s="7"/>
    </row>
    <row r="56" spans="1:9" ht="51" customHeight="1">
      <c r="A56" s="127" t="s">
        <v>361</v>
      </c>
      <c r="B56" s="36" t="s">
        <v>8</v>
      </c>
      <c r="C56" s="36" t="s">
        <v>84</v>
      </c>
      <c r="D56" s="77">
        <v>1010120080</v>
      </c>
      <c r="E56" s="41">
        <v>200</v>
      </c>
      <c r="F56" s="140">
        <v>200</v>
      </c>
      <c r="G56" s="317"/>
      <c r="H56" s="149">
        <f t="shared" si="2"/>
        <v>200</v>
      </c>
      <c r="I56" s="7"/>
    </row>
    <row r="57" spans="1:9" ht="89.25" customHeight="1">
      <c r="A57" s="76" t="s">
        <v>51</v>
      </c>
      <c r="B57" s="36" t="s">
        <v>8</v>
      </c>
      <c r="C57" s="36" t="s">
        <v>86</v>
      </c>
      <c r="D57" s="75">
        <v>4290000300</v>
      </c>
      <c r="E57" s="41">
        <v>100</v>
      </c>
      <c r="F57" s="140">
        <v>2489.5</v>
      </c>
      <c r="G57" s="317">
        <v>106</v>
      </c>
      <c r="H57" s="149">
        <f t="shared" si="2"/>
        <v>2595.5</v>
      </c>
      <c r="I57" s="7"/>
    </row>
    <row r="58" spans="1:9" ht="63" customHeight="1">
      <c r="A58" s="127" t="s">
        <v>376</v>
      </c>
      <c r="B58" s="36" t="s">
        <v>8</v>
      </c>
      <c r="C58" s="36" t="s">
        <v>86</v>
      </c>
      <c r="D58" s="75">
        <v>4290000300</v>
      </c>
      <c r="E58" s="41">
        <v>200</v>
      </c>
      <c r="F58" s="140">
        <v>840.5</v>
      </c>
      <c r="G58" s="138">
        <v>-42.2</v>
      </c>
      <c r="H58" s="149">
        <f t="shared" si="2"/>
        <v>798.3</v>
      </c>
      <c r="I58" s="7"/>
    </row>
    <row r="59" spans="1:9" ht="51" customHeight="1">
      <c r="A59" s="76" t="s">
        <v>52</v>
      </c>
      <c r="B59" s="36" t="s">
        <v>8</v>
      </c>
      <c r="C59" s="36" t="s">
        <v>86</v>
      </c>
      <c r="D59" s="75">
        <v>4290000300</v>
      </c>
      <c r="E59" s="41">
        <v>800</v>
      </c>
      <c r="F59" s="140">
        <v>33.4</v>
      </c>
      <c r="G59" s="138">
        <v>-3.8</v>
      </c>
      <c r="H59" s="149">
        <f t="shared" si="2"/>
        <v>29.599999999999998</v>
      </c>
      <c r="I59" s="7"/>
    </row>
    <row r="60" spans="1:9" ht="37.5" customHeight="1">
      <c r="A60" s="76" t="s">
        <v>256</v>
      </c>
      <c r="B60" s="36" t="s">
        <v>8</v>
      </c>
      <c r="C60" s="36" t="s">
        <v>88</v>
      </c>
      <c r="D60" s="31" t="s">
        <v>259</v>
      </c>
      <c r="E60" s="41">
        <v>800</v>
      </c>
      <c r="F60" s="140">
        <v>350</v>
      </c>
      <c r="G60" s="138"/>
      <c r="H60" s="149">
        <f t="shared" si="2"/>
        <v>350</v>
      </c>
      <c r="I60" s="7"/>
    </row>
    <row r="61" spans="1:9" ht="37.5" customHeight="1">
      <c r="A61" s="34" t="s">
        <v>298</v>
      </c>
      <c r="B61" s="92" t="s">
        <v>8</v>
      </c>
      <c r="C61" s="92" t="s">
        <v>89</v>
      </c>
      <c r="D61" s="92" t="s">
        <v>299</v>
      </c>
      <c r="E61" s="89">
        <v>500</v>
      </c>
      <c r="F61" s="140">
        <v>0</v>
      </c>
      <c r="G61" s="138"/>
      <c r="H61" s="149">
        <f t="shared" si="2"/>
        <v>0</v>
      </c>
      <c r="I61" s="96"/>
    </row>
    <row r="62" spans="1:9" ht="37.5" customHeight="1">
      <c r="A62" s="34" t="s">
        <v>298</v>
      </c>
      <c r="B62" s="166" t="s">
        <v>8</v>
      </c>
      <c r="C62" s="166" t="s">
        <v>89</v>
      </c>
      <c r="D62" s="166" t="s">
        <v>400</v>
      </c>
      <c r="E62" s="169">
        <v>500</v>
      </c>
      <c r="F62" s="167">
        <v>1167.9000000000001</v>
      </c>
      <c r="G62" s="169">
        <v>401.4</v>
      </c>
      <c r="H62" s="167">
        <f>F62+G62</f>
        <v>1569.3000000000002</v>
      </c>
      <c r="I62" s="168"/>
    </row>
    <row r="63" spans="1:9" ht="37.5" customHeight="1">
      <c r="A63" s="206" t="s">
        <v>429</v>
      </c>
      <c r="B63" s="205" t="s">
        <v>8</v>
      </c>
      <c r="C63" s="205" t="s">
        <v>89</v>
      </c>
      <c r="D63" s="134" t="s">
        <v>430</v>
      </c>
      <c r="E63" s="209">
        <v>500</v>
      </c>
      <c r="F63" s="208">
        <v>2000</v>
      </c>
      <c r="G63" s="152"/>
      <c r="H63" s="208">
        <f>F63+G63</f>
        <v>2000</v>
      </c>
      <c r="I63" s="207"/>
    </row>
    <row r="64" spans="1:9" ht="24.75" customHeight="1">
      <c r="A64" s="76" t="s">
        <v>263</v>
      </c>
      <c r="B64" s="36" t="s">
        <v>8</v>
      </c>
      <c r="C64" s="36" t="s">
        <v>90</v>
      </c>
      <c r="D64" s="31" t="s">
        <v>266</v>
      </c>
      <c r="E64" s="41">
        <v>800</v>
      </c>
      <c r="F64" s="140">
        <v>100</v>
      </c>
      <c r="G64" s="138"/>
      <c r="H64" s="149">
        <f t="shared" si="2"/>
        <v>100</v>
      </c>
      <c r="I64" s="7"/>
    </row>
    <row r="65" spans="1:9" ht="88.5" customHeight="1">
      <c r="A65" s="76" t="s">
        <v>226</v>
      </c>
      <c r="B65" s="36" t="s">
        <v>8</v>
      </c>
      <c r="C65" s="36" t="s">
        <v>93</v>
      </c>
      <c r="D65" s="31" t="s">
        <v>228</v>
      </c>
      <c r="E65" s="41">
        <v>100</v>
      </c>
      <c r="F65" s="140">
        <v>1267.5</v>
      </c>
      <c r="G65" s="138">
        <v>0.3</v>
      </c>
      <c r="H65" s="149">
        <f t="shared" si="2"/>
        <v>1267.8</v>
      </c>
      <c r="I65" s="7"/>
    </row>
    <row r="66" spans="1:9" ht="50.25" customHeight="1">
      <c r="A66" s="127" t="s">
        <v>357</v>
      </c>
      <c r="B66" s="36" t="s">
        <v>8</v>
      </c>
      <c r="C66" s="36" t="s">
        <v>93</v>
      </c>
      <c r="D66" s="31" t="s">
        <v>228</v>
      </c>
      <c r="E66" s="41">
        <v>200</v>
      </c>
      <c r="F66" s="140">
        <v>74.7</v>
      </c>
      <c r="G66" s="138">
        <v>0.2</v>
      </c>
      <c r="H66" s="149">
        <f t="shared" si="2"/>
        <v>74.900000000000006</v>
      </c>
      <c r="I66" s="7"/>
    </row>
    <row r="67" spans="1:9" ht="38.25" customHeight="1">
      <c r="A67" s="76" t="s">
        <v>227</v>
      </c>
      <c r="B67" s="36" t="s">
        <v>8</v>
      </c>
      <c r="C67" s="36" t="s">
        <v>93</v>
      </c>
      <c r="D67" s="31" t="s">
        <v>228</v>
      </c>
      <c r="E67" s="41">
        <v>800</v>
      </c>
      <c r="F67" s="22">
        <v>1</v>
      </c>
      <c r="G67" s="138">
        <v>-0.5</v>
      </c>
      <c r="H67" s="149">
        <f t="shared" si="2"/>
        <v>0.5</v>
      </c>
      <c r="I67" s="7"/>
    </row>
    <row r="68" spans="1:9" ht="29.25" customHeight="1">
      <c r="A68" s="286" t="s">
        <v>619</v>
      </c>
      <c r="B68" s="284" t="s">
        <v>8</v>
      </c>
      <c r="C68" s="284" t="s">
        <v>93</v>
      </c>
      <c r="D68" s="134" t="s">
        <v>622</v>
      </c>
      <c r="E68" s="257">
        <v>100</v>
      </c>
      <c r="F68" s="22">
        <v>10.1</v>
      </c>
      <c r="G68" s="257"/>
      <c r="H68" s="256">
        <f t="shared" si="2"/>
        <v>10.1</v>
      </c>
      <c r="I68" s="254"/>
    </row>
    <row r="69" spans="1:9" ht="40.5" customHeight="1">
      <c r="A69" s="286" t="s">
        <v>645</v>
      </c>
      <c r="B69" s="284" t="s">
        <v>8</v>
      </c>
      <c r="C69" s="284" t="s">
        <v>93</v>
      </c>
      <c r="D69" s="134" t="s">
        <v>644</v>
      </c>
      <c r="E69" s="289">
        <v>100</v>
      </c>
      <c r="F69" s="22"/>
      <c r="G69" s="289">
        <v>69.599999999999994</v>
      </c>
      <c r="H69" s="287">
        <f>F69+G69</f>
        <v>69.599999999999994</v>
      </c>
      <c r="I69" s="288"/>
    </row>
    <row r="70" spans="1:9" ht="75.75" customHeight="1">
      <c r="A70" s="286" t="s">
        <v>208</v>
      </c>
      <c r="B70" s="284" t="s">
        <v>8</v>
      </c>
      <c r="C70" s="284" t="s">
        <v>97</v>
      </c>
      <c r="D70" s="31" t="s">
        <v>212</v>
      </c>
      <c r="E70" s="41">
        <v>100</v>
      </c>
      <c r="F70" s="22">
        <v>2314.6999999999998</v>
      </c>
      <c r="G70" s="138"/>
      <c r="H70" s="149">
        <f t="shared" si="2"/>
        <v>2314.6999999999998</v>
      </c>
      <c r="I70" s="7"/>
    </row>
    <row r="71" spans="1:9" ht="51.75" customHeight="1">
      <c r="A71" s="127" t="s">
        <v>354</v>
      </c>
      <c r="B71" s="36" t="s">
        <v>8</v>
      </c>
      <c r="C71" s="36" t="s">
        <v>97</v>
      </c>
      <c r="D71" s="31" t="s">
        <v>212</v>
      </c>
      <c r="E71" s="41">
        <v>200</v>
      </c>
      <c r="F71" s="22">
        <v>1712.2</v>
      </c>
      <c r="G71" s="138">
        <v>15.6</v>
      </c>
      <c r="H71" s="149">
        <f t="shared" si="2"/>
        <v>1727.8</v>
      </c>
      <c r="I71" s="7"/>
    </row>
    <row r="72" spans="1:9" ht="38.25" customHeight="1">
      <c r="A72" s="76" t="s">
        <v>209</v>
      </c>
      <c r="B72" s="36" t="s">
        <v>8</v>
      </c>
      <c r="C72" s="36" t="s">
        <v>97</v>
      </c>
      <c r="D72" s="31" t="s">
        <v>212</v>
      </c>
      <c r="E72" s="41">
        <v>800</v>
      </c>
      <c r="F72" s="22">
        <v>25.4</v>
      </c>
      <c r="G72" s="138">
        <v>-15.6</v>
      </c>
      <c r="H72" s="149">
        <f t="shared" si="2"/>
        <v>9.7999999999999989</v>
      </c>
      <c r="I72" s="7"/>
    </row>
    <row r="73" spans="1:9" ht="39" customHeight="1">
      <c r="A73" s="82" t="s">
        <v>355</v>
      </c>
      <c r="B73" s="36" t="s">
        <v>8</v>
      </c>
      <c r="C73" s="36" t="s">
        <v>97</v>
      </c>
      <c r="D73" s="72" t="s">
        <v>213</v>
      </c>
      <c r="E73" s="41">
        <v>200</v>
      </c>
      <c r="F73" s="22">
        <v>156.6</v>
      </c>
      <c r="G73" s="138"/>
      <c r="H73" s="149">
        <f t="shared" si="2"/>
        <v>156.6</v>
      </c>
      <c r="I73" s="7"/>
    </row>
    <row r="74" spans="1:9" ht="38.25" customHeight="1">
      <c r="A74" s="127" t="s">
        <v>384</v>
      </c>
      <c r="B74" s="36" t="s">
        <v>8</v>
      </c>
      <c r="C74" s="36" t="s">
        <v>97</v>
      </c>
      <c r="D74" s="31" t="s">
        <v>216</v>
      </c>
      <c r="E74" s="41">
        <v>200</v>
      </c>
      <c r="F74" s="22">
        <v>702</v>
      </c>
      <c r="G74" s="138"/>
      <c r="H74" s="149">
        <f t="shared" si="2"/>
        <v>702</v>
      </c>
      <c r="I74" s="7"/>
    </row>
    <row r="75" spans="1:9" ht="101.25" customHeight="1">
      <c r="A75" s="71" t="s">
        <v>219</v>
      </c>
      <c r="B75" s="36" t="s">
        <v>8</v>
      </c>
      <c r="C75" s="36" t="s">
        <v>97</v>
      </c>
      <c r="D75" s="31" t="s">
        <v>221</v>
      </c>
      <c r="E75" s="41">
        <v>100</v>
      </c>
      <c r="F75" s="22">
        <v>112</v>
      </c>
      <c r="G75" s="138"/>
      <c r="H75" s="149">
        <f t="shared" si="2"/>
        <v>112</v>
      </c>
      <c r="I75" s="13"/>
    </row>
    <row r="76" spans="1:9" ht="76.5" customHeight="1">
      <c r="A76" s="76" t="s">
        <v>220</v>
      </c>
      <c r="B76" s="43" t="s">
        <v>8</v>
      </c>
      <c r="C76" s="43" t="s">
        <v>97</v>
      </c>
      <c r="D76" s="72" t="s">
        <v>222</v>
      </c>
      <c r="E76" s="45">
        <v>100</v>
      </c>
      <c r="F76" s="22">
        <v>252.9</v>
      </c>
      <c r="G76" s="138"/>
      <c r="H76" s="149">
        <f t="shared" si="2"/>
        <v>252.9</v>
      </c>
      <c r="I76" s="44"/>
    </row>
    <row r="77" spans="1:9" ht="27" customHeight="1">
      <c r="A77" s="255" t="s">
        <v>619</v>
      </c>
      <c r="B77" s="253" t="s">
        <v>8</v>
      </c>
      <c r="C77" s="253" t="s">
        <v>97</v>
      </c>
      <c r="D77" s="253" t="s">
        <v>621</v>
      </c>
      <c r="E77" s="257">
        <v>100</v>
      </c>
      <c r="F77" s="22">
        <v>40.5</v>
      </c>
      <c r="G77" s="257"/>
      <c r="H77" s="256">
        <f t="shared" si="2"/>
        <v>40.5</v>
      </c>
      <c r="I77" s="254"/>
    </row>
    <row r="78" spans="1:9" ht="26.25" customHeight="1">
      <c r="A78" s="16" t="s">
        <v>117</v>
      </c>
      <c r="B78" s="35" t="s">
        <v>9</v>
      </c>
      <c r="C78" s="36"/>
      <c r="D78" s="36"/>
      <c r="E78" s="37"/>
      <c r="F78" s="187">
        <f>SUM(F79:F148)</f>
        <v>113216.40000000001</v>
      </c>
      <c r="G78" s="187">
        <f>SUM(G79:G148)</f>
        <v>-235.10000000000016</v>
      </c>
      <c r="H78" s="39">
        <f>SUM(H79:H148)</f>
        <v>112981.29999999999</v>
      </c>
      <c r="I78" s="7"/>
    </row>
    <row r="79" spans="1:9" ht="59.25" customHeight="1">
      <c r="A79" s="184" t="s">
        <v>382</v>
      </c>
      <c r="B79" s="188" t="s">
        <v>9</v>
      </c>
      <c r="C79" s="185" t="s">
        <v>84</v>
      </c>
      <c r="D79" s="182">
        <v>4290020100</v>
      </c>
      <c r="E79" s="186">
        <v>200</v>
      </c>
      <c r="F79" s="181">
        <v>2.5</v>
      </c>
      <c r="G79" s="186"/>
      <c r="H79" s="181">
        <f t="shared" ref="H79" si="3">F79+G79</f>
        <v>2.5</v>
      </c>
      <c r="I79" s="183"/>
    </row>
    <row r="80" spans="1:9" ht="51" customHeight="1">
      <c r="A80" s="127" t="s">
        <v>336</v>
      </c>
      <c r="B80" s="31" t="s">
        <v>9</v>
      </c>
      <c r="C80" s="36" t="s">
        <v>92</v>
      </c>
      <c r="D80" s="72" t="s">
        <v>141</v>
      </c>
      <c r="E80" s="41">
        <v>200</v>
      </c>
      <c r="F80" s="140">
        <v>115</v>
      </c>
      <c r="G80" s="138"/>
      <c r="H80" s="38">
        <f>F80+G80</f>
        <v>115</v>
      </c>
      <c r="I80" s="7"/>
    </row>
    <row r="81" spans="1:9" ht="51" customHeight="1">
      <c r="A81" s="136" t="s">
        <v>389</v>
      </c>
      <c r="B81" s="134" t="s">
        <v>9</v>
      </c>
      <c r="C81" s="135" t="s">
        <v>92</v>
      </c>
      <c r="D81" s="135" t="s">
        <v>294</v>
      </c>
      <c r="E81" s="133">
        <v>200</v>
      </c>
      <c r="F81" s="140">
        <v>0</v>
      </c>
      <c r="G81" s="138"/>
      <c r="H81" s="149">
        <f t="shared" ref="H81:H148" si="4">F81+G81</f>
        <v>0</v>
      </c>
      <c r="I81" s="137"/>
    </row>
    <row r="82" spans="1:9" ht="126" customHeight="1">
      <c r="A82" s="18" t="s">
        <v>340</v>
      </c>
      <c r="B82" s="31" t="s">
        <v>9</v>
      </c>
      <c r="C82" s="72" t="s">
        <v>92</v>
      </c>
      <c r="D82" s="72" t="s">
        <v>151</v>
      </c>
      <c r="E82" s="41">
        <v>200</v>
      </c>
      <c r="F82" s="140">
        <v>196.9</v>
      </c>
      <c r="G82" s="138"/>
      <c r="H82" s="149">
        <f t="shared" si="4"/>
        <v>196.9</v>
      </c>
      <c r="I82" s="13"/>
    </row>
    <row r="83" spans="1:9" ht="78" customHeight="1">
      <c r="A83" s="76" t="s">
        <v>131</v>
      </c>
      <c r="B83" s="31" t="s">
        <v>9</v>
      </c>
      <c r="C83" s="36" t="s">
        <v>92</v>
      </c>
      <c r="D83" s="74" t="s">
        <v>159</v>
      </c>
      <c r="E83" s="41">
        <v>100</v>
      </c>
      <c r="F83" s="140">
        <v>2853.2</v>
      </c>
      <c r="G83" s="138">
        <v>25.5</v>
      </c>
      <c r="H83" s="149">
        <f t="shared" si="4"/>
        <v>2878.7</v>
      </c>
      <c r="I83" s="7"/>
    </row>
    <row r="84" spans="1:9" ht="51" customHeight="1">
      <c r="A84" s="127" t="s">
        <v>342</v>
      </c>
      <c r="B84" s="36" t="s">
        <v>9</v>
      </c>
      <c r="C84" s="36" t="s">
        <v>92</v>
      </c>
      <c r="D84" s="74" t="s">
        <v>159</v>
      </c>
      <c r="E84" s="41">
        <v>200</v>
      </c>
      <c r="F84" s="140">
        <v>2830</v>
      </c>
      <c r="G84" s="138">
        <v>-88.8</v>
      </c>
      <c r="H84" s="149">
        <f t="shared" si="4"/>
        <v>2741.2</v>
      </c>
      <c r="I84" s="7"/>
    </row>
    <row r="85" spans="1:9" ht="38.25" customHeight="1">
      <c r="A85" s="76" t="s">
        <v>132</v>
      </c>
      <c r="B85" s="36" t="s">
        <v>9</v>
      </c>
      <c r="C85" s="36" t="s">
        <v>92</v>
      </c>
      <c r="D85" s="72" t="s">
        <v>159</v>
      </c>
      <c r="E85" s="41">
        <v>800</v>
      </c>
      <c r="F85" s="140">
        <v>27.2</v>
      </c>
      <c r="G85" s="138">
        <v>-2</v>
      </c>
      <c r="H85" s="149">
        <f t="shared" si="4"/>
        <v>25.2</v>
      </c>
      <c r="I85" s="7"/>
    </row>
    <row r="86" spans="1:9" ht="39.75" customHeight="1">
      <c r="A86" s="127" t="s">
        <v>343</v>
      </c>
      <c r="B86" s="36" t="s">
        <v>9</v>
      </c>
      <c r="C86" s="36" t="s">
        <v>92</v>
      </c>
      <c r="D86" s="80" t="s">
        <v>292</v>
      </c>
      <c r="E86" s="41">
        <v>200</v>
      </c>
      <c r="F86" s="140">
        <v>1323</v>
      </c>
      <c r="G86" s="138"/>
      <c r="H86" s="149">
        <f t="shared" si="4"/>
        <v>1323</v>
      </c>
      <c r="I86" s="7"/>
    </row>
    <row r="87" spans="1:9" ht="27" customHeight="1">
      <c r="A87" s="127" t="s">
        <v>344</v>
      </c>
      <c r="B87" s="100" t="s">
        <v>9</v>
      </c>
      <c r="C87" s="100" t="s">
        <v>92</v>
      </c>
      <c r="D87" s="100" t="s">
        <v>311</v>
      </c>
      <c r="E87" s="99">
        <v>200</v>
      </c>
      <c r="F87" s="140">
        <v>1254.8</v>
      </c>
      <c r="G87" s="138">
        <v>-16.100000000000001</v>
      </c>
      <c r="H87" s="149">
        <f t="shared" si="4"/>
        <v>1238.7</v>
      </c>
      <c r="I87" s="101"/>
    </row>
    <row r="88" spans="1:9" ht="27" customHeight="1">
      <c r="A88" s="255" t="s">
        <v>619</v>
      </c>
      <c r="B88" s="253" t="s">
        <v>9</v>
      </c>
      <c r="C88" s="253" t="s">
        <v>92</v>
      </c>
      <c r="D88" s="253" t="s">
        <v>618</v>
      </c>
      <c r="E88" s="257">
        <v>100</v>
      </c>
      <c r="F88" s="256">
        <v>164.6</v>
      </c>
      <c r="G88" s="257"/>
      <c r="H88" s="256">
        <f t="shared" si="4"/>
        <v>164.6</v>
      </c>
      <c r="I88" s="254"/>
    </row>
    <row r="89" spans="1:9" ht="177.75" customHeight="1">
      <c r="A89" s="76" t="s">
        <v>168</v>
      </c>
      <c r="B89" s="72" t="s">
        <v>9</v>
      </c>
      <c r="C89" s="72" t="s">
        <v>92</v>
      </c>
      <c r="D89" s="72" t="s">
        <v>169</v>
      </c>
      <c r="E89" s="41">
        <v>100</v>
      </c>
      <c r="F89" s="140">
        <v>4635.3</v>
      </c>
      <c r="G89" s="138">
        <v>-233.9</v>
      </c>
      <c r="H89" s="149">
        <f t="shared" si="4"/>
        <v>4401.4000000000005</v>
      </c>
      <c r="I89" s="7"/>
    </row>
    <row r="90" spans="1:9" ht="152.25" customHeight="1">
      <c r="A90" s="158" t="s">
        <v>347</v>
      </c>
      <c r="B90" s="72" t="s">
        <v>9</v>
      </c>
      <c r="C90" s="72" t="s">
        <v>92</v>
      </c>
      <c r="D90" s="72" t="s">
        <v>169</v>
      </c>
      <c r="E90" s="41">
        <v>200</v>
      </c>
      <c r="F90" s="140">
        <v>24.3</v>
      </c>
      <c r="G90" s="138">
        <v>-1.2</v>
      </c>
      <c r="H90" s="149">
        <f t="shared" si="4"/>
        <v>23.1</v>
      </c>
      <c r="I90" s="7"/>
    </row>
    <row r="91" spans="1:9" ht="51" customHeight="1">
      <c r="A91" s="14" t="s">
        <v>334</v>
      </c>
      <c r="B91" s="100" t="s">
        <v>9</v>
      </c>
      <c r="C91" s="100" t="s">
        <v>93</v>
      </c>
      <c r="D91" s="100" t="s">
        <v>302</v>
      </c>
      <c r="E91" s="105">
        <v>200</v>
      </c>
      <c r="F91" s="140">
        <v>25</v>
      </c>
      <c r="G91" s="142"/>
      <c r="H91" s="149">
        <f t="shared" si="4"/>
        <v>25</v>
      </c>
      <c r="I91" s="101"/>
    </row>
    <row r="92" spans="1:9" ht="51.75" customHeight="1">
      <c r="A92" s="165" t="s">
        <v>301</v>
      </c>
      <c r="B92" s="100" t="s">
        <v>9</v>
      </c>
      <c r="C92" s="100" t="s">
        <v>93</v>
      </c>
      <c r="D92" s="100" t="s">
        <v>302</v>
      </c>
      <c r="E92" s="105">
        <v>600</v>
      </c>
      <c r="F92" s="140">
        <v>75</v>
      </c>
      <c r="G92" s="142"/>
      <c r="H92" s="149">
        <f t="shared" si="4"/>
        <v>75</v>
      </c>
      <c r="I92" s="101"/>
    </row>
    <row r="93" spans="1:9" ht="51" customHeight="1">
      <c r="A93" s="158" t="s">
        <v>335</v>
      </c>
      <c r="B93" s="157" t="s">
        <v>9</v>
      </c>
      <c r="C93" s="157" t="s">
        <v>93</v>
      </c>
      <c r="D93" s="157" t="s">
        <v>140</v>
      </c>
      <c r="E93" s="160">
        <v>200</v>
      </c>
      <c r="F93" s="159">
        <v>339.9</v>
      </c>
      <c r="G93" s="160"/>
      <c r="H93" s="159">
        <f t="shared" si="4"/>
        <v>339.9</v>
      </c>
      <c r="I93" s="7"/>
    </row>
    <row r="94" spans="1:9" ht="51.75" customHeight="1">
      <c r="A94" s="158" t="s">
        <v>128</v>
      </c>
      <c r="B94" s="157" t="s">
        <v>9</v>
      </c>
      <c r="C94" s="157" t="s">
        <v>93</v>
      </c>
      <c r="D94" s="157" t="s">
        <v>140</v>
      </c>
      <c r="E94" s="160">
        <v>600</v>
      </c>
      <c r="F94" s="159">
        <v>797.9</v>
      </c>
      <c r="G94" s="160"/>
      <c r="H94" s="159">
        <f t="shared" si="4"/>
        <v>797.9</v>
      </c>
      <c r="I94" s="7"/>
    </row>
    <row r="95" spans="1:9" ht="51" customHeight="1">
      <c r="A95" s="136" t="s">
        <v>389</v>
      </c>
      <c r="B95" s="135" t="s">
        <v>9</v>
      </c>
      <c r="C95" s="135" t="s">
        <v>93</v>
      </c>
      <c r="D95" s="135" t="s">
        <v>294</v>
      </c>
      <c r="E95" s="133">
        <v>200</v>
      </c>
      <c r="F95" s="140">
        <v>0</v>
      </c>
      <c r="G95" s="138"/>
      <c r="H95" s="149">
        <f t="shared" si="4"/>
        <v>0</v>
      </c>
      <c r="I95" s="137"/>
    </row>
    <row r="96" spans="1:9" ht="50.25" customHeight="1">
      <c r="A96" s="85" t="s">
        <v>293</v>
      </c>
      <c r="B96" s="83" t="s">
        <v>9</v>
      </c>
      <c r="C96" s="83" t="s">
        <v>93</v>
      </c>
      <c r="D96" s="83" t="s">
        <v>294</v>
      </c>
      <c r="E96" s="78">
        <v>600</v>
      </c>
      <c r="F96" s="140">
        <v>500</v>
      </c>
      <c r="G96" s="138"/>
      <c r="H96" s="149">
        <f t="shared" si="4"/>
        <v>500</v>
      </c>
      <c r="I96" s="84"/>
    </row>
    <row r="97" spans="1:9" ht="63" customHeight="1">
      <c r="A97" s="109" t="s">
        <v>303</v>
      </c>
      <c r="B97" s="100" t="s">
        <v>9</v>
      </c>
      <c r="C97" s="100" t="s">
        <v>93</v>
      </c>
      <c r="D97" s="100" t="s">
        <v>304</v>
      </c>
      <c r="E97" s="99">
        <v>600</v>
      </c>
      <c r="F97" s="140">
        <v>1290</v>
      </c>
      <c r="G97" s="138"/>
      <c r="H97" s="149">
        <f t="shared" si="4"/>
        <v>1290</v>
      </c>
      <c r="I97" s="101"/>
    </row>
    <row r="98" spans="1:9" ht="66" customHeight="1">
      <c r="A98" s="223" t="s">
        <v>435</v>
      </c>
      <c r="B98" s="216" t="s">
        <v>9</v>
      </c>
      <c r="C98" s="216" t="s">
        <v>93</v>
      </c>
      <c r="D98" s="216" t="s">
        <v>432</v>
      </c>
      <c r="E98" s="219">
        <v>600</v>
      </c>
      <c r="F98" s="217">
        <v>1451.4</v>
      </c>
      <c r="G98" s="121"/>
      <c r="H98" s="217">
        <f t="shared" si="4"/>
        <v>1451.4</v>
      </c>
      <c r="I98" s="218"/>
    </row>
    <row r="99" spans="1:9" ht="72" customHeight="1">
      <c r="A99" s="223" t="s">
        <v>422</v>
      </c>
      <c r="B99" s="220" t="s">
        <v>9</v>
      </c>
      <c r="C99" s="220" t="s">
        <v>93</v>
      </c>
      <c r="D99" s="220" t="s">
        <v>426</v>
      </c>
      <c r="E99" s="225">
        <v>600</v>
      </c>
      <c r="F99" s="224">
        <v>100</v>
      </c>
      <c r="G99" s="225"/>
      <c r="H99" s="224">
        <f>F99+G99</f>
        <v>100</v>
      </c>
      <c r="I99" s="13"/>
    </row>
    <row r="100" spans="1:9" ht="51" customHeight="1">
      <c r="A100" s="14" t="s">
        <v>130</v>
      </c>
      <c r="B100" s="220" t="s">
        <v>9</v>
      </c>
      <c r="C100" s="220" t="s">
        <v>93</v>
      </c>
      <c r="D100" s="220" t="s">
        <v>149</v>
      </c>
      <c r="E100" s="225">
        <v>600</v>
      </c>
      <c r="F100" s="224">
        <v>0</v>
      </c>
      <c r="G100" s="225"/>
      <c r="H100" s="224">
        <f t="shared" si="4"/>
        <v>0</v>
      </c>
      <c r="I100" s="13"/>
    </row>
    <row r="101" spans="1:9" ht="56.25" customHeight="1">
      <c r="A101" s="14" t="s">
        <v>338</v>
      </c>
      <c r="B101" s="220" t="s">
        <v>9</v>
      </c>
      <c r="C101" s="220" t="s">
        <v>93</v>
      </c>
      <c r="D101" s="220" t="s">
        <v>393</v>
      </c>
      <c r="E101" s="225">
        <v>200</v>
      </c>
      <c r="F101" s="224">
        <v>326.3</v>
      </c>
      <c r="G101" s="225"/>
      <c r="H101" s="224">
        <f t="shared" si="4"/>
        <v>326.3</v>
      </c>
      <c r="I101" s="146"/>
    </row>
    <row r="102" spans="1:9" ht="51" customHeight="1">
      <c r="A102" s="70" t="s">
        <v>130</v>
      </c>
      <c r="B102" s="145" t="s">
        <v>9</v>
      </c>
      <c r="C102" s="145" t="s">
        <v>93</v>
      </c>
      <c r="D102" s="73" t="s">
        <v>393</v>
      </c>
      <c r="E102" s="143">
        <v>600</v>
      </c>
      <c r="F102" s="149">
        <v>767.1</v>
      </c>
      <c r="G102" s="143"/>
      <c r="H102" s="149">
        <f t="shared" si="4"/>
        <v>767.1</v>
      </c>
      <c r="I102" s="146"/>
    </row>
    <row r="103" spans="1:9" ht="88.5" customHeight="1">
      <c r="A103" s="18" t="s">
        <v>339</v>
      </c>
      <c r="B103" s="36" t="s">
        <v>9</v>
      </c>
      <c r="C103" s="36" t="s">
        <v>93</v>
      </c>
      <c r="D103" s="72" t="s">
        <v>150</v>
      </c>
      <c r="E103" s="41">
        <v>200</v>
      </c>
      <c r="F103" s="140">
        <v>65.5</v>
      </c>
      <c r="G103" s="138">
        <v>-34.799999999999997</v>
      </c>
      <c r="H103" s="149">
        <f t="shared" si="4"/>
        <v>30.700000000000003</v>
      </c>
      <c r="I103" s="7"/>
    </row>
    <row r="104" spans="1:9" ht="102.75" customHeight="1">
      <c r="A104" s="18" t="s">
        <v>625</v>
      </c>
      <c r="B104" s="268" t="s">
        <v>9</v>
      </c>
      <c r="C104" s="268" t="s">
        <v>93</v>
      </c>
      <c r="D104" s="268" t="s">
        <v>150</v>
      </c>
      <c r="E104" s="282">
        <v>600</v>
      </c>
      <c r="F104" s="280"/>
      <c r="G104" s="282">
        <v>34.799999999999997</v>
      </c>
      <c r="H104" s="280">
        <f>F104+G104</f>
        <v>34.799999999999997</v>
      </c>
      <c r="I104" s="275"/>
    </row>
    <row r="105" spans="1:9" ht="88.5" customHeight="1">
      <c r="A105" s="34" t="s">
        <v>133</v>
      </c>
      <c r="B105" s="36" t="s">
        <v>9</v>
      </c>
      <c r="C105" s="36" t="s">
        <v>93</v>
      </c>
      <c r="D105" s="74" t="s">
        <v>162</v>
      </c>
      <c r="E105" s="41">
        <v>100</v>
      </c>
      <c r="F105" s="140">
        <v>785.6</v>
      </c>
      <c r="G105" s="138">
        <v>-147.4</v>
      </c>
      <c r="H105" s="149">
        <f t="shared" si="4"/>
        <v>638.20000000000005</v>
      </c>
      <c r="I105" s="7"/>
    </row>
    <row r="106" spans="1:9" ht="64.5" customHeight="1">
      <c r="A106" s="33" t="s">
        <v>345</v>
      </c>
      <c r="B106" s="36" t="s">
        <v>9</v>
      </c>
      <c r="C106" s="36" t="s">
        <v>93</v>
      </c>
      <c r="D106" s="74" t="s">
        <v>162</v>
      </c>
      <c r="E106" s="41">
        <v>200</v>
      </c>
      <c r="F106" s="140">
        <v>11370.7</v>
      </c>
      <c r="G106" s="138">
        <v>-62.6</v>
      </c>
      <c r="H106" s="149">
        <f t="shared" si="4"/>
        <v>11308.1</v>
      </c>
      <c r="I106" s="7"/>
    </row>
    <row r="107" spans="1:9" ht="52.5" customHeight="1">
      <c r="A107" s="33" t="s">
        <v>138</v>
      </c>
      <c r="B107" s="54" t="s">
        <v>9</v>
      </c>
      <c r="C107" s="54" t="s">
        <v>93</v>
      </c>
      <c r="D107" s="74" t="s">
        <v>162</v>
      </c>
      <c r="E107" s="53">
        <v>300</v>
      </c>
      <c r="F107" s="140"/>
      <c r="G107" s="138"/>
      <c r="H107" s="149">
        <f t="shared" si="4"/>
        <v>0</v>
      </c>
      <c r="I107" s="55"/>
    </row>
    <row r="108" spans="1:9" ht="63" customHeight="1">
      <c r="A108" s="33" t="s">
        <v>134</v>
      </c>
      <c r="B108" s="36" t="s">
        <v>9</v>
      </c>
      <c r="C108" s="36" t="s">
        <v>93</v>
      </c>
      <c r="D108" s="74" t="s">
        <v>162</v>
      </c>
      <c r="E108" s="41">
        <v>600</v>
      </c>
      <c r="F108" s="140">
        <v>13671.6</v>
      </c>
      <c r="G108" s="152">
        <v>405.9</v>
      </c>
      <c r="H108" s="149">
        <f t="shared" si="4"/>
        <v>14077.5</v>
      </c>
      <c r="I108" s="7"/>
    </row>
    <row r="109" spans="1:9" ht="51" customHeight="1">
      <c r="A109" s="33" t="s">
        <v>135</v>
      </c>
      <c r="B109" s="36" t="s">
        <v>9</v>
      </c>
      <c r="C109" s="36" t="s">
        <v>93</v>
      </c>
      <c r="D109" s="74" t="s">
        <v>162</v>
      </c>
      <c r="E109" s="41">
        <v>800</v>
      </c>
      <c r="F109" s="140">
        <v>171.3</v>
      </c>
      <c r="G109" s="152">
        <v>-18.3</v>
      </c>
      <c r="H109" s="149">
        <f t="shared" si="4"/>
        <v>153</v>
      </c>
      <c r="I109" s="7"/>
    </row>
    <row r="110" spans="1:9" ht="39.75" customHeight="1">
      <c r="A110" s="127" t="s">
        <v>343</v>
      </c>
      <c r="B110" s="36" t="s">
        <v>9</v>
      </c>
      <c r="C110" s="36" t="s">
        <v>93</v>
      </c>
      <c r="D110" s="72" t="s">
        <v>164</v>
      </c>
      <c r="E110" s="41">
        <v>200</v>
      </c>
      <c r="F110" s="140">
        <v>1049.2</v>
      </c>
      <c r="G110" s="138"/>
      <c r="H110" s="149">
        <f t="shared" si="4"/>
        <v>1049.2</v>
      </c>
      <c r="I110" s="7"/>
    </row>
    <row r="111" spans="1:9" ht="31.5" customHeight="1">
      <c r="A111" s="162" t="s">
        <v>344</v>
      </c>
      <c r="B111" s="161" t="s">
        <v>9</v>
      </c>
      <c r="C111" s="161" t="s">
        <v>93</v>
      </c>
      <c r="D111" s="161" t="s">
        <v>312</v>
      </c>
      <c r="E111" s="164">
        <v>200</v>
      </c>
      <c r="F111" s="163">
        <v>805.7</v>
      </c>
      <c r="G111" s="164">
        <v>16.100000000000001</v>
      </c>
      <c r="H111" s="163">
        <f t="shared" si="4"/>
        <v>821.80000000000007</v>
      </c>
      <c r="I111" s="101"/>
    </row>
    <row r="112" spans="1:9" ht="31.5" customHeight="1">
      <c r="A112" s="255" t="s">
        <v>619</v>
      </c>
      <c r="B112" s="253" t="s">
        <v>9</v>
      </c>
      <c r="C112" s="253" t="s">
        <v>93</v>
      </c>
      <c r="D112" s="253" t="s">
        <v>618</v>
      </c>
      <c r="E112" s="257">
        <v>100</v>
      </c>
      <c r="F112" s="256">
        <v>108.7</v>
      </c>
      <c r="G112" s="257"/>
      <c r="H112" s="256">
        <f t="shared" si="4"/>
        <v>108.7</v>
      </c>
      <c r="I112" s="254"/>
    </row>
    <row r="113" spans="1:10" ht="177" customHeight="1">
      <c r="A113" s="162" t="s">
        <v>387</v>
      </c>
      <c r="B113" s="161" t="s">
        <v>9</v>
      </c>
      <c r="C113" s="161" t="s">
        <v>93</v>
      </c>
      <c r="D113" s="161" t="s">
        <v>174</v>
      </c>
      <c r="E113" s="164">
        <v>100</v>
      </c>
      <c r="F113" s="163">
        <v>20464.099999999999</v>
      </c>
      <c r="G113" s="164">
        <v>-2439.6999999999998</v>
      </c>
      <c r="H113" s="163">
        <f t="shared" si="4"/>
        <v>18024.399999999998</v>
      </c>
      <c r="I113" s="7"/>
    </row>
    <row r="114" spans="1:10" ht="152.25" customHeight="1">
      <c r="A114" s="132" t="s">
        <v>348</v>
      </c>
      <c r="B114" s="36" t="s">
        <v>9</v>
      </c>
      <c r="C114" s="36" t="s">
        <v>93</v>
      </c>
      <c r="D114" s="72" t="s">
        <v>174</v>
      </c>
      <c r="E114" s="41">
        <v>200</v>
      </c>
      <c r="F114" s="140">
        <v>23.6</v>
      </c>
      <c r="G114" s="138">
        <v>158.6</v>
      </c>
      <c r="H114" s="149">
        <f t="shared" si="4"/>
        <v>182.2</v>
      </c>
      <c r="I114" s="40"/>
    </row>
    <row r="115" spans="1:10" ht="141.75" customHeight="1">
      <c r="A115" s="264" t="s">
        <v>624</v>
      </c>
      <c r="B115" s="263" t="s">
        <v>9</v>
      </c>
      <c r="C115" s="263" t="s">
        <v>93</v>
      </c>
      <c r="D115" s="263" t="s">
        <v>174</v>
      </c>
      <c r="E115" s="267">
        <v>300</v>
      </c>
      <c r="F115" s="265">
        <v>19.5</v>
      </c>
      <c r="G115" s="267"/>
      <c r="H115" s="265">
        <f>F115+G115</f>
        <v>19.5</v>
      </c>
      <c r="I115" s="266"/>
    </row>
    <row r="116" spans="1:10" ht="162" customHeight="1">
      <c r="A116" s="33" t="s">
        <v>388</v>
      </c>
      <c r="B116" s="36" t="s">
        <v>9</v>
      </c>
      <c r="C116" s="36" t="s">
        <v>93</v>
      </c>
      <c r="D116" s="72" t="s">
        <v>174</v>
      </c>
      <c r="E116" s="41">
        <v>600</v>
      </c>
      <c r="F116" s="140">
        <v>31564</v>
      </c>
      <c r="G116" s="138">
        <v>2281.1</v>
      </c>
      <c r="H116" s="149">
        <f t="shared" si="4"/>
        <v>33845.1</v>
      </c>
      <c r="I116" s="62"/>
      <c r="J116" s="63"/>
    </row>
    <row r="117" spans="1:10" ht="85.5" customHeight="1">
      <c r="A117" s="76" t="s">
        <v>178</v>
      </c>
      <c r="B117" s="36" t="s">
        <v>9</v>
      </c>
      <c r="C117" s="36" t="s">
        <v>93</v>
      </c>
      <c r="D117" s="72" t="s">
        <v>179</v>
      </c>
      <c r="E117" s="41">
        <v>100</v>
      </c>
      <c r="F117" s="140">
        <v>2846.4</v>
      </c>
      <c r="G117" s="138">
        <v>-0.5</v>
      </c>
      <c r="H117" s="149">
        <f t="shared" si="4"/>
        <v>2845.9</v>
      </c>
      <c r="I117" s="62"/>
      <c r="J117" s="63"/>
    </row>
    <row r="118" spans="1:10" ht="50.25" customHeight="1">
      <c r="A118" s="127" t="s">
        <v>349</v>
      </c>
      <c r="B118" s="36" t="s">
        <v>9</v>
      </c>
      <c r="C118" s="36" t="s">
        <v>93</v>
      </c>
      <c r="D118" s="72" t="s">
        <v>179</v>
      </c>
      <c r="E118" s="41">
        <v>200</v>
      </c>
      <c r="F118" s="140">
        <v>812</v>
      </c>
      <c r="G118" s="152">
        <v>-102</v>
      </c>
      <c r="H118" s="149">
        <f t="shared" si="4"/>
        <v>710</v>
      </c>
      <c r="I118" s="7"/>
    </row>
    <row r="119" spans="1:10" ht="37.5" customHeight="1">
      <c r="A119" s="76" t="s">
        <v>180</v>
      </c>
      <c r="B119" s="36" t="s">
        <v>9</v>
      </c>
      <c r="C119" s="36" t="s">
        <v>93</v>
      </c>
      <c r="D119" s="72" t="s">
        <v>179</v>
      </c>
      <c r="E119" s="41">
        <v>800</v>
      </c>
      <c r="F119" s="140">
        <v>130.5</v>
      </c>
      <c r="G119" s="138">
        <v>-9.8000000000000007</v>
      </c>
      <c r="H119" s="149">
        <f t="shared" si="4"/>
        <v>120.7</v>
      </c>
      <c r="I119" s="7"/>
    </row>
    <row r="120" spans="1:10" ht="28.5" customHeight="1">
      <c r="A120" s="255" t="s">
        <v>619</v>
      </c>
      <c r="B120" s="253" t="s">
        <v>9</v>
      </c>
      <c r="C120" s="253" t="s">
        <v>93</v>
      </c>
      <c r="D120" s="253" t="s">
        <v>620</v>
      </c>
      <c r="E120" s="257">
        <v>100</v>
      </c>
      <c r="F120" s="256">
        <v>10.1</v>
      </c>
      <c r="G120" s="257"/>
      <c r="H120" s="256">
        <f t="shared" si="4"/>
        <v>10.1</v>
      </c>
      <c r="I120" s="254"/>
    </row>
    <row r="121" spans="1:10" ht="63" customHeight="1">
      <c r="A121" s="14" t="s">
        <v>350</v>
      </c>
      <c r="B121" s="36" t="s">
        <v>9</v>
      </c>
      <c r="C121" s="36" t="s">
        <v>94</v>
      </c>
      <c r="D121" s="72" t="s">
        <v>186</v>
      </c>
      <c r="E121" s="41">
        <v>200</v>
      </c>
      <c r="F121" s="140">
        <v>90.1</v>
      </c>
      <c r="G121" s="138"/>
      <c r="H121" s="149">
        <f t="shared" si="4"/>
        <v>90.1</v>
      </c>
      <c r="I121" s="13"/>
    </row>
    <row r="122" spans="1:10" ht="62.25" customHeight="1">
      <c r="A122" s="14" t="s">
        <v>185</v>
      </c>
      <c r="B122" s="36" t="s">
        <v>9</v>
      </c>
      <c r="C122" s="36" t="s">
        <v>94</v>
      </c>
      <c r="D122" s="72" t="s">
        <v>186</v>
      </c>
      <c r="E122" s="41">
        <v>600</v>
      </c>
      <c r="F122" s="140">
        <v>164</v>
      </c>
      <c r="G122" s="138"/>
      <c r="H122" s="149">
        <f t="shared" si="4"/>
        <v>164</v>
      </c>
      <c r="I122" s="13"/>
    </row>
    <row r="123" spans="1:10" ht="63.75" customHeight="1">
      <c r="A123" s="127" t="s">
        <v>351</v>
      </c>
      <c r="B123" s="36" t="s">
        <v>9</v>
      </c>
      <c r="C123" s="36" t="s">
        <v>94</v>
      </c>
      <c r="D123" s="72" t="s">
        <v>188</v>
      </c>
      <c r="E123" s="41">
        <v>200</v>
      </c>
      <c r="F123" s="140">
        <v>0</v>
      </c>
      <c r="G123" s="138"/>
      <c r="H123" s="149">
        <f t="shared" si="4"/>
        <v>0</v>
      </c>
      <c r="I123" s="7"/>
    </row>
    <row r="124" spans="1:10" ht="75.75" customHeight="1">
      <c r="A124" s="76" t="s">
        <v>187</v>
      </c>
      <c r="B124" s="36" t="s">
        <v>9</v>
      </c>
      <c r="C124" s="36" t="s">
        <v>94</v>
      </c>
      <c r="D124" s="72" t="s">
        <v>188</v>
      </c>
      <c r="E124" s="41">
        <v>600</v>
      </c>
      <c r="F124" s="140">
        <v>23.1</v>
      </c>
      <c r="G124" s="138"/>
      <c r="H124" s="149">
        <f t="shared" si="4"/>
        <v>23.1</v>
      </c>
      <c r="I124" s="7"/>
    </row>
    <row r="125" spans="1:10" ht="27" customHeight="1">
      <c r="A125" s="127" t="s">
        <v>352</v>
      </c>
      <c r="B125" s="36" t="s">
        <v>9</v>
      </c>
      <c r="C125" s="36" t="s">
        <v>94</v>
      </c>
      <c r="D125" s="72" t="s">
        <v>190</v>
      </c>
      <c r="E125" s="41">
        <v>200</v>
      </c>
      <c r="F125" s="140">
        <v>0</v>
      </c>
      <c r="G125" s="138"/>
      <c r="H125" s="149">
        <f t="shared" si="4"/>
        <v>0</v>
      </c>
      <c r="I125" s="7"/>
    </row>
    <row r="126" spans="1:10" ht="38.25" customHeight="1">
      <c r="A126" s="109" t="s">
        <v>189</v>
      </c>
      <c r="B126" s="36" t="s">
        <v>9</v>
      </c>
      <c r="C126" s="36" t="s">
        <v>94</v>
      </c>
      <c r="D126" s="72" t="s">
        <v>190</v>
      </c>
      <c r="E126" s="41">
        <v>600</v>
      </c>
      <c r="F126" s="140">
        <v>0</v>
      </c>
      <c r="G126" s="138"/>
      <c r="H126" s="149">
        <f t="shared" si="4"/>
        <v>0</v>
      </c>
      <c r="I126" s="7"/>
    </row>
    <row r="127" spans="1:10" ht="51" customHeight="1">
      <c r="A127" s="14" t="s">
        <v>394</v>
      </c>
      <c r="B127" s="145" t="s">
        <v>9</v>
      </c>
      <c r="C127" s="145" t="s">
        <v>94</v>
      </c>
      <c r="D127" s="145" t="s">
        <v>396</v>
      </c>
      <c r="E127" s="143">
        <v>200</v>
      </c>
      <c r="F127" s="149">
        <v>176</v>
      </c>
      <c r="G127" s="152"/>
      <c r="H127" s="149">
        <f t="shared" si="4"/>
        <v>176</v>
      </c>
      <c r="I127" s="146"/>
    </row>
    <row r="128" spans="1:10" ht="63.75" customHeight="1">
      <c r="A128" s="14" t="s">
        <v>395</v>
      </c>
      <c r="B128" s="145" t="s">
        <v>9</v>
      </c>
      <c r="C128" s="145" t="s">
        <v>94</v>
      </c>
      <c r="D128" s="145" t="s">
        <v>396</v>
      </c>
      <c r="E128" s="143">
        <v>600</v>
      </c>
      <c r="F128" s="149">
        <v>212.5</v>
      </c>
      <c r="G128" s="152"/>
      <c r="H128" s="149">
        <f t="shared" si="4"/>
        <v>212.5</v>
      </c>
      <c r="I128" s="146"/>
    </row>
    <row r="129" spans="1:9" ht="52.5" customHeight="1">
      <c r="A129" s="79" t="s">
        <v>353</v>
      </c>
      <c r="B129" s="92" t="s">
        <v>9</v>
      </c>
      <c r="C129" s="92" t="s">
        <v>94</v>
      </c>
      <c r="D129" s="92" t="s">
        <v>195</v>
      </c>
      <c r="E129" s="89">
        <v>200</v>
      </c>
      <c r="F129" s="140">
        <v>30</v>
      </c>
      <c r="G129" s="138"/>
      <c r="H129" s="149">
        <f t="shared" si="4"/>
        <v>30</v>
      </c>
      <c r="I129" s="96"/>
    </row>
    <row r="130" spans="1:9" ht="63.75" customHeight="1">
      <c r="A130" s="103" t="s">
        <v>313</v>
      </c>
      <c r="B130" s="100" t="s">
        <v>9</v>
      </c>
      <c r="C130" s="100" t="s">
        <v>94</v>
      </c>
      <c r="D130" s="100" t="s">
        <v>195</v>
      </c>
      <c r="E130" s="99">
        <v>600</v>
      </c>
      <c r="F130" s="140">
        <v>20</v>
      </c>
      <c r="G130" s="138"/>
      <c r="H130" s="149">
        <f t="shared" si="4"/>
        <v>20</v>
      </c>
      <c r="I130" s="101"/>
    </row>
    <row r="131" spans="1:9" ht="51.75" customHeight="1">
      <c r="A131" s="107" t="s">
        <v>324</v>
      </c>
      <c r="B131" s="108" t="s">
        <v>9</v>
      </c>
      <c r="C131" s="108" t="s">
        <v>94</v>
      </c>
      <c r="D131" s="108" t="s">
        <v>325</v>
      </c>
      <c r="E131" s="106">
        <v>600</v>
      </c>
      <c r="F131" s="140">
        <v>20</v>
      </c>
      <c r="G131" s="138"/>
      <c r="H131" s="149">
        <f t="shared" si="4"/>
        <v>20</v>
      </c>
      <c r="I131" s="112"/>
    </row>
    <row r="132" spans="1:9" ht="63" customHeight="1">
      <c r="A132" s="107" t="s">
        <v>327</v>
      </c>
      <c r="B132" s="92" t="s">
        <v>9</v>
      </c>
      <c r="C132" s="17" t="s">
        <v>94</v>
      </c>
      <c r="D132" s="93">
        <v>1510100510</v>
      </c>
      <c r="E132" s="17" t="s">
        <v>326</v>
      </c>
      <c r="F132" s="140">
        <v>20</v>
      </c>
      <c r="G132" s="17"/>
      <c r="H132" s="149">
        <f t="shared" si="4"/>
        <v>20</v>
      </c>
      <c r="I132" s="96"/>
    </row>
    <row r="133" spans="1:9" ht="53.25" customHeight="1">
      <c r="A133" s="126" t="s">
        <v>366</v>
      </c>
      <c r="B133" s="108" t="s">
        <v>9</v>
      </c>
      <c r="C133" s="17" t="s">
        <v>94</v>
      </c>
      <c r="D133" s="87">
        <v>1510100520</v>
      </c>
      <c r="E133" s="17" t="s">
        <v>115</v>
      </c>
      <c r="F133" s="140">
        <v>10</v>
      </c>
      <c r="G133" s="17"/>
      <c r="H133" s="149">
        <f t="shared" si="4"/>
        <v>10</v>
      </c>
      <c r="I133" s="112"/>
    </row>
    <row r="134" spans="1:9" ht="38.25" customHeight="1">
      <c r="A134" s="260" t="s">
        <v>385</v>
      </c>
      <c r="B134" s="259" t="s">
        <v>9</v>
      </c>
      <c r="C134" s="259" t="s">
        <v>95</v>
      </c>
      <c r="D134" s="259" t="s">
        <v>144</v>
      </c>
      <c r="E134" s="262">
        <v>200</v>
      </c>
      <c r="F134" s="261">
        <v>55.1</v>
      </c>
      <c r="G134" s="262"/>
      <c r="H134" s="261">
        <f t="shared" si="4"/>
        <v>55.1</v>
      </c>
      <c r="I134" s="112"/>
    </row>
    <row r="135" spans="1:9" ht="26.25" customHeight="1">
      <c r="A135" s="260" t="s">
        <v>314</v>
      </c>
      <c r="B135" s="259" t="s">
        <v>9</v>
      </c>
      <c r="C135" s="259" t="s">
        <v>95</v>
      </c>
      <c r="D135" s="259" t="s">
        <v>144</v>
      </c>
      <c r="E135" s="262">
        <v>300</v>
      </c>
      <c r="F135" s="261">
        <v>40</v>
      </c>
      <c r="G135" s="262"/>
      <c r="H135" s="261">
        <f t="shared" si="4"/>
        <v>40</v>
      </c>
      <c r="I135" s="7"/>
    </row>
    <row r="136" spans="1:9" ht="51" customHeight="1">
      <c r="A136" s="127" t="s">
        <v>341</v>
      </c>
      <c r="B136" s="100" t="s">
        <v>9</v>
      </c>
      <c r="C136" s="100" t="s">
        <v>95</v>
      </c>
      <c r="D136" s="100" t="s">
        <v>310</v>
      </c>
      <c r="E136" s="99">
        <v>200</v>
      </c>
      <c r="F136" s="140">
        <v>336.4</v>
      </c>
      <c r="G136" s="138"/>
      <c r="H136" s="149">
        <f t="shared" si="4"/>
        <v>336.4</v>
      </c>
      <c r="I136" s="101"/>
    </row>
    <row r="137" spans="1:9" ht="63.75" customHeight="1">
      <c r="A137" s="103" t="s">
        <v>307</v>
      </c>
      <c r="B137" s="100" t="s">
        <v>9</v>
      </c>
      <c r="C137" s="100" t="s">
        <v>95</v>
      </c>
      <c r="D137" s="100" t="s">
        <v>310</v>
      </c>
      <c r="E137" s="99">
        <v>600</v>
      </c>
      <c r="F137" s="140">
        <v>50</v>
      </c>
      <c r="G137" s="138"/>
      <c r="H137" s="149">
        <f t="shared" si="4"/>
        <v>50</v>
      </c>
      <c r="I137" s="101"/>
    </row>
    <row r="138" spans="1:9" ht="64.5" customHeight="1">
      <c r="A138" s="94" t="s">
        <v>136</v>
      </c>
      <c r="B138" s="36" t="s">
        <v>9</v>
      </c>
      <c r="C138" s="36" t="s">
        <v>95</v>
      </c>
      <c r="D138" s="72" t="s">
        <v>163</v>
      </c>
      <c r="E138" s="41">
        <v>100</v>
      </c>
      <c r="F138" s="140">
        <v>6343.7</v>
      </c>
      <c r="G138" s="138">
        <v>-27.2</v>
      </c>
      <c r="H138" s="149">
        <f t="shared" si="4"/>
        <v>6316.5</v>
      </c>
      <c r="I138" s="7"/>
    </row>
    <row r="139" spans="1:9" ht="39" customHeight="1">
      <c r="A139" s="33" t="s">
        <v>346</v>
      </c>
      <c r="B139" s="36" t="s">
        <v>9</v>
      </c>
      <c r="C139" s="36" t="s">
        <v>95</v>
      </c>
      <c r="D139" s="72" t="s">
        <v>163</v>
      </c>
      <c r="E139" s="41">
        <v>200</v>
      </c>
      <c r="F139" s="140">
        <v>1409.7</v>
      </c>
      <c r="G139" s="138">
        <v>28.4</v>
      </c>
      <c r="H139" s="149">
        <f t="shared" si="4"/>
        <v>1438.1000000000001</v>
      </c>
      <c r="I139" s="7"/>
    </row>
    <row r="140" spans="1:9" ht="25.5" customHeight="1">
      <c r="A140" s="33" t="s">
        <v>137</v>
      </c>
      <c r="B140" s="36" t="s">
        <v>9</v>
      </c>
      <c r="C140" s="36" t="s">
        <v>95</v>
      </c>
      <c r="D140" s="72" t="s">
        <v>163</v>
      </c>
      <c r="E140" s="41">
        <v>800</v>
      </c>
      <c r="F140" s="140">
        <v>5.6</v>
      </c>
      <c r="G140" s="138">
        <v>-1.2</v>
      </c>
      <c r="H140" s="149">
        <f t="shared" si="4"/>
        <v>4.3999999999999995</v>
      </c>
      <c r="I140" s="7"/>
    </row>
    <row r="141" spans="1:9" ht="68.25" customHeight="1">
      <c r="A141" s="162" t="s">
        <v>198</v>
      </c>
      <c r="B141" s="161" t="s">
        <v>9</v>
      </c>
      <c r="C141" s="161" t="s">
        <v>95</v>
      </c>
      <c r="D141" s="134" t="s">
        <v>202</v>
      </c>
      <c r="E141" s="164">
        <v>300</v>
      </c>
      <c r="F141" s="163">
        <v>28</v>
      </c>
      <c r="G141" s="164"/>
      <c r="H141" s="163">
        <f t="shared" si="4"/>
        <v>28</v>
      </c>
      <c r="I141" s="13"/>
    </row>
    <row r="142" spans="1:9" ht="39" customHeight="1">
      <c r="A142" s="162" t="s">
        <v>199</v>
      </c>
      <c r="B142" s="161" t="s">
        <v>9</v>
      </c>
      <c r="C142" s="161" t="s">
        <v>95</v>
      </c>
      <c r="D142" s="161" t="s">
        <v>203</v>
      </c>
      <c r="E142" s="164">
        <v>300</v>
      </c>
      <c r="F142" s="163">
        <v>126</v>
      </c>
      <c r="G142" s="164"/>
      <c r="H142" s="163">
        <f t="shared" si="4"/>
        <v>126</v>
      </c>
      <c r="I142" s="13"/>
    </row>
    <row r="143" spans="1:9" ht="37.5" customHeight="1">
      <c r="A143" s="109" t="s">
        <v>200</v>
      </c>
      <c r="B143" s="36" t="s">
        <v>9</v>
      </c>
      <c r="C143" s="36" t="s">
        <v>95</v>
      </c>
      <c r="D143" s="72" t="s">
        <v>204</v>
      </c>
      <c r="E143" s="41">
        <v>300</v>
      </c>
      <c r="F143" s="140">
        <v>80</v>
      </c>
      <c r="G143" s="138"/>
      <c r="H143" s="149">
        <f t="shared" si="4"/>
        <v>80</v>
      </c>
      <c r="I143" s="13"/>
    </row>
    <row r="144" spans="1:9" ht="50.25" customHeight="1">
      <c r="A144" s="127" t="s">
        <v>363</v>
      </c>
      <c r="B144" s="92" t="s">
        <v>9</v>
      </c>
      <c r="C144" s="92" t="s">
        <v>95</v>
      </c>
      <c r="D144" s="97">
        <v>1410100300</v>
      </c>
      <c r="E144" s="89">
        <v>200</v>
      </c>
      <c r="F144" s="140">
        <v>30</v>
      </c>
      <c r="G144" s="138"/>
      <c r="H144" s="149">
        <f t="shared" si="4"/>
        <v>30</v>
      </c>
      <c r="I144" s="96"/>
    </row>
    <row r="145" spans="1:9" ht="51.75" customHeight="1">
      <c r="A145" s="109" t="s">
        <v>328</v>
      </c>
      <c r="B145" s="108" t="s">
        <v>9</v>
      </c>
      <c r="C145" s="108" t="s">
        <v>95</v>
      </c>
      <c r="D145" s="115">
        <v>1410100300</v>
      </c>
      <c r="E145" s="106">
        <v>600</v>
      </c>
      <c r="F145" s="140">
        <v>70</v>
      </c>
      <c r="G145" s="138"/>
      <c r="H145" s="149">
        <f t="shared" si="4"/>
        <v>70</v>
      </c>
      <c r="I145" s="112"/>
    </row>
    <row r="146" spans="1:9" ht="89.25" customHeight="1">
      <c r="A146" s="71" t="s">
        <v>152</v>
      </c>
      <c r="B146" s="36" t="s">
        <v>9</v>
      </c>
      <c r="C146" s="37">
        <v>1004</v>
      </c>
      <c r="D146" s="72" t="s">
        <v>153</v>
      </c>
      <c r="E146" s="41">
        <v>300</v>
      </c>
      <c r="F146" s="140">
        <v>850.5</v>
      </c>
      <c r="G146" s="138"/>
      <c r="H146" s="149">
        <f t="shared" si="4"/>
        <v>850.5</v>
      </c>
      <c r="I146" s="7"/>
    </row>
    <row r="147" spans="1:9" ht="102" customHeight="1">
      <c r="A147" s="109" t="s">
        <v>154</v>
      </c>
      <c r="B147" s="36" t="s">
        <v>9</v>
      </c>
      <c r="C147" s="37">
        <v>1004</v>
      </c>
      <c r="D147" s="72" t="s">
        <v>153</v>
      </c>
      <c r="E147" s="41">
        <v>600</v>
      </c>
      <c r="F147" s="140">
        <v>0</v>
      </c>
      <c r="G147" s="138"/>
      <c r="H147" s="149">
        <f t="shared" si="4"/>
        <v>0</v>
      </c>
      <c r="I147" s="7"/>
    </row>
    <row r="148" spans="1:9" ht="53.25" customHeight="1">
      <c r="A148" s="127" t="s">
        <v>358</v>
      </c>
      <c r="B148" s="92" t="s">
        <v>9</v>
      </c>
      <c r="C148" s="92" t="s">
        <v>102</v>
      </c>
      <c r="D148" s="90" t="s">
        <v>234</v>
      </c>
      <c r="E148" s="89">
        <v>200</v>
      </c>
      <c r="F148" s="140">
        <v>27.8</v>
      </c>
      <c r="G148" s="138"/>
      <c r="H148" s="149">
        <f t="shared" si="4"/>
        <v>27.8</v>
      </c>
      <c r="I148" s="96"/>
    </row>
    <row r="149" spans="1:9" ht="37.5" customHeight="1">
      <c r="A149" s="111" t="s">
        <v>329</v>
      </c>
      <c r="B149" s="35" t="s">
        <v>323</v>
      </c>
      <c r="C149" s="91"/>
      <c r="D149" s="35"/>
      <c r="E149" s="98"/>
      <c r="F149" s="141">
        <f>SUM(F150:F157)</f>
        <v>1722.7</v>
      </c>
      <c r="G149" s="204">
        <f>SUM(G150:G157)</f>
        <v>0</v>
      </c>
      <c r="H149" s="114">
        <f>SUM(H150:H157)</f>
        <v>1722.7</v>
      </c>
      <c r="I149" s="96"/>
    </row>
    <row r="150" spans="1:9" ht="63.75" customHeight="1">
      <c r="A150" s="127" t="s">
        <v>359</v>
      </c>
      <c r="B150" s="108" t="s">
        <v>323</v>
      </c>
      <c r="C150" s="108" t="s">
        <v>84</v>
      </c>
      <c r="D150" s="108" t="s">
        <v>240</v>
      </c>
      <c r="E150" s="121">
        <v>200</v>
      </c>
      <c r="F150" s="140">
        <v>70</v>
      </c>
      <c r="G150" s="121"/>
      <c r="H150" s="110">
        <v>70</v>
      </c>
      <c r="I150" s="112"/>
    </row>
    <row r="151" spans="1:9" ht="77.25" customHeight="1">
      <c r="A151" s="103" t="s">
        <v>319</v>
      </c>
      <c r="B151" s="100" t="s">
        <v>323</v>
      </c>
      <c r="C151" s="108" t="s">
        <v>330</v>
      </c>
      <c r="D151" s="92" t="s">
        <v>300</v>
      </c>
      <c r="E151" s="17" t="s">
        <v>10</v>
      </c>
      <c r="F151" s="140">
        <v>953.4</v>
      </c>
      <c r="G151" s="17"/>
      <c r="H151" s="104">
        <f>F151+G151</f>
        <v>953.4</v>
      </c>
      <c r="I151" s="96"/>
    </row>
    <row r="152" spans="1:9" ht="39.75" customHeight="1">
      <c r="A152" s="127" t="s">
        <v>371</v>
      </c>
      <c r="B152" s="100" t="s">
        <v>323</v>
      </c>
      <c r="C152" s="108" t="s">
        <v>330</v>
      </c>
      <c r="D152" s="92" t="s">
        <v>300</v>
      </c>
      <c r="E152" s="17" t="s">
        <v>115</v>
      </c>
      <c r="F152" s="140">
        <v>304.3</v>
      </c>
      <c r="G152" s="17"/>
      <c r="H152" s="104">
        <f>F152+G152</f>
        <v>304.3</v>
      </c>
      <c r="I152" s="96"/>
    </row>
    <row r="153" spans="1:9" ht="50.25" customHeight="1">
      <c r="A153" s="79" t="s">
        <v>386</v>
      </c>
      <c r="B153" s="100" t="s">
        <v>323</v>
      </c>
      <c r="C153" s="92" t="s">
        <v>94</v>
      </c>
      <c r="D153" s="92" t="s">
        <v>195</v>
      </c>
      <c r="E153" s="89">
        <v>200</v>
      </c>
      <c r="F153" s="140">
        <v>55</v>
      </c>
      <c r="G153" s="138"/>
      <c r="H153" s="95">
        <f>F153+G153</f>
        <v>55</v>
      </c>
      <c r="I153" s="96"/>
    </row>
    <row r="154" spans="1:9" ht="42" customHeight="1">
      <c r="A154" s="126" t="s">
        <v>365</v>
      </c>
      <c r="B154" s="100" t="s">
        <v>323</v>
      </c>
      <c r="C154" s="17" t="s">
        <v>94</v>
      </c>
      <c r="D154" s="93">
        <v>1510100510</v>
      </c>
      <c r="E154" s="17" t="s">
        <v>115</v>
      </c>
      <c r="F154" s="140">
        <v>50</v>
      </c>
      <c r="G154" s="17"/>
      <c r="H154" s="95">
        <v>50</v>
      </c>
      <c r="I154" s="96"/>
    </row>
    <row r="155" spans="1:9" ht="54.75" customHeight="1">
      <c r="A155" s="279" t="s">
        <v>363</v>
      </c>
      <c r="B155" s="268" t="s">
        <v>323</v>
      </c>
      <c r="C155" s="268" t="s">
        <v>95</v>
      </c>
      <c r="D155" s="276">
        <v>1410100300</v>
      </c>
      <c r="E155" s="282">
        <v>200</v>
      </c>
      <c r="F155" s="280">
        <v>50</v>
      </c>
      <c r="G155" s="282"/>
      <c r="H155" s="280">
        <v>50</v>
      </c>
      <c r="I155" s="96"/>
    </row>
    <row r="156" spans="1:9" ht="52.5" customHeight="1">
      <c r="A156" s="279" t="s">
        <v>341</v>
      </c>
      <c r="B156" s="268" t="s">
        <v>323</v>
      </c>
      <c r="C156" s="268" t="s">
        <v>95</v>
      </c>
      <c r="D156" s="268" t="s">
        <v>310</v>
      </c>
      <c r="E156" s="282">
        <v>200</v>
      </c>
      <c r="F156" s="280">
        <v>90</v>
      </c>
      <c r="G156" s="282"/>
      <c r="H156" s="280">
        <v>90</v>
      </c>
      <c r="I156" s="96"/>
    </row>
    <row r="157" spans="1:9" ht="51" customHeight="1">
      <c r="A157" s="127" t="s">
        <v>358</v>
      </c>
      <c r="B157" s="100" t="s">
        <v>323</v>
      </c>
      <c r="C157" s="92" t="s">
        <v>102</v>
      </c>
      <c r="D157" s="90" t="s">
        <v>234</v>
      </c>
      <c r="E157" s="89">
        <v>200</v>
      </c>
      <c r="F157" s="140">
        <v>150</v>
      </c>
      <c r="G157" s="138"/>
      <c r="H157" s="95">
        <v>150</v>
      </c>
      <c r="I157" s="96"/>
    </row>
    <row r="158" spans="1:9" ht="23.25" customHeight="1">
      <c r="A158" s="21" t="s">
        <v>49</v>
      </c>
      <c r="B158" s="8"/>
      <c r="C158" s="8"/>
      <c r="D158" s="8"/>
      <c r="E158" s="8"/>
      <c r="F158" s="211">
        <f>F19+F50+F47+F78+F149</f>
        <v>156169.90000000002</v>
      </c>
      <c r="G158" s="211">
        <f>G19+G50+G47+G78+G149</f>
        <v>489.19999999999982</v>
      </c>
      <c r="H158" s="211">
        <f>H19+H50+H47+H78+H149</f>
        <v>156659.1</v>
      </c>
      <c r="I158" s="7"/>
    </row>
    <row r="159" spans="1:9" ht="15.75">
      <c r="A159" s="1"/>
    </row>
    <row r="160" spans="1:9" ht="15.75">
      <c r="A160" s="1"/>
    </row>
  </sheetData>
  <mergeCells count="22">
    <mergeCell ref="A1:H1"/>
    <mergeCell ref="A2:H2"/>
    <mergeCell ref="A3:H3"/>
    <mergeCell ref="A4:H4"/>
    <mergeCell ref="A5:H5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3:H13"/>
    <mergeCell ref="E15:H15"/>
    <mergeCell ref="D6:H6"/>
    <mergeCell ref="D7:H7"/>
    <mergeCell ref="D8:H8"/>
    <mergeCell ref="D9:H9"/>
    <mergeCell ref="A12:H12"/>
    <mergeCell ref="C10:H10"/>
  </mergeCells>
  <pageMargins left="0.59055118110236227" right="0.19685039370078741" top="0.19685039370078741" bottom="0.19685039370078741" header="0.31496062992125984" footer="0.31496062992125984"/>
  <pageSetup paperSize="9" scale="86" orientation="portrait" r:id="rId1"/>
  <rowBreaks count="9" manualBreakCount="9">
    <brk id="29" max="7" man="1"/>
    <brk id="47" max="7" man="1"/>
    <brk id="66" max="7" man="1"/>
    <brk id="83" max="7" man="1"/>
    <brk id="97" max="7" man="1"/>
    <brk id="112" max="7" man="1"/>
    <brk id="121" max="7" man="1"/>
    <brk id="138" max="7" man="1"/>
    <brk id="15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topLeftCell="A13" workbookViewId="0">
      <selection activeCell="D29" sqref="D29"/>
    </sheetView>
  </sheetViews>
  <sheetFormatPr defaultRowHeight="15"/>
  <cols>
    <col min="1" max="1" width="43.7109375" customWidth="1"/>
    <col min="2" max="2" width="10.42578125" customWidth="1"/>
    <col min="3" max="3" width="25.140625" customWidth="1"/>
  </cols>
  <sheetData>
    <row r="1" spans="1:10" ht="15.75">
      <c r="A1" s="332" t="s">
        <v>11</v>
      </c>
      <c r="B1" s="332"/>
      <c r="C1" s="332"/>
      <c r="D1" s="275"/>
      <c r="E1" s="275"/>
      <c r="F1" s="275"/>
      <c r="G1" s="275"/>
      <c r="H1" s="275"/>
      <c r="I1" s="275"/>
      <c r="J1" s="275"/>
    </row>
    <row r="2" spans="1:10" ht="15.75">
      <c r="A2" s="290"/>
      <c r="B2" s="290"/>
      <c r="C2" s="273" t="s">
        <v>0</v>
      </c>
      <c r="D2" s="275"/>
      <c r="E2" s="275"/>
      <c r="F2" s="275"/>
      <c r="G2" s="275"/>
      <c r="H2" s="275"/>
      <c r="I2" s="275"/>
      <c r="J2" s="275"/>
    </row>
    <row r="3" spans="1:10" ht="15.75">
      <c r="A3" s="290"/>
      <c r="B3" s="290"/>
      <c r="C3" s="274" t="s">
        <v>5</v>
      </c>
      <c r="D3" s="291"/>
      <c r="E3" s="291"/>
      <c r="F3" s="291"/>
      <c r="G3" s="291"/>
      <c r="H3" s="291"/>
      <c r="I3" s="291"/>
      <c r="J3" s="291"/>
    </row>
    <row r="4" spans="1:10" ht="15.75" customHeight="1">
      <c r="A4" s="290"/>
      <c r="B4" s="290"/>
      <c r="C4" s="273" t="s">
        <v>2</v>
      </c>
      <c r="D4" s="275"/>
      <c r="E4" s="275"/>
      <c r="F4" s="275"/>
      <c r="G4" s="275"/>
      <c r="H4" s="275"/>
      <c r="I4" s="275"/>
      <c r="J4" s="275"/>
    </row>
    <row r="5" spans="1:10" ht="16.5" customHeight="1">
      <c r="A5" s="290"/>
      <c r="B5" s="290"/>
      <c r="C5" s="308" t="s">
        <v>648</v>
      </c>
      <c r="D5" s="275"/>
      <c r="E5" s="275"/>
      <c r="F5" s="275"/>
      <c r="G5" s="275"/>
      <c r="H5" s="275"/>
      <c r="I5" s="275"/>
      <c r="J5" s="275"/>
    </row>
    <row r="6" spans="1:10" ht="15.75">
      <c r="A6" s="273"/>
      <c r="B6" s="292"/>
      <c r="C6" s="273" t="s">
        <v>626</v>
      </c>
    </row>
    <row r="7" spans="1:10" ht="15.75">
      <c r="A7" s="274"/>
      <c r="B7" s="293"/>
      <c r="C7" s="274" t="s">
        <v>34</v>
      </c>
    </row>
    <row r="8" spans="1:10" ht="15.75">
      <c r="A8" s="274"/>
      <c r="B8" s="274"/>
      <c r="C8" s="274" t="s">
        <v>1</v>
      </c>
    </row>
    <row r="9" spans="1:10" ht="16.5" customHeight="1">
      <c r="A9" s="274"/>
      <c r="B9" s="274"/>
      <c r="C9" s="274" t="s">
        <v>2</v>
      </c>
    </row>
    <row r="10" spans="1:10" ht="16.5" customHeight="1">
      <c r="A10" s="273"/>
      <c r="B10" s="292"/>
      <c r="C10" s="273" t="s">
        <v>627</v>
      </c>
    </row>
    <row r="11" spans="1:10" ht="16.5">
      <c r="A11" s="392"/>
      <c r="B11" s="336"/>
      <c r="C11" s="336"/>
    </row>
    <row r="12" spans="1:10" ht="15.75">
      <c r="A12" s="3"/>
    </row>
    <row r="13" spans="1:10" ht="15.75">
      <c r="A13" s="3"/>
    </row>
    <row r="14" spans="1:10">
      <c r="A14" s="334" t="s">
        <v>628</v>
      </c>
      <c r="B14" s="336"/>
      <c r="C14" s="336"/>
    </row>
    <row r="15" spans="1:10">
      <c r="A15" s="334" t="s">
        <v>629</v>
      </c>
      <c r="B15" s="336"/>
      <c r="C15" s="336"/>
    </row>
    <row r="16" spans="1:10">
      <c r="A16" s="334" t="s">
        <v>630</v>
      </c>
      <c r="B16" s="336"/>
      <c r="C16" s="336"/>
    </row>
    <row r="17" spans="1:3" ht="15.75">
      <c r="A17" s="334"/>
      <c r="B17" s="336"/>
      <c r="C17" s="336"/>
    </row>
    <row r="18" spans="1:3">
      <c r="A18" s="294"/>
    </row>
    <row r="19" spans="1:3" ht="15.75">
      <c r="A19" s="295"/>
    </row>
    <row r="20" spans="1:3" ht="15.75">
      <c r="A20" s="296"/>
      <c r="C20" s="297" t="s">
        <v>6</v>
      </c>
    </row>
    <row r="21" spans="1:3" ht="16.5" thickBot="1">
      <c r="A21" s="298" t="s">
        <v>631</v>
      </c>
      <c r="B21" s="299"/>
      <c r="C21" s="299"/>
    </row>
    <row r="22" spans="1:3">
      <c r="A22" s="377" t="s">
        <v>632</v>
      </c>
      <c r="B22" s="379" t="s">
        <v>633</v>
      </c>
      <c r="C22" s="380"/>
    </row>
    <row r="23" spans="1:3" ht="15.75" thickBot="1">
      <c r="A23" s="378"/>
      <c r="B23" s="381"/>
      <c r="C23" s="382"/>
    </row>
    <row r="24" spans="1:3">
      <c r="A24" s="377"/>
      <c r="B24" s="379" t="s">
        <v>634</v>
      </c>
      <c r="C24" s="385"/>
    </row>
    <row r="25" spans="1:3">
      <c r="A25" s="383"/>
      <c r="B25" s="386"/>
      <c r="C25" s="387"/>
    </row>
    <row r="26" spans="1:3">
      <c r="A26" s="383"/>
      <c r="B26" s="386"/>
      <c r="C26" s="387"/>
    </row>
    <row r="27" spans="1:3" ht="47.25" customHeight="1" thickBot="1">
      <c r="A27" s="384"/>
      <c r="B27" s="381"/>
      <c r="C27" s="388"/>
    </row>
    <row r="28" spans="1:3" ht="15.75" thickBot="1">
      <c r="A28" s="300"/>
      <c r="B28" s="389" t="s">
        <v>635</v>
      </c>
      <c r="C28" s="390"/>
    </row>
    <row r="29" spans="1:3">
      <c r="A29" s="301" t="s">
        <v>636</v>
      </c>
      <c r="B29" s="379">
        <v>1082</v>
      </c>
      <c r="C29" s="380"/>
    </row>
    <row r="30" spans="1:3">
      <c r="A30" s="302" t="s">
        <v>637</v>
      </c>
      <c r="B30" s="386">
        <v>138.9</v>
      </c>
      <c r="C30" s="391"/>
    </row>
    <row r="31" spans="1:3">
      <c r="A31" s="302" t="s">
        <v>638</v>
      </c>
      <c r="B31" s="386">
        <v>958</v>
      </c>
      <c r="C31" s="391"/>
    </row>
    <row r="32" spans="1:3">
      <c r="A32" s="302" t="s">
        <v>639</v>
      </c>
      <c r="B32" s="386">
        <v>0</v>
      </c>
      <c r="C32" s="391"/>
    </row>
    <row r="33" spans="1:3">
      <c r="A33" s="302" t="s">
        <v>640</v>
      </c>
      <c r="B33" s="386">
        <v>673.2</v>
      </c>
      <c r="C33" s="391"/>
    </row>
    <row r="34" spans="1:3" ht="15.75" thickBot="1">
      <c r="A34" s="303" t="s">
        <v>641</v>
      </c>
      <c r="B34" s="381">
        <v>717.2</v>
      </c>
      <c r="C34" s="382"/>
    </row>
    <row r="35" spans="1:3" ht="15.75" thickBot="1">
      <c r="A35" s="304" t="s">
        <v>642</v>
      </c>
      <c r="B35" s="375">
        <f>SUM(B29:C34)</f>
        <v>3569.3</v>
      </c>
      <c r="C35" s="376"/>
    </row>
    <row r="36" spans="1:3" ht="15.75">
      <c r="A36" s="6" t="s">
        <v>643</v>
      </c>
    </row>
    <row r="37" spans="1:3" ht="18.75">
      <c r="A37" s="305"/>
    </row>
    <row r="47" spans="1:3" ht="15.75">
      <c r="A47" s="1"/>
    </row>
  </sheetData>
  <mergeCells count="18">
    <mergeCell ref="A17:C17"/>
    <mergeCell ref="A1:C1"/>
    <mergeCell ref="A11:C11"/>
    <mergeCell ref="A14:C14"/>
    <mergeCell ref="A15:C15"/>
    <mergeCell ref="A16:C16"/>
    <mergeCell ref="B35:C35"/>
    <mergeCell ref="A22:A23"/>
    <mergeCell ref="B22:C23"/>
    <mergeCell ref="A24:A27"/>
    <mergeCell ref="B24:C27"/>
    <mergeCell ref="B28:C28"/>
    <mergeCell ref="B29:C29"/>
    <mergeCell ref="B30:C30"/>
    <mergeCell ref="B31:C31"/>
    <mergeCell ref="B32:C32"/>
    <mergeCell ref="B33:C33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2016-11-30T10:29:57Z</cp:lastPrinted>
  <dcterms:created xsi:type="dcterms:W3CDTF">2014-09-25T13:17:34Z</dcterms:created>
  <dcterms:modified xsi:type="dcterms:W3CDTF">2016-12-21T06:45:19Z</dcterms:modified>
</cp:coreProperties>
</file>