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2"/>
  </bookViews>
  <sheets>
    <sheet name="Приложение 1" sheetId="23" r:id="rId1"/>
    <sheet name="Приложение 2" sheetId="22" r:id="rId2"/>
    <sheet name="Приложение 3" sheetId="21" r:id="rId3"/>
    <sheet name="Приложение 4" sheetId="9" r:id="rId4"/>
    <sheet name="Приложение 5" sheetId="11" r:id="rId5"/>
    <sheet name="Приложение 6" sheetId="13" r:id="rId6"/>
  </sheets>
  <definedNames>
    <definedName name="_xlnm.Print_Area" localSheetId="5">'Приложение 6'!$A$1:$H$151</definedName>
  </definedNames>
  <calcPr calcId="124519"/>
</workbook>
</file>

<file path=xl/calcChain.xml><?xml version="1.0" encoding="utf-8"?>
<calcChain xmlns="http://schemas.openxmlformats.org/spreadsheetml/2006/main">
  <c r="G142" i="13"/>
  <c r="D45" i="22"/>
  <c r="E45"/>
  <c r="E47"/>
  <c r="E46"/>
  <c r="E146" i="9" l="1"/>
  <c r="E145" s="1"/>
  <c r="E144" s="1"/>
  <c r="F147"/>
  <c r="F146" s="1"/>
  <c r="F145" s="1"/>
  <c r="F144" s="1"/>
  <c r="E168"/>
  <c r="D168"/>
  <c r="E128"/>
  <c r="D128"/>
  <c r="F129"/>
  <c r="E81"/>
  <c r="D81"/>
  <c r="E55"/>
  <c r="D34" i="22"/>
  <c r="C34"/>
  <c r="D77"/>
  <c r="D76" s="1"/>
  <c r="D65"/>
  <c r="D64" s="1"/>
  <c r="D63" s="1"/>
  <c r="D58"/>
  <c r="D57" s="1"/>
  <c r="C58"/>
  <c r="C57" s="1"/>
  <c r="D43"/>
  <c r="D42" s="1"/>
  <c r="C43"/>
  <c r="C42" s="1"/>
  <c r="D40"/>
  <c r="D39" s="1"/>
  <c r="D37"/>
  <c r="E118"/>
  <c r="E117" s="1"/>
  <c r="D117"/>
  <c r="C117"/>
  <c r="E114"/>
  <c r="E113" s="1"/>
  <c r="E112" s="1"/>
  <c r="D113"/>
  <c r="D112" s="1"/>
  <c r="C113"/>
  <c r="C112" s="1"/>
  <c r="E111"/>
  <c r="E110" s="1"/>
  <c r="D110"/>
  <c r="C110"/>
  <c r="E109"/>
  <c r="E108"/>
  <c r="D108"/>
  <c r="C108"/>
  <c r="E107"/>
  <c r="E106" s="1"/>
  <c r="C106"/>
  <c r="E105"/>
  <c r="E104" s="1"/>
  <c r="D104"/>
  <c r="C104"/>
  <c r="D103"/>
  <c r="E102"/>
  <c r="E101" s="1"/>
  <c r="D101"/>
  <c r="C101"/>
  <c r="E100"/>
  <c r="E99" s="1"/>
  <c r="D99"/>
  <c r="C99"/>
  <c r="E98"/>
  <c r="E97" s="1"/>
  <c r="D97"/>
  <c r="D95" s="1"/>
  <c r="D94" s="1"/>
  <c r="C97"/>
  <c r="E96"/>
  <c r="C95"/>
  <c r="E93"/>
  <c r="E92" s="1"/>
  <c r="D92"/>
  <c r="E91"/>
  <c r="E90" s="1"/>
  <c r="D90"/>
  <c r="D89" s="1"/>
  <c r="C90"/>
  <c r="C89" s="1"/>
  <c r="E86"/>
  <c r="E85" s="1"/>
  <c r="E84" s="1"/>
  <c r="D85"/>
  <c r="C85"/>
  <c r="C84" s="1"/>
  <c r="D84"/>
  <c r="E83"/>
  <c r="E81" s="1"/>
  <c r="C81"/>
  <c r="E79"/>
  <c r="C79"/>
  <c r="E78"/>
  <c r="E77" s="1"/>
  <c r="E76" s="1"/>
  <c r="C77"/>
  <c r="E75"/>
  <c r="E74"/>
  <c r="D73"/>
  <c r="C73"/>
  <c r="C72" s="1"/>
  <c r="D72"/>
  <c r="E71"/>
  <c r="E70" s="1"/>
  <c r="E69" s="1"/>
  <c r="D70"/>
  <c r="D69" s="1"/>
  <c r="D68" s="1"/>
  <c r="C70"/>
  <c r="C69" s="1"/>
  <c r="E67"/>
  <c r="E66"/>
  <c r="C65"/>
  <c r="E62"/>
  <c r="E61"/>
  <c r="E59"/>
  <c r="E56"/>
  <c r="E55" s="1"/>
  <c r="E54" s="1"/>
  <c r="D55"/>
  <c r="C55"/>
  <c r="C54" s="1"/>
  <c r="D54"/>
  <c r="E52"/>
  <c r="C52"/>
  <c r="E51"/>
  <c r="E50"/>
  <c r="D49"/>
  <c r="C49"/>
  <c r="C48" s="1"/>
  <c r="D48"/>
  <c r="E44"/>
  <c r="E43" s="1"/>
  <c r="E42" s="1"/>
  <c r="E41"/>
  <c r="E40" s="1"/>
  <c r="E39" s="1"/>
  <c r="C40"/>
  <c r="C39"/>
  <c r="E38"/>
  <c r="E37" s="1"/>
  <c r="C37"/>
  <c r="E36"/>
  <c r="E35"/>
  <c r="E34" s="1"/>
  <c r="E33" s="1"/>
  <c r="D33"/>
  <c r="C33"/>
  <c r="E31"/>
  <c r="E29"/>
  <c r="E27"/>
  <c r="E25"/>
  <c r="E24" s="1"/>
  <c r="C24"/>
  <c r="E22"/>
  <c r="E21"/>
  <c r="E20"/>
  <c r="D19"/>
  <c r="C19"/>
  <c r="C18" s="1"/>
  <c r="D18"/>
  <c r="C94" l="1"/>
  <c r="E58"/>
  <c r="E57" s="1"/>
  <c r="E73"/>
  <c r="E72" s="1"/>
  <c r="E65"/>
  <c r="E64" s="1"/>
  <c r="E63" s="1"/>
  <c r="E89"/>
  <c r="C103"/>
  <c r="E103"/>
  <c r="C88"/>
  <c r="C87" s="1"/>
  <c r="C76"/>
  <c r="C64"/>
  <c r="E49"/>
  <c r="E48" s="1"/>
  <c r="D17"/>
  <c r="C45"/>
  <c r="E19"/>
  <c r="E18" s="1"/>
  <c r="C68"/>
  <c r="E68" s="1"/>
  <c r="D88"/>
  <c r="D87" s="1"/>
  <c r="E95"/>
  <c r="E94" s="1"/>
  <c r="E88" s="1"/>
  <c r="E87" s="1"/>
  <c r="C17" l="1"/>
  <c r="C119" s="1"/>
  <c r="C63"/>
  <c r="D119"/>
  <c r="E17"/>
  <c r="E119" s="1"/>
  <c r="D160" i="9" l="1"/>
  <c r="F164"/>
  <c r="H72" i="13"/>
  <c r="F90" i="9"/>
  <c r="E98"/>
  <c r="D98"/>
  <c r="F102"/>
  <c r="E185"/>
  <c r="D111"/>
  <c r="F204" l="1"/>
  <c r="F202" s="1"/>
  <c r="F201" s="1"/>
  <c r="E202"/>
  <c r="E201" s="1"/>
  <c r="D202"/>
  <c r="D201" s="1"/>
  <c r="F199"/>
  <c r="F198" s="1"/>
  <c r="E198"/>
  <c r="F197"/>
  <c r="F196"/>
  <c r="F195"/>
  <c r="F194"/>
  <c r="F193"/>
  <c r="F192"/>
  <c r="F191"/>
  <c r="F190"/>
  <c r="F189"/>
  <c r="F188"/>
  <c r="F187"/>
  <c r="F186"/>
  <c r="D185"/>
  <c r="F184"/>
  <c r="F183"/>
  <c r="F182"/>
  <c r="F181"/>
  <c r="F180"/>
  <c r="F179"/>
  <c r="F178"/>
  <c r="F177"/>
  <c r="F176"/>
  <c r="F175"/>
  <c r="F174"/>
  <c r="E173"/>
  <c r="D173"/>
  <c r="D205" s="1"/>
  <c r="F172"/>
  <c r="F171"/>
  <c r="E170"/>
  <c r="D170"/>
  <c r="F169"/>
  <c r="F168" s="1"/>
  <c r="D167"/>
  <c r="D166" s="1"/>
  <c r="F165"/>
  <c r="F160" s="1"/>
  <c r="F159" s="1"/>
  <c r="F158" s="1"/>
  <c r="D159"/>
  <c r="D158" s="1"/>
  <c r="F157"/>
  <c r="F156"/>
  <c r="D153"/>
  <c r="D152" s="1"/>
  <c r="D151" s="1"/>
  <c r="F149"/>
  <c r="D149"/>
  <c r="F148"/>
  <c r="D148"/>
  <c r="D146"/>
  <c r="D145"/>
  <c r="D144"/>
  <c r="F142"/>
  <c r="D142"/>
  <c r="F141"/>
  <c r="D141"/>
  <c r="F140"/>
  <c r="D140"/>
  <c r="F139"/>
  <c r="F138"/>
  <c r="E137"/>
  <c r="D137"/>
  <c r="D136" s="1"/>
  <c r="D135" s="1"/>
  <c r="E136"/>
  <c r="E135" s="1"/>
  <c r="F134"/>
  <c r="F133"/>
  <c r="E132"/>
  <c r="E131" s="1"/>
  <c r="D132"/>
  <c r="D131" s="1"/>
  <c r="F130"/>
  <c r="D127"/>
  <c r="E127"/>
  <c r="E126" s="1"/>
  <c r="F124"/>
  <c r="D124"/>
  <c r="F123"/>
  <c r="D123"/>
  <c r="F122"/>
  <c r="D122"/>
  <c r="F120"/>
  <c r="D120"/>
  <c r="F119"/>
  <c r="D119"/>
  <c r="F118"/>
  <c r="D118"/>
  <c r="F117"/>
  <c r="F116"/>
  <c r="F115"/>
  <c r="F114"/>
  <c r="F113"/>
  <c r="F112"/>
  <c r="E111"/>
  <c r="E110" s="1"/>
  <c r="D110"/>
  <c r="F109"/>
  <c r="F106" s="1"/>
  <c r="E106"/>
  <c r="D106"/>
  <c r="F105"/>
  <c r="F104" s="1"/>
  <c r="E104"/>
  <c r="D104"/>
  <c r="F103"/>
  <c r="F101"/>
  <c r="F100"/>
  <c r="F99"/>
  <c r="F95"/>
  <c r="F94"/>
  <c r="F93"/>
  <c r="E92"/>
  <c r="E91" s="1"/>
  <c r="D92"/>
  <c r="D91" s="1"/>
  <c r="F89"/>
  <c r="F88" s="1"/>
  <c r="F87" s="1"/>
  <c r="E88"/>
  <c r="D88"/>
  <c r="D87" s="1"/>
  <c r="E87"/>
  <c r="F86"/>
  <c r="F85"/>
  <c r="F84"/>
  <c r="F83"/>
  <c r="F82"/>
  <c r="E80"/>
  <c r="D80"/>
  <c r="F79"/>
  <c r="F78"/>
  <c r="F77"/>
  <c r="F76"/>
  <c r="E75"/>
  <c r="E74" s="1"/>
  <c r="D75"/>
  <c r="D74" s="1"/>
  <c r="F73"/>
  <c r="F72"/>
  <c r="F71"/>
  <c r="F70"/>
  <c r="E69"/>
  <c r="D69"/>
  <c r="F68"/>
  <c r="F67"/>
  <c r="E66"/>
  <c r="E65" s="1"/>
  <c r="D66"/>
  <c r="D65" s="1"/>
  <c r="F64"/>
  <c r="F63"/>
  <c r="F62"/>
  <c r="F61"/>
  <c r="F60"/>
  <c r="F59"/>
  <c r="F58"/>
  <c r="F57"/>
  <c r="F56"/>
  <c r="D55"/>
  <c r="F54"/>
  <c r="F53"/>
  <c r="F52"/>
  <c r="F51"/>
  <c r="F50"/>
  <c r="F49"/>
  <c r="E48"/>
  <c r="E47" s="1"/>
  <c r="D48"/>
  <c r="D47" s="1"/>
  <c r="F46"/>
  <c r="F45"/>
  <c r="D44"/>
  <c r="E43"/>
  <c r="D43"/>
  <c r="F42"/>
  <c r="F40"/>
  <c r="F39"/>
  <c r="F38"/>
  <c r="F37"/>
  <c r="F36"/>
  <c r="E35"/>
  <c r="D35"/>
  <c r="D34" s="1"/>
  <c r="E34"/>
  <c r="F33"/>
  <c r="F32"/>
  <c r="D31"/>
  <c r="F31" s="1"/>
  <c r="F30"/>
  <c r="F29"/>
  <c r="F28"/>
  <c r="F27"/>
  <c r="F26"/>
  <c r="F25"/>
  <c r="F24"/>
  <c r="F23"/>
  <c r="F22"/>
  <c r="E21"/>
  <c r="E20" s="1"/>
  <c r="D21"/>
  <c r="F128" l="1"/>
  <c r="F127" s="1"/>
  <c r="F55"/>
  <c r="F81"/>
  <c r="F80" s="1"/>
  <c r="F137"/>
  <c r="F136" s="1"/>
  <c r="F135" s="1"/>
  <c r="F153"/>
  <c r="F152" s="1"/>
  <c r="F151" s="1"/>
  <c r="F21"/>
  <c r="F20" s="1"/>
  <c r="F167"/>
  <c r="F166" s="1"/>
  <c r="F98"/>
  <c r="D97"/>
  <c r="E97"/>
  <c r="D20"/>
  <c r="D19" s="1"/>
  <c r="F132"/>
  <c r="F131" s="1"/>
  <c r="F35"/>
  <c r="F34" s="1"/>
  <c r="F69"/>
  <c r="F185"/>
  <c r="D198"/>
  <c r="F173"/>
  <c r="F170"/>
  <c r="D126"/>
  <c r="E96"/>
  <c r="F111"/>
  <c r="F110" s="1"/>
  <c r="D96"/>
  <c r="F97"/>
  <c r="F96" s="1"/>
  <c r="F92"/>
  <c r="F91" s="1"/>
  <c r="F75"/>
  <c r="F74" s="1"/>
  <c r="F66"/>
  <c r="F65" s="1"/>
  <c r="E19"/>
  <c r="E205" s="1"/>
  <c r="F48"/>
  <c r="F44"/>
  <c r="F43" s="1"/>
  <c r="F126" l="1"/>
  <c r="F47"/>
  <c r="F19" s="1"/>
  <c r="F205" s="1"/>
  <c r="H127" i="13" l="1"/>
  <c r="H68"/>
  <c r="H52" l="1"/>
  <c r="G49"/>
  <c r="H67"/>
  <c r="H101" l="1"/>
  <c r="H111" l="1"/>
  <c r="H116"/>
  <c r="H108"/>
  <c r="H87"/>
  <c r="F49"/>
  <c r="H77"/>
  <c r="H66"/>
  <c r="D34" i="11"/>
  <c r="C34"/>
  <c r="H36" i="13"/>
  <c r="H146" l="1"/>
  <c r="H96"/>
  <c r="H62"/>
  <c r="H44"/>
  <c r="H60" l="1"/>
  <c r="H61"/>
  <c r="H97"/>
  <c r="G19"/>
  <c r="F19"/>
  <c r="H45"/>
  <c r="H38"/>
  <c r="C42" i="11"/>
  <c r="D42"/>
  <c r="E44"/>
  <c r="C38" i="21" l="1"/>
  <c r="C37" s="1"/>
  <c r="C35"/>
  <c r="C34" s="1"/>
  <c r="C33" s="1"/>
  <c r="C29"/>
  <c r="C28" s="1"/>
  <c r="C27" s="1"/>
  <c r="C24"/>
  <c r="C23" s="1"/>
  <c r="C22" s="1"/>
  <c r="C32" l="1"/>
  <c r="C20"/>
  <c r="C18" l="1"/>
  <c r="F78" i="13" l="1"/>
  <c r="G78"/>
  <c r="H79"/>
  <c r="H34" l="1"/>
  <c r="H43"/>
  <c r="H144" l="1"/>
  <c r="H145"/>
  <c r="H141"/>
  <c r="H140"/>
  <c r="H139"/>
  <c r="H138"/>
  <c r="H137"/>
  <c r="H136"/>
  <c r="H135"/>
  <c r="H134"/>
  <c r="H133"/>
  <c r="H132"/>
  <c r="H131"/>
  <c r="H130"/>
  <c r="H129"/>
  <c r="H128"/>
  <c r="H126"/>
  <c r="H125"/>
  <c r="H124"/>
  <c r="H123"/>
  <c r="H122"/>
  <c r="H121"/>
  <c r="H120"/>
  <c r="H119"/>
  <c r="H118"/>
  <c r="H117"/>
  <c r="H115"/>
  <c r="H114"/>
  <c r="H113"/>
  <c r="H112"/>
  <c r="H110"/>
  <c r="H109"/>
  <c r="H107"/>
  <c r="H106"/>
  <c r="H105"/>
  <c r="H104"/>
  <c r="H103"/>
  <c r="H102"/>
  <c r="H100"/>
  <c r="H99"/>
  <c r="H98"/>
  <c r="H95"/>
  <c r="H94"/>
  <c r="H93"/>
  <c r="H92"/>
  <c r="H91"/>
  <c r="H90"/>
  <c r="H89"/>
  <c r="H88"/>
  <c r="H86"/>
  <c r="H85"/>
  <c r="H84"/>
  <c r="H83"/>
  <c r="H82"/>
  <c r="H81"/>
  <c r="H80"/>
  <c r="H76"/>
  <c r="H75"/>
  <c r="H74"/>
  <c r="H73"/>
  <c r="H71"/>
  <c r="H70"/>
  <c r="H69"/>
  <c r="H65"/>
  <c r="H64"/>
  <c r="H63"/>
  <c r="H59"/>
  <c r="H58"/>
  <c r="H57"/>
  <c r="H56"/>
  <c r="H55"/>
  <c r="H54"/>
  <c r="H53"/>
  <c r="H51"/>
  <c r="H50"/>
  <c r="G46"/>
  <c r="H47"/>
  <c r="H48"/>
  <c r="H42"/>
  <c r="H41"/>
  <c r="H40"/>
  <c r="H39"/>
  <c r="H37"/>
  <c r="H35"/>
  <c r="H33"/>
  <c r="H32"/>
  <c r="H31"/>
  <c r="H30"/>
  <c r="H29"/>
  <c r="H28"/>
  <c r="H27"/>
  <c r="H26"/>
  <c r="H25"/>
  <c r="H24"/>
  <c r="H23"/>
  <c r="H22"/>
  <c r="H21"/>
  <c r="H20"/>
  <c r="D46" i="11"/>
  <c r="D39"/>
  <c r="D30"/>
  <c r="D26"/>
  <c r="D16"/>
  <c r="E45"/>
  <c r="E43"/>
  <c r="E41"/>
  <c r="E40"/>
  <c r="E38"/>
  <c r="E37"/>
  <c r="E36"/>
  <c r="E35"/>
  <c r="E33"/>
  <c r="E32"/>
  <c r="E31"/>
  <c r="E28"/>
  <c r="E25"/>
  <c r="E24"/>
  <c r="E23"/>
  <c r="E22"/>
  <c r="E21"/>
  <c r="E20"/>
  <c r="E19"/>
  <c r="E18"/>
  <c r="E17"/>
  <c r="D48" l="1"/>
  <c r="H49" i="13"/>
  <c r="E34" i="11"/>
  <c r="E42"/>
  <c r="H19" i="13"/>
  <c r="H78"/>
  <c r="F142"/>
  <c r="F46"/>
  <c r="C46" i="11"/>
  <c r="C39"/>
  <c r="C30"/>
  <c r="C26"/>
  <c r="C16"/>
  <c r="E39"/>
  <c r="H142" i="13"/>
  <c r="C48" i="11" l="1"/>
  <c r="F151" i="13"/>
  <c r="E30" i="11"/>
  <c r="E46"/>
  <c r="E26"/>
  <c r="E16"/>
  <c r="H46" i="13"/>
  <c r="E48" i="11" l="1"/>
  <c r="H151" i="13"/>
  <c r="G151"/>
</calcChain>
</file>

<file path=xl/sharedStrings.xml><?xml version="1.0" encoding="utf-8"?>
<sst xmlns="http://schemas.openxmlformats.org/spreadsheetml/2006/main" count="1209" uniqueCount="656">
  <si>
    <t>к решению Совета</t>
  </si>
  <si>
    <t>Тейковского</t>
  </si>
  <si>
    <t>муниципального района</t>
  </si>
  <si>
    <t>Наименование показателя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</si>
  <si>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</si>
  <si>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</si>
  <si>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</si>
  <si>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</si>
  <si>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</si>
  <si>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</si>
  <si>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</si>
  <si>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</si>
  <si>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</si>
  <si>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</si>
  <si>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</si>
  <si>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</si>
  <si>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</si>
  <si>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</si>
  <si>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</si>
  <si>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</si>
  <si>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</si>
  <si>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</si>
  <si>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</si>
  <si>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</si>
  <si>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</si>
  <si>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</si>
  <si>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</si>
  <si>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</si>
  <si>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</si>
  <si>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</si>
  <si>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</si>
  <si>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</si>
  <si>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</si>
  <si>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</si>
  <si>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</si>
  <si>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</si>
  <si>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</si>
  <si>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</si>
  <si>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</si>
  <si>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</si>
  <si>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</si>
  <si>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</si>
  <si>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</si>
  <si>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</si>
  <si>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</si>
  <si>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</si>
  <si>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</si>
  <si>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</si>
  <si>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</si>
  <si>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</si>
  <si>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</si>
  <si>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</si>
  <si>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</si>
  <si>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</si>
  <si>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</si>
  <si>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</si>
  <si>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</si>
  <si>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</si>
  <si>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</si>
  <si>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</si>
  <si>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</si>
  <si>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</si>
  <si>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</si>
  <si>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</si>
  <si>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</si>
  <si>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</si>
  <si>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</si>
  <si>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</si>
  <si>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</si>
  <si>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</si>
  <si>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</si>
  <si>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</si>
  <si>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</si>
  <si>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</si>
  <si>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</si>
  <si>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</si>
  <si>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</si>
  <si>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</si>
  <si>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</si>
  <si>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</si>
  <si>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</si>
  <si>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</si>
  <si>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</si>
  <si>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</si>
  <si>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</si>
  <si>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</si>
  <si>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</si>
  <si>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</si>
  <si>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</si>
  <si>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</si>
  <si>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</si>
  <si>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</si>
  <si>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</si>
  <si>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</si>
  <si>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</si>
  <si>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</si>
  <si>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</si>
  <si>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</si>
  <si>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</si>
  <si>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</si>
  <si>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</si>
  <si>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</si>
  <si>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</si>
  <si>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</si>
  <si>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</si>
  <si>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</si>
  <si>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</si>
  <si>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</si>
  <si>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</si>
  <si>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</si>
  <si>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</si>
  <si>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</si>
  <si>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</si>
  <si>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</si>
  <si>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</si>
  <si>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</si>
  <si>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</si>
  <si>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</si>
  <si>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</si>
  <si>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</si>
  <si>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</si>
  <si>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</si>
  <si>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</si>
  <si>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</si>
  <si>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</si>
  <si>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</si>
  <si>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</si>
  <si>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</si>
  <si>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</si>
  <si>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</si>
  <si>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</si>
  <si>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</si>
  <si>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</si>
  <si>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</si>
  <si>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</si>
  <si>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</si>
  <si>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</si>
  <si>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</si>
  <si>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</si>
  <si>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</si>
  <si>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</si>
  <si>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</si>
  <si>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</si>
  <si>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</si>
  <si>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</si>
  <si>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</si>
  <si>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</si>
  <si>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</si>
  <si>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</si>
  <si>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</si>
  <si>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</si>
  <si>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</si>
  <si>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</si>
  <si>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</si>
  <si>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</si>
  <si>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</si>
  <si>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</si>
  <si>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</si>
  <si>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</si>
  <si>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</si>
  <si>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</si>
  <si>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</si>
  <si>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</si>
  <si>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</si>
  <si>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</si>
  <si>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</si>
  <si>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</si>
  <si>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</si>
  <si>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</si>
  <si>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</si>
  <si>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</si>
  <si>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</si>
  <si>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</si>
  <si>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</si>
  <si>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</si>
  <si>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</si>
  <si>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</si>
  <si>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</si>
  <si>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</si>
  <si>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</si>
  <si>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</si>
  <si>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</si>
  <si>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</si>
  <si>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</si>
  <si>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</si>
  <si>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</si>
  <si>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</si>
  <si>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</si>
  <si>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</si>
  <si>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</si>
  <si>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</si>
  <si>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</si>
  <si>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</si>
  <si>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</si>
  <si>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</si>
  <si>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</si>
  <si>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</si>
  <si>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</si>
  <si>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</si>
  <si>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</si>
  <si>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</si>
  <si>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</si>
  <si>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</si>
  <si>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</si>
  <si>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</si>
  <si>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</si>
  <si>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</si>
  <si>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</si>
  <si>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</si>
  <si>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</si>
  <si>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</si>
  <si>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</si>
  <si>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</si>
  <si>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</si>
  <si>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</si>
  <si>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</si>
  <si>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</si>
  <si>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</si>
  <si>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</si>
  <si>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</si>
  <si>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</si>
  <si>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</si>
  <si>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</si>
  <si>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</si>
  <si>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</si>
  <si>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</si>
  <si>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</si>
  <si>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</si>
  <si>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</si>
  <si>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</si>
  <si>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</si>
  <si>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</si>
  <si>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</si>
  <si>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</si>
  <si>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</si>
  <si>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</si>
  <si>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</si>
  <si>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</si>
  <si>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</si>
  <si>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</si>
  <si>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</si>
  <si>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</si>
  <si>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</si>
  <si>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</si>
  <si>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</si>
  <si>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</si>
  <si>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</si>
  <si>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</si>
  <si>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</si>
  <si>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</si>
  <si>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</si>
  <si>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</si>
  <si>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</si>
  <si>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</si>
  <si>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</si>
  <si>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</si>
  <si>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</si>
  <si>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</si>
  <si>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</si>
  <si>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</si>
  <si>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</si>
  <si>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</si>
  <si>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</si>
  <si>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</si>
  <si>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</si>
  <si>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</si>
  <si>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</si>
  <si>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</si>
  <si>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</si>
  <si>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</si>
  <si>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</si>
  <si>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</si>
  <si>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</si>
  <si>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</si>
  <si>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</si>
  <si>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</si>
  <si>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</si>
  <si>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</si>
  <si>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</si>
  <si>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</si>
  <si>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</si>
  <si>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</si>
  <si>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</si>
  <si>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</si>
  <si>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</si>
  <si>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</si>
  <si>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</si>
  <si>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</si>
  <si>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</si>
  <si>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</si>
  <si>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</si>
  <si>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</si>
  <si>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</si>
  <si>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</si>
  <si>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</si>
  <si>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</si>
  <si>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</si>
  <si>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</si>
  <si>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</si>
  <si>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</si>
  <si>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</si>
  <si>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</si>
  <si>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</si>
  <si>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</si>
  <si>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</si>
  <si>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</si>
  <si>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</si>
  <si>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</si>
  <si>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</si>
  <si>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</si>
  <si>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</si>
  <si>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</si>
  <si>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</si>
  <si>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</si>
  <si>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</si>
  <si>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</si>
  <si>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</si>
  <si>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</si>
  <si>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</si>
  <si>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</si>
  <si>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</si>
  <si>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</si>
  <si>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</si>
  <si>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</si>
  <si>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</si>
  <si>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</si>
  <si>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</si>
  <si>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</si>
  <si>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</si>
  <si>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</si>
  <si>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</si>
  <si>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</si>
  <si>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</si>
  <si>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</si>
  <si>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</si>
  <si>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</si>
  <si>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</si>
  <si>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</si>
  <si>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</si>
  <si>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</si>
  <si>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</si>
  <si>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</si>
  <si>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</si>
  <si>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</si>
  <si>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</si>
  <si>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</si>
  <si>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</si>
  <si>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</si>
  <si>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</si>
  <si>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</si>
  <si>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</si>
  <si>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</si>
  <si>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</si>
  <si>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</si>
  <si>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</si>
  <si>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</si>
  <si>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</si>
  <si>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</si>
  <si>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</si>
  <si>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</si>
  <si>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</si>
  <si>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</si>
  <si>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</si>
  <si>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</si>
  <si>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</si>
  <si>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</si>
  <si>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</si>
  <si>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</si>
  <si>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</si>
  <si>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</si>
  <si>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</si>
  <si>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</si>
  <si>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</si>
  <si>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</si>
  <si>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</si>
  <si>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</si>
  <si>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</si>
  <si>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</si>
  <si>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</si>
  <si>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</si>
  <si>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</si>
  <si>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</si>
  <si>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</si>
  <si>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</si>
  <si>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</si>
  <si>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</si>
  <si>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</si>
  <si>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</si>
  <si>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</si>
  <si>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</si>
  <si>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</si>
  <si>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</si>
  <si>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</si>
  <si>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</si>
  <si>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</si>
  <si>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</si>
  <si>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</si>
  <si>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</si>
  <si>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</si>
  <si>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</si>
  <si>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</si>
  <si>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</si>
  <si>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</si>
  <si>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</si>
  <si>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</si>
  <si>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</si>
  <si>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</si>
  <si>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</si>
  <si>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</si>
  <si>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</si>
  <si>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06101R0200</t>
  </si>
  <si>
    <t>0110150970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</si>
  <si>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</si>
  <si>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</si>
  <si>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</si>
  <si>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Приложение 1</t>
  </si>
  <si>
    <t>0140182180</t>
  </si>
  <si>
    <t>Поддержка мер по обеспечению сбалансированности местных бюджетов</t>
  </si>
  <si>
    <t>0160182180</t>
  </si>
  <si>
    <t>0210382180</t>
  </si>
  <si>
    <t>0220182180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</si>
  <si>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 (Социальное обеспечение и иные выплаты населению)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</si>
  <si>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(Социальное обеспечение и иные выплаты населению)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</si>
  <si>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</si>
  <si>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02201S1430</t>
  </si>
  <si>
    <t xml:space="preserve">Расходы на повышение заработной платы педагогических работников учреждений дополнительного образования детей в сфере культуры и искусства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</si>
  <si>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</si>
  <si>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</si>
  <si>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</si>
  <si>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0220181430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</si>
  <si>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</si>
  <si>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 xml:space="preserve"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</t>
  </si>
  <si>
    <t>Мероприятия, направленные на популяризацию службы в Вооруженных Силах Российской Федерации  (Предоставление субсидий бюджетным, автономным учреждениям и иным некоммерческим организациям)</t>
  </si>
  <si>
    <t>Приложение 2</t>
  </si>
  <si>
    <t>Приложение 3</t>
  </si>
  <si>
    <t>Содержание учреждений культуры  за счет иных источников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</si>
  <si>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Содержание учреждений культуры  за счет иных источников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</si>
  <si>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</si>
  <si>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</si>
  <si>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</si>
  <si>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</si>
  <si>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</si>
  <si>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</si>
  <si>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</si>
  <si>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</si>
  <si>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</si>
  <si>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</si>
  <si>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</si>
  <si>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</si>
  <si>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</si>
  <si>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</si>
  <si>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</si>
  <si>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</si>
  <si>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</si>
  <si>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</si>
  <si>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</si>
  <si>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</si>
  <si>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</si>
  <si>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</si>
  <si>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</si>
  <si>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</si>
  <si>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</si>
  <si>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</si>
  <si>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</si>
  <si>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</si>
  <si>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</si>
  <si>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</si>
  <si>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</si>
  <si>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</si>
  <si>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</si>
  <si>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</si>
  <si>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</si>
  <si>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</si>
  <si>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</si>
  <si>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</si>
  <si>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</si>
  <si>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</si>
  <si>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</si>
  <si>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</si>
  <si>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</si>
  <si>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>000 1090000000 0000 000</t>
  </si>
  <si>
    <t>ЗАДОЛЖЕННОСТЬ И ПЕРЕРАСЧЕТЫ ПО ОТМЕНЕННЫМ НАЛОГАМ, СБОРАМ И ИНЫМ ОБЯЗАТЕЛЬНЫМ ПЛАТЕЖАМ</t>
  </si>
  <si>
    <t>000 1090100000 0000 110</t>
  </si>
  <si>
    <t>Налог на прибыль организаций, зачислявшийся до 1 января 2005 года в местные бюджеты</t>
  </si>
  <si>
    <t>182 1090103005 0000 110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</si>
  <si>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</si>
  <si>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</si>
  <si>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</si>
  <si>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</si>
  <si>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</si>
  <si>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</si>
  <si>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</si>
  <si>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</si>
  <si>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</si>
  <si>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</si>
  <si>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</si>
  <si>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</si>
  <si>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</si>
  <si>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</si>
  <si>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</si>
  <si>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</si>
  <si>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</si>
  <si>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</si>
  <si>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</si>
  <si>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</si>
  <si>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</si>
  <si>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</si>
  <si>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</si>
  <si>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</si>
  <si>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</si>
  <si>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</si>
  <si>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</si>
  <si>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</si>
  <si>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</si>
  <si>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</si>
  <si>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</si>
  <si>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</si>
  <si>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</si>
  <si>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</si>
  <si>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</si>
  <si>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</si>
  <si>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</si>
  <si>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</si>
  <si>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</si>
  <si>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</si>
  <si>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</si>
  <si>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</si>
  <si>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</si>
  <si>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</si>
  <si>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</si>
  <si>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</si>
  <si>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</si>
  <si>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</si>
  <si>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</si>
  <si>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</si>
  <si>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</si>
  <si>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</si>
  <si>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</si>
  <si>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</si>
  <si>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</si>
  <si>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</si>
  <si>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</si>
  <si>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</si>
  <si>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</si>
  <si>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</si>
  <si>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</si>
  <si>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</si>
  <si>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</si>
  <si>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</si>
  <si>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</si>
  <si>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</si>
  <si>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</si>
  <si>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</si>
  <si>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</si>
  <si>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</si>
  <si>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</si>
  <si>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</si>
  <si>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</si>
  <si>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</si>
  <si>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</si>
  <si>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</si>
  <si>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</si>
  <si>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</si>
  <si>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</si>
  <si>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</si>
  <si>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</si>
  <si>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</si>
  <si>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</si>
  <si>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</si>
  <si>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</si>
  <si>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</si>
  <si>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</si>
  <si>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>040 2020100105 0000 151</t>
  </si>
  <si>
    <t xml:space="preserve">  Дотации бюджетам муниципальных районов на выравнивание  бюджетной обеспеченности</t>
  </si>
  <si>
    <t>000 2020100300 0000 151</t>
  </si>
  <si>
    <t>Дотации бюджетам на поддержку мер по обеспечению сбалансированности бюджетов</t>
  </si>
  <si>
    <t>040 2020100305 0000 151</t>
  </si>
  <si>
    <t>Дотации бюджетам муниципальных районов на поддержку мер по обеспечению сбалансированности бюджетов</t>
  </si>
  <si>
    <t xml:space="preserve"> 000 2020200000 0000 151</t>
  </si>
  <si>
    <t xml:space="preserve">  Субсидии бюджетам бюджетной системы Российской Федерации (межбюджетные субсидии)</t>
  </si>
  <si>
    <t>000 2020205105 0000 151</t>
  </si>
  <si>
    <t>Субсидии бюджетам  на реализацию федеральных целевых программ</t>
  </si>
  <si>
    <t>040 2020205105 0000 151</t>
  </si>
  <si>
    <t>Субсидии бюджетам муниципальных районов на реализацию федеральных целевых программ</t>
  </si>
  <si>
    <t>000 2020221500 0000 151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</si>
  <si>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</si>
  <si>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040 2020221505 0000 151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</si>
  <si>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</si>
  <si>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000 2020200800 0000 151</t>
  </si>
  <si>
    <t>Субсидии бюджетам на обеспечение жильем молодых семей</t>
  </si>
  <si>
    <t>040 2020200805 0000 151</t>
  </si>
  <si>
    <t>Субсидии бюджетам муниципальных районов на обеспечение жильем молодых семей</t>
  </si>
  <si>
    <t xml:space="preserve"> 000 2020299900 0000 151</t>
  </si>
  <si>
    <t xml:space="preserve">  Прочие субсидии</t>
  </si>
  <si>
    <t>040 2020299905 0000 151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</si>
  <si>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</si>
  <si>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</si>
  <si>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</si>
  <si>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</si>
  <si>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</si>
  <si>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>040 2020302405 0000 151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</si>
  <si>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</si>
  <si>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000 2020300700 0000 151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</si>
  <si>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</si>
  <si>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040 2020300705 0000 151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</si>
  <si>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</si>
  <si>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</si>
  <si>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</si>
  <si>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</si>
  <si>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</si>
  <si>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000 2020399900 0000 151</t>
  </si>
  <si>
    <t xml:space="preserve">  Прочие субвенции</t>
  </si>
  <si>
    <t>040 2020399905 0000 151</t>
  </si>
  <si>
    <t xml:space="preserve">  Прочие субвенции бюджетам муниципальных районов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</si>
  <si>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</si>
  <si>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</si>
  <si>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</si>
  <si>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</si>
  <si>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</si>
  <si>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</si>
  <si>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000 2180000000 0000 151</t>
  </si>
  <si>
    <t xml:space="preserve"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 </t>
  </si>
  <si>
    <t>040 2180500005 0000 151</t>
  </si>
  <si>
    <t>Доходы бюджетов муниципальных районов от возврата  остатков субсидий, субвенций и иных межбюджетных трансфертов, имеющих целевое назначение, прошлых лет из бюджетов поселений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</si>
  <si>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</si>
  <si>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</si>
  <si>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</si>
  <si>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</si>
  <si>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  Итого доходов</t>
  </si>
  <si>
    <t>Приложение 5</t>
  </si>
  <si>
    <t>000 1110300000 0000 120</t>
  </si>
  <si>
    <t>Проценты, полученные от предоставления бюджетных кредитов внутри страны</t>
  </si>
  <si>
    <t>040 1110305005 0000 120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</si>
  <si>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</si>
  <si>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-14,6</t>
  </si>
  <si>
    <t>от 16.12.2015 г.  № 45-р</t>
  </si>
  <si>
    <t xml:space="preserve">Нормативы распределения доходов между бюджетом Тейковского муниципального района и бюджетами поселений </t>
  </si>
  <si>
    <t>на 2016 год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</si>
  <si>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</si>
  <si>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</si>
  <si>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</si>
  <si>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</si>
  <si>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</si>
  <si>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</si>
  <si>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</si>
  <si>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</si>
  <si>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</si>
  <si>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</si>
  <si>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</si>
  <si>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</si>
  <si>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</si>
  <si>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</si>
  <si>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</si>
  <si>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от 28.12.2016 г. № 161-р</t>
  </si>
  <si>
    <t xml:space="preserve">                                                                                     от 28.12.2016 г. № 161-р</t>
  </si>
  <si>
    <t>от 28.12.2016  г. № 161-р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</si>
</sst>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0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 indent="2"/>
    </xf>
    <xf numFmtId="49" fontId="4" fillId="0" borderId="1" xfId="0" applyNumberFormat="1" applyFont="1" applyBorder="1" applyAlignment="1">
      <alignment horizontal="center" wrapText="1"/>
    </xf>
    <xf numFmtId="44" fontId="4" fillId="0" borderId="1" xfId="1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wrapText="1"/>
    </xf>
    <xf numFmtId="44" fontId="4" fillId="0" borderId="1" xfId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wrapText="1" shrinkToFit="1"/>
    </xf>
    <xf numFmtId="0" fontId="4" fillId="0" borderId="1" xfId="0" applyFont="1" applyBorder="1" applyAlignment="1">
      <alignment horizontal="center" vertical="top" wrapText="1"/>
    </xf>
    <xf numFmtId="1" fontId="2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5" fillId="0" borderId="10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view="pageBreakPreview" topLeftCell="B1" zoomScaleSheetLayoutView="100" workbookViewId="0">
      <selection activeCell="E8" sqref="E8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5" width="12.5703125" customWidth="1"/>
    <col min="6" max="6" width="9.140625" customWidth="1"/>
    <col min="7" max="7" width="10.42578125" customWidth="1"/>
  </cols>
  <sheetData>
    <row r="1" spans="1:15" ht="15.75" customHeight="1">
      <c r="D1" s="349" t="s">
        <v>415</v>
      </c>
      <c r="E1" s="349"/>
      <c r="F1" s="324"/>
      <c r="G1" s="324"/>
      <c r="H1" s="324"/>
      <c r="I1" s="324"/>
    </row>
    <row r="2" spans="1:15" ht="15.75" customHeight="1">
      <c r="D2" s="349" t="s">
        <v>0</v>
      </c>
      <c r="E2" s="349"/>
      <c r="F2" s="324"/>
      <c r="G2" s="324"/>
      <c r="H2" s="324"/>
      <c r="I2" s="324"/>
    </row>
    <row r="3" spans="1:15" ht="15.75" customHeight="1">
      <c r="D3" s="350" t="s">
        <v>4</v>
      </c>
      <c r="E3" s="350"/>
      <c r="F3" s="330"/>
      <c r="G3" s="330"/>
      <c r="H3" s="330"/>
      <c r="I3" s="330"/>
    </row>
    <row r="4" spans="1:15" ht="15.75" customHeight="1">
      <c r="D4" s="349" t="s">
        <v>2</v>
      </c>
      <c r="E4" s="349"/>
      <c r="F4" s="324"/>
      <c r="G4" s="324"/>
      <c r="H4" s="324"/>
      <c r="I4" s="324"/>
    </row>
    <row r="5" spans="1:15" ht="15.75" customHeight="1">
      <c r="D5" s="349" t="s">
        <v>655</v>
      </c>
      <c r="E5" s="349"/>
      <c r="F5" s="324"/>
      <c r="G5" s="324"/>
      <c r="H5" s="324"/>
      <c r="I5" s="324"/>
    </row>
    <row r="6" spans="1:15" ht="15.75" customHeight="1">
      <c r="D6" s="1" t="s">
        <v>415</v>
      </c>
      <c r="E6" s="1"/>
    </row>
    <row r="7" spans="1:15" ht="15.75" customHeight="1">
      <c r="D7" s="1" t="s">
        <v>0</v>
      </c>
      <c r="E7" s="1"/>
    </row>
    <row r="8" spans="1:15" ht="15.75" customHeight="1">
      <c r="D8" s="1" t="s">
        <v>1</v>
      </c>
      <c r="E8" s="1"/>
    </row>
    <row r="9" spans="1:15" ht="15.75" customHeight="1">
      <c r="D9" s="1" t="s">
        <v>2</v>
      </c>
      <c r="E9" s="1"/>
    </row>
    <row r="10" spans="1:15" ht="15.75" customHeight="1">
      <c r="D10" s="1" t="s">
        <v>635</v>
      </c>
      <c r="E10" s="1"/>
    </row>
    <row r="11" spans="1:15" ht="15.75">
      <c r="D11" s="1"/>
      <c r="E11" s="1"/>
    </row>
    <row r="12" spans="1:15" s="328" customFormat="1" ht="41.25" customHeight="1">
      <c r="A12" s="334" t="s">
        <v>636</v>
      </c>
      <c r="B12" s="334"/>
      <c r="C12" s="334"/>
      <c r="D12" s="334"/>
      <c r="E12" s="334"/>
      <c r="F12" s="327"/>
      <c r="G12" s="327"/>
      <c r="H12" s="327"/>
      <c r="I12" s="327"/>
      <c r="J12" s="327"/>
      <c r="K12" s="327"/>
      <c r="L12" s="327"/>
      <c r="M12" s="327"/>
      <c r="N12" s="327"/>
      <c r="O12" s="327"/>
    </row>
    <row r="13" spans="1:15" ht="15.75" hidden="1" customHeight="1">
      <c r="A13" s="334"/>
      <c r="B13" s="334"/>
      <c r="C13" s="334"/>
      <c r="D13" s="334"/>
      <c r="E13" s="334"/>
    </row>
    <row r="14" spans="1:15" ht="16.5">
      <c r="C14" s="329" t="s">
        <v>637</v>
      </c>
      <c r="D14" s="335"/>
      <c r="E14" s="335"/>
    </row>
    <row r="15" spans="1:15" ht="15.75" customHeight="1">
      <c r="D15" s="336" t="s">
        <v>638</v>
      </c>
      <c r="E15" s="336"/>
    </row>
    <row r="16" spans="1:15" ht="40.5" customHeight="1">
      <c r="A16" s="337" t="s">
        <v>639</v>
      </c>
      <c r="B16" s="338"/>
      <c r="C16" s="341" t="s">
        <v>640</v>
      </c>
      <c r="D16" s="343" t="s">
        <v>641</v>
      </c>
      <c r="E16" s="345" t="s">
        <v>642</v>
      </c>
    </row>
    <row r="17" spans="1:5" ht="45" customHeight="1">
      <c r="A17" s="339"/>
      <c r="B17" s="340"/>
      <c r="C17" s="342"/>
      <c r="D17" s="344"/>
      <c r="E17" s="345"/>
    </row>
    <row r="18" spans="1:5">
      <c r="A18" s="347">
        <v>1</v>
      </c>
      <c r="B18" s="348"/>
      <c r="C18" s="323">
        <v>2</v>
      </c>
      <c r="D18" s="323">
        <v>3</v>
      </c>
      <c r="E18" s="323">
        <v>4</v>
      </c>
    </row>
    <row r="19" spans="1:5" ht="27" customHeight="1">
      <c r="A19" s="346" t="s">
        <v>643</v>
      </c>
      <c r="B19" s="346"/>
      <c r="C19" s="18" t="s">
        <v>644</v>
      </c>
      <c r="D19" s="325">
        <v>100</v>
      </c>
      <c r="E19" s="325">
        <v>0</v>
      </c>
    </row>
    <row r="20" spans="1:5" ht="66" customHeight="1">
      <c r="A20" s="346" t="s">
        <v>645</v>
      </c>
      <c r="B20" s="346"/>
      <c r="C20" s="18" t="s">
        <v>646</v>
      </c>
      <c r="D20" s="325">
        <v>100</v>
      </c>
      <c r="E20" s="325">
        <v>0</v>
      </c>
    </row>
    <row r="21" spans="1:5" ht="29.25" customHeight="1">
      <c r="A21" s="346" t="s">
        <v>647</v>
      </c>
      <c r="B21" s="346"/>
      <c r="C21" s="18" t="s">
        <v>648</v>
      </c>
      <c r="D21" s="325">
        <v>100</v>
      </c>
      <c r="E21" s="325">
        <v>0</v>
      </c>
    </row>
    <row r="22" spans="1:5" ht="41.25" customHeight="1">
      <c r="A22" s="346" t="s">
        <v>649</v>
      </c>
      <c r="B22" s="346"/>
      <c r="C22" s="15" t="s">
        <v>525</v>
      </c>
      <c r="D22" s="325">
        <v>100</v>
      </c>
      <c r="E22" s="325">
        <v>0</v>
      </c>
    </row>
    <row r="23" spans="1:5" ht="27.75" customHeight="1">
      <c r="A23" s="346" t="s">
        <v>650</v>
      </c>
      <c r="B23" s="346"/>
      <c r="C23" s="15" t="s">
        <v>563</v>
      </c>
      <c r="D23" s="325">
        <v>100</v>
      </c>
      <c r="E23" s="325">
        <v>0</v>
      </c>
    </row>
    <row r="24" spans="1:5" ht="28.5" customHeight="1">
      <c r="A24" s="346" t="s">
        <v>651</v>
      </c>
      <c r="B24" s="346"/>
      <c r="C24" s="18" t="s">
        <v>652</v>
      </c>
      <c r="D24" s="325">
        <v>100</v>
      </c>
      <c r="E24" s="325">
        <v>0</v>
      </c>
    </row>
  </sheetData>
  <mergeCells count="19">
    <mergeCell ref="D2:E2"/>
    <mergeCell ref="D1:E1"/>
    <mergeCell ref="D3:E3"/>
    <mergeCell ref="D4:E4"/>
    <mergeCell ref="D5:E5"/>
    <mergeCell ref="A22:B22"/>
    <mergeCell ref="A23:B23"/>
    <mergeCell ref="A24:B24"/>
    <mergeCell ref="A18:B18"/>
    <mergeCell ref="A19:B19"/>
    <mergeCell ref="A20:B20"/>
    <mergeCell ref="A21:B21"/>
    <mergeCell ref="A12:E13"/>
    <mergeCell ref="D14:E14"/>
    <mergeCell ref="D15:E15"/>
    <mergeCell ref="A16:B17"/>
    <mergeCell ref="C16:C17"/>
    <mergeCell ref="D16:D17"/>
    <mergeCell ref="E16:E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1"/>
  <sheetViews>
    <sheetView view="pageBreakPreview" topLeftCell="A54" zoomScale="96" zoomScaleSheetLayoutView="96" workbookViewId="0">
      <selection activeCell="B87" sqref="B87"/>
    </sheetView>
  </sheetViews>
  <sheetFormatPr defaultRowHeight="15"/>
  <cols>
    <col min="1" max="1" width="22.42578125" customWidth="1"/>
    <col min="2" max="2" width="55.140625" customWidth="1"/>
    <col min="3" max="3" width="10.5703125" customWidth="1"/>
    <col min="4" max="4" width="8.85546875" customWidth="1"/>
    <col min="5" max="5" width="10.5703125" customWidth="1"/>
    <col min="6" max="6" width="0.42578125" customWidth="1"/>
    <col min="7" max="7" width="6.7109375" hidden="1" customWidth="1"/>
  </cols>
  <sheetData>
    <row r="1" spans="1:7" ht="15.75">
      <c r="A1" s="1"/>
      <c r="B1" s="335" t="s">
        <v>433</v>
      </c>
      <c r="C1" s="335"/>
      <c r="D1" s="335"/>
      <c r="E1" s="335"/>
      <c r="F1" s="335"/>
      <c r="G1" s="335"/>
    </row>
    <row r="2" spans="1:7" ht="15.75">
      <c r="A2" s="1"/>
      <c r="B2" s="335" t="s">
        <v>0</v>
      </c>
      <c r="C2" s="335"/>
      <c r="D2" s="335"/>
      <c r="E2" s="335"/>
      <c r="F2" s="335"/>
      <c r="G2" s="335"/>
    </row>
    <row r="3" spans="1:7" ht="15.75">
      <c r="A3" s="1"/>
      <c r="B3" s="363" t="s">
        <v>4</v>
      </c>
      <c r="C3" s="363"/>
      <c r="D3" s="363"/>
      <c r="E3" s="363"/>
      <c r="F3" s="363"/>
      <c r="G3" s="363"/>
    </row>
    <row r="4" spans="1:7" ht="15.75">
      <c r="A4" s="1"/>
      <c r="B4" s="335" t="s">
        <v>2</v>
      </c>
      <c r="C4" s="335"/>
      <c r="D4" s="335"/>
      <c r="E4" s="335"/>
      <c r="F4" s="335"/>
      <c r="G4" s="335"/>
    </row>
    <row r="5" spans="1:7" ht="15.75">
      <c r="A5" s="1"/>
      <c r="B5" s="335" t="s">
        <v>655</v>
      </c>
      <c r="C5" s="335"/>
      <c r="D5" s="335"/>
      <c r="E5" s="335"/>
      <c r="F5" s="335"/>
      <c r="G5" s="335"/>
    </row>
    <row r="6" spans="1:7" ht="15.75" customHeight="1">
      <c r="A6" s="1"/>
      <c r="B6" s="335" t="s">
        <v>433</v>
      </c>
      <c r="C6" s="335"/>
      <c r="D6" s="335"/>
      <c r="E6" s="335"/>
      <c r="F6" s="279"/>
    </row>
    <row r="7" spans="1:7" ht="15.75" customHeight="1">
      <c r="A7" s="1"/>
      <c r="B7" s="335" t="s">
        <v>0</v>
      </c>
      <c r="C7" s="335"/>
      <c r="D7" s="335"/>
      <c r="E7" s="335"/>
      <c r="F7" s="279"/>
    </row>
    <row r="8" spans="1:7" ht="15.75" customHeight="1">
      <c r="A8" s="1"/>
      <c r="B8" s="363" t="s">
        <v>4</v>
      </c>
      <c r="C8" s="363"/>
      <c r="D8" s="363"/>
      <c r="E8" s="363"/>
      <c r="F8" s="279"/>
    </row>
    <row r="9" spans="1:7" ht="15.75" customHeight="1">
      <c r="A9" s="1"/>
      <c r="B9" s="335" t="s">
        <v>2</v>
      </c>
      <c r="C9" s="335"/>
      <c r="D9" s="335"/>
      <c r="E9" s="335"/>
      <c r="F9" s="279"/>
    </row>
    <row r="10" spans="1:7" ht="15.75" customHeight="1">
      <c r="A10" s="1"/>
      <c r="B10" s="335" t="s">
        <v>319</v>
      </c>
      <c r="C10" s="335"/>
      <c r="D10" s="335"/>
      <c r="E10" s="335"/>
      <c r="F10" s="279"/>
    </row>
    <row r="11" spans="1:7" ht="15.75">
      <c r="A11" s="364"/>
      <c r="B11" s="365"/>
      <c r="C11" s="365"/>
      <c r="D11" s="365"/>
      <c r="E11" s="365"/>
      <c r="F11" s="289"/>
    </row>
    <row r="12" spans="1:7">
      <c r="A12" s="362" t="s">
        <v>437</v>
      </c>
      <c r="B12" s="362"/>
      <c r="C12" s="362"/>
      <c r="D12" s="362"/>
      <c r="E12" s="362"/>
      <c r="F12" s="290"/>
    </row>
    <row r="13" spans="1:7" ht="35.25" customHeight="1">
      <c r="A13" s="334" t="s">
        <v>438</v>
      </c>
      <c r="B13" s="334"/>
      <c r="C13" s="334"/>
      <c r="D13" s="334"/>
      <c r="E13" s="334"/>
      <c r="F13" s="291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358" t="s">
        <v>5</v>
      </c>
      <c r="C15" s="358"/>
      <c r="D15" s="358"/>
      <c r="E15" s="358"/>
      <c r="F15" s="280"/>
    </row>
    <row r="16" spans="1:7" ht="51.75">
      <c r="A16" s="284" t="s">
        <v>439</v>
      </c>
      <c r="B16" s="292" t="s">
        <v>3</v>
      </c>
      <c r="C16" s="284" t="s">
        <v>121</v>
      </c>
      <c r="D16" s="292" t="s">
        <v>370</v>
      </c>
      <c r="E16" s="284" t="s">
        <v>371</v>
      </c>
      <c r="F16" s="293"/>
      <c r="G16" s="23"/>
    </row>
    <row r="17" spans="1:7">
      <c r="A17" s="294" t="s">
        <v>440</v>
      </c>
      <c r="B17" s="253" t="s">
        <v>441</v>
      </c>
      <c r="C17" s="295">
        <f>C18+C24+C33+C39+C45+C57+C63+C68+C76+C84+C42</f>
        <v>27218.100000000002</v>
      </c>
      <c r="D17" s="295">
        <f>D18+D24+D33+D39+D45+D57+D63+D68+D76+D84+D42</f>
        <v>0</v>
      </c>
      <c r="E17" s="295">
        <f>E18+E24+E33+E39+E45+E57+E63+E68+E76+E84+E42</f>
        <v>27218.100000000002</v>
      </c>
      <c r="F17" s="296"/>
      <c r="G17" s="23"/>
    </row>
    <row r="18" spans="1:7">
      <c r="A18" s="294" t="s">
        <v>442</v>
      </c>
      <c r="B18" s="253" t="s">
        <v>443</v>
      </c>
      <c r="C18" s="295">
        <f>C19</f>
        <v>13906.3</v>
      </c>
      <c r="D18" s="297">
        <f>D19</f>
        <v>0</v>
      </c>
      <c r="E18" s="295">
        <f>E19</f>
        <v>13906.3</v>
      </c>
      <c r="F18" s="296"/>
      <c r="G18" s="23"/>
    </row>
    <row r="19" spans="1:7" ht="14.25" customHeight="1">
      <c r="A19" s="294" t="s">
        <v>444</v>
      </c>
      <c r="B19" s="253" t="s">
        <v>445</v>
      </c>
      <c r="C19" s="295">
        <f>C20+C21+C22+C23</f>
        <v>13906.3</v>
      </c>
      <c r="D19" s="297">
        <f>D20+D21+D22+D23</f>
        <v>0</v>
      </c>
      <c r="E19" s="295">
        <f>E20+E21+E22+E23</f>
        <v>13906.3</v>
      </c>
      <c r="F19" s="296"/>
      <c r="G19" s="23"/>
    </row>
    <row r="20" spans="1:7" ht="63" customHeight="1">
      <c r="A20" s="285" t="s">
        <v>446</v>
      </c>
      <c r="B20" s="253" t="s">
        <v>447</v>
      </c>
      <c r="C20" s="295">
        <v>13750</v>
      </c>
      <c r="D20" s="297"/>
      <c r="E20" s="295">
        <f>C20+D20</f>
        <v>13750</v>
      </c>
      <c r="F20" s="296"/>
      <c r="G20" s="23"/>
    </row>
    <row r="21" spans="1:7" ht="90" customHeight="1">
      <c r="A21" s="285" t="s">
        <v>448</v>
      </c>
      <c r="B21" s="253" t="s">
        <v>449</v>
      </c>
      <c r="C21" s="295">
        <v>10</v>
      </c>
      <c r="D21" s="297"/>
      <c r="E21" s="295">
        <f>C21+D21</f>
        <v>10</v>
      </c>
      <c r="F21" s="296"/>
      <c r="G21" s="23"/>
    </row>
    <row r="22" spans="1:7" ht="41.25" customHeight="1">
      <c r="A22" s="285" t="s">
        <v>450</v>
      </c>
      <c r="B22" s="253" t="s">
        <v>451</v>
      </c>
      <c r="C22" s="295">
        <v>21.3</v>
      </c>
      <c r="D22" s="297"/>
      <c r="E22" s="295">
        <f>C22+D22</f>
        <v>21.3</v>
      </c>
      <c r="F22" s="296"/>
      <c r="G22" s="23"/>
    </row>
    <row r="23" spans="1:7" ht="78" customHeight="1">
      <c r="A23" s="285" t="s">
        <v>452</v>
      </c>
      <c r="B23" s="253" t="s">
        <v>453</v>
      </c>
      <c r="C23" s="295">
        <v>125</v>
      </c>
      <c r="D23" s="297"/>
      <c r="E23" s="295">
        <v>125</v>
      </c>
      <c r="F23" s="296"/>
      <c r="G23" s="23"/>
    </row>
    <row r="24" spans="1:7" ht="27.75" customHeight="1">
      <c r="A24" s="294" t="s">
        <v>454</v>
      </c>
      <c r="B24" s="253" t="s">
        <v>455</v>
      </c>
      <c r="C24" s="295">
        <f>C25+C27+C29+C31</f>
        <v>3789.6</v>
      </c>
      <c r="D24" s="297"/>
      <c r="E24" s="295">
        <f>E25+E27+E29+E31</f>
        <v>3789.6</v>
      </c>
      <c r="F24" s="296"/>
      <c r="G24" s="23"/>
    </row>
    <row r="25" spans="1:7" ht="18.75" customHeight="1">
      <c r="A25" s="359" t="s">
        <v>456</v>
      </c>
      <c r="B25" s="360" t="s">
        <v>457</v>
      </c>
      <c r="C25" s="354">
        <v>1194.7</v>
      </c>
      <c r="D25" s="357"/>
      <c r="E25" s="354">
        <f>C25+D25</f>
        <v>1194.7</v>
      </c>
      <c r="F25" s="296"/>
      <c r="G25" s="23"/>
    </row>
    <row r="26" spans="1:7" ht="31.5" customHeight="1">
      <c r="A26" s="359"/>
      <c r="B26" s="361"/>
      <c r="C26" s="354"/>
      <c r="D26" s="357"/>
      <c r="E26" s="354"/>
      <c r="F26" s="296"/>
      <c r="G26" s="23"/>
    </row>
    <row r="27" spans="1:7" ht="53.25" customHeight="1">
      <c r="A27" s="355" t="s">
        <v>458</v>
      </c>
      <c r="B27" s="356" t="s">
        <v>459</v>
      </c>
      <c r="C27" s="354">
        <v>19.3</v>
      </c>
      <c r="D27" s="357"/>
      <c r="E27" s="354">
        <f>C27+D27</f>
        <v>19.3</v>
      </c>
      <c r="F27" s="296"/>
      <c r="G27" s="23"/>
    </row>
    <row r="28" spans="1:7" ht="9" customHeight="1">
      <c r="A28" s="355"/>
      <c r="B28" s="356"/>
      <c r="C28" s="354"/>
      <c r="D28" s="357"/>
      <c r="E28" s="354"/>
      <c r="F28" s="296"/>
      <c r="G28" s="23"/>
    </row>
    <row r="29" spans="1:7" ht="51.75" customHeight="1">
      <c r="A29" s="351" t="s">
        <v>460</v>
      </c>
      <c r="B29" s="352" t="s">
        <v>461</v>
      </c>
      <c r="C29" s="354">
        <v>2741.9</v>
      </c>
      <c r="D29" s="297"/>
      <c r="E29" s="354">
        <f>C29+D29</f>
        <v>2741.9</v>
      </c>
      <c r="F29" s="296"/>
      <c r="G29" s="23"/>
    </row>
    <row r="30" spans="1:7" ht="9.75" hidden="1" customHeight="1">
      <c r="A30" s="351"/>
      <c r="B30" s="353"/>
      <c r="C30" s="354"/>
      <c r="D30" s="298"/>
      <c r="E30" s="354"/>
      <c r="F30" s="296"/>
      <c r="G30" s="23"/>
    </row>
    <row r="31" spans="1:7" ht="51" customHeight="1">
      <c r="A31" s="351" t="s">
        <v>462</v>
      </c>
      <c r="B31" s="352" t="s">
        <v>463</v>
      </c>
      <c r="C31" s="354">
        <v>-166.3</v>
      </c>
      <c r="D31" s="297"/>
      <c r="E31" s="354">
        <f>C31+D31</f>
        <v>-166.3</v>
      </c>
      <c r="F31" s="296"/>
      <c r="G31" s="23"/>
    </row>
    <row r="32" spans="1:7" ht="6" hidden="1" customHeight="1">
      <c r="A32" s="351"/>
      <c r="B32" s="353"/>
      <c r="C32" s="354"/>
      <c r="D32" s="298"/>
      <c r="E32" s="354"/>
      <c r="F32" s="296"/>
      <c r="G32" s="23"/>
    </row>
    <row r="33" spans="1:7" ht="14.25" customHeight="1">
      <c r="A33" s="294" t="s">
        <v>464</v>
      </c>
      <c r="B33" s="33" t="s">
        <v>465</v>
      </c>
      <c r="C33" s="295">
        <f>C34+C37</f>
        <v>2018</v>
      </c>
      <c r="D33" s="297">
        <f>D34+D36+D37</f>
        <v>0</v>
      </c>
      <c r="E33" s="295">
        <f>E34+E37</f>
        <v>2018</v>
      </c>
      <c r="F33" s="296"/>
      <c r="G33" s="23"/>
    </row>
    <row r="34" spans="1:7" ht="24" customHeight="1">
      <c r="A34" s="294" t="s">
        <v>466</v>
      </c>
      <c r="B34" s="253" t="s">
        <v>467</v>
      </c>
      <c r="C34" s="295">
        <f>C35+C36</f>
        <v>1703</v>
      </c>
      <c r="D34" s="295">
        <f t="shared" ref="D34:E34" si="0">D35+D36</f>
        <v>0</v>
      </c>
      <c r="E34" s="295">
        <f t="shared" si="0"/>
        <v>1703</v>
      </c>
      <c r="F34" s="296"/>
      <c r="G34" s="23"/>
    </row>
    <row r="35" spans="1:7" ht="27.75" customHeight="1">
      <c r="A35" s="285" t="s">
        <v>468</v>
      </c>
      <c r="B35" s="253" t="s">
        <v>467</v>
      </c>
      <c r="C35" s="295">
        <v>1700</v>
      </c>
      <c r="D35" s="297"/>
      <c r="E35" s="295">
        <f>C35+D35</f>
        <v>1700</v>
      </c>
      <c r="F35" s="296"/>
      <c r="G35" s="23"/>
    </row>
    <row r="36" spans="1:7" ht="29.25" customHeight="1">
      <c r="A36" s="299" t="s">
        <v>469</v>
      </c>
      <c r="B36" s="282" t="s">
        <v>470</v>
      </c>
      <c r="C36" s="295">
        <v>3</v>
      </c>
      <c r="D36" s="297"/>
      <c r="E36" s="295">
        <f>C36+D36</f>
        <v>3</v>
      </c>
      <c r="F36" s="296"/>
      <c r="G36" s="23"/>
    </row>
    <row r="37" spans="1:7" ht="15.75" customHeight="1">
      <c r="A37" s="294" t="s">
        <v>471</v>
      </c>
      <c r="B37" s="253" t="s">
        <v>472</v>
      </c>
      <c r="C37" s="295">
        <f>C38</f>
        <v>315</v>
      </c>
      <c r="D37" s="297">
        <f>D38</f>
        <v>0</v>
      </c>
      <c r="E37" s="295">
        <f>E38</f>
        <v>315</v>
      </c>
      <c r="F37" s="296"/>
      <c r="G37" s="23"/>
    </row>
    <row r="38" spans="1:7">
      <c r="A38" s="285" t="s">
        <v>473</v>
      </c>
      <c r="B38" s="253" t="s">
        <v>472</v>
      </c>
      <c r="C38" s="295">
        <v>315</v>
      </c>
      <c r="D38" s="297"/>
      <c r="E38" s="295">
        <f>C38+D38</f>
        <v>315</v>
      </c>
      <c r="F38" s="296"/>
      <c r="G38" s="23"/>
    </row>
    <row r="39" spans="1:7" ht="27" customHeight="1">
      <c r="A39" s="294" t="s">
        <v>474</v>
      </c>
      <c r="B39" s="253" t="s">
        <v>475</v>
      </c>
      <c r="C39" s="295">
        <f t="shared" ref="C39:E40" si="1">C40</f>
        <v>120</v>
      </c>
      <c r="D39" s="297">
        <f t="shared" si="1"/>
        <v>0</v>
      </c>
      <c r="E39" s="295">
        <f t="shared" si="1"/>
        <v>120</v>
      </c>
      <c r="F39" s="296"/>
      <c r="G39" s="23"/>
    </row>
    <row r="40" spans="1:7" ht="18" customHeight="1">
      <c r="A40" s="294" t="s">
        <v>476</v>
      </c>
      <c r="B40" s="33" t="s">
        <v>477</v>
      </c>
      <c r="C40" s="283">
        <f t="shared" si="1"/>
        <v>120</v>
      </c>
      <c r="D40" s="297">
        <f t="shared" si="1"/>
        <v>0</v>
      </c>
      <c r="E40" s="283">
        <f t="shared" si="1"/>
        <v>120</v>
      </c>
      <c r="F40" s="300"/>
      <c r="G40" s="23"/>
    </row>
    <row r="41" spans="1:7" ht="17.25" customHeight="1">
      <c r="A41" s="285" t="s">
        <v>478</v>
      </c>
      <c r="B41" s="33" t="s">
        <v>479</v>
      </c>
      <c r="C41" s="283">
        <v>120</v>
      </c>
      <c r="D41" s="297"/>
      <c r="E41" s="283">
        <f>C41+D41</f>
        <v>120</v>
      </c>
      <c r="F41" s="300"/>
      <c r="G41" s="23"/>
    </row>
    <row r="42" spans="1:7" ht="29.25" customHeight="1">
      <c r="A42" s="301" t="s">
        <v>480</v>
      </c>
      <c r="B42" s="302" t="s">
        <v>481</v>
      </c>
      <c r="C42" s="22">
        <f>C43</f>
        <v>1</v>
      </c>
      <c r="D42" s="22">
        <f t="shared" ref="D42:E42" si="2">D43</f>
        <v>0</v>
      </c>
      <c r="E42" s="22">
        <f t="shared" si="2"/>
        <v>1</v>
      </c>
      <c r="F42" s="300"/>
      <c r="G42" s="23"/>
    </row>
    <row r="43" spans="1:7" ht="27.75" customHeight="1">
      <c r="A43" s="301" t="s">
        <v>482</v>
      </c>
      <c r="B43" s="302" t="s">
        <v>483</v>
      </c>
      <c r="C43" s="22">
        <f>C44</f>
        <v>1</v>
      </c>
      <c r="D43" s="22">
        <f t="shared" ref="D43:E43" si="3">D44</f>
        <v>0</v>
      </c>
      <c r="E43" s="22">
        <f t="shared" si="3"/>
        <v>1</v>
      </c>
      <c r="F43" s="300"/>
      <c r="G43" s="23"/>
    </row>
    <row r="44" spans="1:7" ht="41.25" customHeight="1">
      <c r="A44" s="301" t="s">
        <v>484</v>
      </c>
      <c r="B44" s="302" t="s">
        <v>485</v>
      </c>
      <c r="C44" s="22">
        <v>1</v>
      </c>
      <c r="D44" s="303"/>
      <c r="E44" s="22">
        <f>C44+D44</f>
        <v>1</v>
      </c>
      <c r="F44" s="300"/>
      <c r="G44" s="23"/>
    </row>
    <row r="45" spans="1:7" ht="37.5" customHeight="1">
      <c r="A45" s="294" t="s">
        <v>486</v>
      </c>
      <c r="B45" s="253" t="s">
        <v>487</v>
      </c>
      <c r="C45" s="295">
        <f t="shared" ref="C45" si="4">C48+C54</f>
        <v>3975.9</v>
      </c>
      <c r="D45" s="295">
        <f>D48+D54+D46</f>
        <v>30.3</v>
      </c>
      <c r="E45" s="295">
        <f>E48+E54+E46</f>
        <v>4006.2000000000003</v>
      </c>
      <c r="F45" s="296"/>
      <c r="G45" s="23"/>
    </row>
    <row r="46" spans="1:7" ht="37.5" customHeight="1">
      <c r="A46" s="317" t="s">
        <v>630</v>
      </c>
      <c r="B46" s="322" t="s">
        <v>631</v>
      </c>
      <c r="C46" s="318"/>
      <c r="D46" s="318">
        <v>30.3</v>
      </c>
      <c r="E46" s="318">
        <f>C46+D46</f>
        <v>30.3</v>
      </c>
      <c r="F46" s="296"/>
      <c r="G46" s="23"/>
    </row>
    <row r="47" spans="1:7" ht="37.5" customHeight="1">
      <c r="A47" s="319" t="s">
        <v>632</v>
      </c>
      <c r="B47" s="320" t="s">
        <v>633</v>
      </c>
      <c r="C47" s="318"/>
      <c r="D47" s="318">
        <v>30.3</v>
      </c>
      <c r="E47" s="318">
        <f>C47+D47</f>
        <v>30.3</v>
      </c>
      <c r="F47" s="296"/>
      <c r="G47" s="23"/>
    </row>
    <row r="48" spans="1:7" ht="77.25" customHeight="1">
      <c r="A48" s="294" t="s">
        <v>488</v>
      </c>
      <c r="B48" s="253" t="s">
        <v>489</v>
      </c>
      <c r="C48" s="295">
        <f>C49+C52</f>
        <v>3973.6</v>
      </c>
      <c r="D48" s="295">
        <f>D49+D52</f>
        <v>0</v>
      </c>
      <c r="E48" s="295">
        <f>E49+E52</f>
        <v>3973.6</v>
      </c>
      <c r="F48" s="296"/>
      <c r="G48" s="23"/>
    </row>
    <row r="49" spans="1:7" ht="52.5" customHeight="1">
      <c r="A49" s="294" t="s">
        <v>490</v>
      </c>
      <c r="B49" s="253" t="s">
        <v>491</v>
      </c>
      <c r="C49" s="295">
        <f>C50+C51</f>
        <v>3863.6</v>
      </c>
      <c r="D49" s="295">
        <f>D50+D51</f>
        <v>0</v>
      </c>
      <c r="E49" s="295">
        <f>E50+E51</f>
        <v>3863.6</v>
      </c>
      <c r="F49" s="296"/>
      <c r="G49" s="23"/>
    </row>
    <row r="50" spans="1:7" ht="67.5" customHeight="1">
      <c r="A50" s="285" t="s">
        <v>492</v>
      </c>
      <c r="B50" s="304" t="s">
        <v>493</v>
      </c>
      <c r="C50" s="295">
        <v>3525.5</v>
      </c>
      <c r="D50" s="305"/>
      <c r="E50" s="295">
        <f>C50+D50</f>
        <v>3525.5</v>
      </c>
      <c r="F50" s="296"/>
      <c r="G50" s="23"/>
    </row>
    <row r="51" spans="1:7" ht="65.25" customHeight="1">
      <c r="A51" s="285" t="s">
        <v>494</v>
      </c>
      <c r="B51" s="306" t="s">
        <v>495</v>
      </c>
      <c r="C51" s="295">
        <v>338.1</v>
      </c>
      <c r="D51" s="305"/>
      <c r="E51" s="295">
        <f>C51+D51</f>
        <v>338.1</v>
      </c>
      <c r="F51" s="296"/>
      <c r="G51" s="23"/>
    </row>
    <row r="52" spans="1:7" ht="64.5" customHeight="1">
      <c r="A52" s="294" t="s">
        <v>496</v>
      </c>
      <c r="B52" s="33" t="s">
        <v>497</v>
      </c>
      <c r="C52" s="295">
        <f>C53</f>
        <v>110</v>
      </c>
      <c r="D52" s="297"/>
      <c r="E52" s="295">
        <f>E53</f>
        <v>110</v>
      </c>
      <c r="F52" s="296"/>
      <c r="G52" s="23"/>
    </row>
    <row r="53" spans="1:7" ht="52.5" customHeight="1">
      <c r="A53" s="285" t="s">
        <v>498</v>
      </c>
      <c r="B53" s="253" t="s">
        <v>499</v>
      </c>
      <c r="C53" s="295">
        <v>110</v>
      </c>
      <c r="D53" s="297"/>
      <c r="E53" s="295">
        <v>110</v>
      </c>
      <c r="F53" s="296"/>
      <c r="G53" s="23"/>
    </row>
    <row r="54" spans="1:7" ht="27" customHeight="1">
      <c r="A54" s="285" t="s">
        <v>500</v>
      </c>
      <c r="B54" s="282" t="s">
        <v>501</v>
      </c>
      <c r="C54" s="295">
        <f t="shared" ref="C54:D55" si="5">C55</f>
        <v>2.2999999999999998</v>
      </c>
      <c r="D54" s="295">
        <f t="shared" si="5"/>
        <v>0</v>
      </c>
      <c r="E54" s="295">
        <f>E55</f>
        <v>2.2999999999999998</v>
      </c>
      <c r="F54" s="296"/>
      <c r="G54" s="23"/>
    </row>
    <row r="55" spans="1:7" ht="42.75" customHeight="1">
      <c r="A55" s="285" t="s">
        <v>502</v>
      </c>
      <c r="B55" s="253" t="s">
        <v>503</v>
      </c>
      <c r="C55" s="295">
        <f t="shared" si="5"/>
        <v>2.2999999999999998</v>
      </c>
      <c r="D55" s="295">
        <f t="shared" si="5"/>
        <v>0</v>
      </c>
      <c r="E55" s="295">
        <f>E56</f>
        <v>2.2999999999999998</v>
      </c>
      <c r="F55" s="296"/>
      <c r="G55" s="23"/>
    </row>
    <row r="56" spans="1:7" ht="39.75" customHeight="1">
      <c r="A56" s="285" t="s">
        <v>504</v>
      </c>
      <c r="B56" s="253" t="s">
        <v>505</v>
      </c>
      <c r="C56" s="295">
        <v>2.2999999999999998</v>
      </c>
      <c r="D56" s="297"/>
      <c r="E56" s="295">
        <f>C56+D56</f>
        <v>2.2999999999999998</v>
      </c>
      <c r="F56" s="296"/>
      <c r="G56" s="23"/>
    </row>
    <row r="57" spans="1:7" ht="18" customHeight="1">
      <c r="A57" s="294" t="s">
        <v>506</v>
      </c>
      <c r="B57" s="33" t="s">
        <v>507</v>
      </c>
      <c r="C57" s="295">
        <f>C58</f>
        <v>347.2</v>
      </c>
      <c r="D57" s="295">
        <f t="shared" ref="D57:E57" si="6">D58</f>
        <v>0</v>
      </c>
      <c r="E57" s="295">
        <f t="shared" si="6"/>
        <v>347.2</v>
      </c>
      <c r="F57" s="296"/>
      <c r="G57" s="23"/>
    </row>
    <row r="58" spans="1:7" ht="18.75" customHeight="1">
      <c r="A58" s="294" t="s">
        <v>508</v>
      </c>
      <c r="B58" s="33" t="s">
        <v>509</v>
      </c>
      <c r="C58" s="295">
        <f>C59+C60+C61+C62</f>
        <v>347.2</v>
      </c>
      <c r="D58" s="295">
        <f t="shared" ref="D58:E58" si="7">D59+D60+D61+D62</f>
        <v>0</v>
      </c>
      <c r="E58" s="295">
        <f t="shared" si="7"/>
        <v>347.2</v>
      </c>
      <c r="F58" s="296"/>
      <c r="G58" s="23"/>
    </row>
    <row r="59" spans="1:7" ht="25.5" customHeight="1">
      <c r="A59" s="285" t="s">
        <v>510</v>
      </c>
      <c r="B59" s="253" t="s">
        <v>511</v>
      </c>
      <c r="C59" s="295">
        <v>71.900000000000006</v>
      </c>
      <c r="D59" s="297"/>
      <c r="E59" s="295">
        <f>C59+D59</f>
        <v>71.900000000000006</v>
      </c>
      <c r="F59" s="296"/>
      <c r="G59" s="23"/>
    </row>
    <row r="60" spans="1:7" ht="27.75" customHeight="1">
      <c r="A60" s="285" t="s">
        <v>512</v>
      </c>
      <c r="B60" s="253" t="s">
        <v>513</v>
      </c>
      <c r="C60" s="295">
        <v>0</v>
      </c>
      <c r="D60" s="297"/>
      <c r="E60" s="295">
        <v>0</v>
      </c>
      <c r="F60" s="296"/>
      <c r="G60" s="23"/>
    </row>
    <row r="61" spans="1:7" ht="18.75" customHeight="1">
      <c r="A61" s="285" t="s">
        <v>514</v>
      </c>
      <c r="B61" s="253" t="s">
        <v>515</v>
      </c>
      <c r="C61" s="295">
        <v>47.3</v>
      </c>
      <c r="D61" s="297"/>
      <c r="E61" s="295">
        <f>C61+D61</f>
        <v>47.3</v>
      </c>
      <c r="F61" s="296"/>
      <c r="G61" s="23"/>
    </row>
    <row r="62" spans="1:7" ht="20.25" customHeight="1">
      <c r="A62" s="285" t="s">
        <v>516</v>
      </c>
      <c r="B62" s="253" t="s">
        <v>517</v>
      </c>
      <c r="C62" s="295">
        <v>228</v>
      </c>
      <c r="D62" s="297"/>
      <c r="E62" s="295">
        <f t="shared" ref="E62:E68" si="8">C62+D62</f>
        <v>228</v>
      </c>
      <c r="F62" s="296"/>
      <c r="G62" s="23"/>
    </row>
    <row r="63" spans="1:7" ht="27" customHeight="1">
      <c r="A63" s="294" t="s">
        <v>518</v>
      </c>
      <c r="B63" s="253" t="s">
        <v>519</v>
      </c>
      <c r="C63" s="295">
        <f>C64</f>
        <v>1945</v>
      </c>
      <c r="D63" s="295">
        <f t="shared" ref="D63:E63" si="9">D64</f>
        <v>-96.6</v>
      </c>
      <c r="E63" s="295">
        <f t="shared" si="9"/>
        <v>1848.4</v>
      </c>
      <c r="F63" s="296"/>
      <c r="G63" s="23"/>
    </row>
    <row r="64" spans="1:7" ht="18.75" customHeight="1">
      <c r="A64" s="294" t="s">
        <v>520</v>
      </c>
      <c r="B64" s="33" t="s">
        <v>521</v>
      </c>
      <c r="C64" s="295">
        <f>C65</f>
        <v>1945</v>
      </c>
      <c r="D64" s="295">
        <f t="shared" ref="D64:E64" si="10">D65</f>
        <v>-96.6</v>
      </c>
      <c r="E64" s="295">
        <f t="shared" si="10"/>
        <v>1848.4</v>
      </c>
      <c r="F64" s="296"/>
      <c r="G64" s="23"/>
    </row>
    <row r="65" spans="1:7" ht="21.75" customHeight="1">
      <c r="A65" s="294" t="s">
        <v>522</v>
      </c>
      <c r="B65" s="33" t="s">
        <v>523</v>
      </c>
      <c r="C65" s="295">
        <f>C66+C67</f>
        <v>1945</v>
      </c>
      <c r="D65" s="295">
        <f t="shared" ref="D65:E65" si="11">D66+D67</f>
        <v>-96.6</v>
      </c>
      <c r="E65" s="295">
        <f t="shared" si="11"/>
        <v>1848.4</v>
      </c>
      <c r="F65" s="296"/>
      <c r="G65" s="23"/>
    </row>
    <row r="66" spans="1:7" ht="28.5" customHeight="1">
      <c r="A66" s="285" t="s">
        <v>524</v>
      </c>
      <c r="B66" s="253" t="s">
        <v>525</v>
      </c>
      <c r="C66" s="295">
        <v>15</v>
      </c>
      <c r="D66" s="297"/>
      <c r="E66" s="295">
        <f t="shared" si="8"/>
        <v>15</v>
      </c>
      <c r="F66" s="296"/>
      <c r="G66" s="23"/>
    </row>
    <row r="67" spans="1:7" ht="30" customHeight="1">
      <c r="A67" s="285" t="s">
        <v>526</v>
      </c>
      <c r="B67" s="253" t="s">
        <v>525</v>
      </c>
      <c r="C67" s="295">
        <v>1930</v>
      </c>
      <c r="D67" s="297">
        <v>-96.6</v>
      </c>
      <c r="E67" s="295">
        <f t="shared" si="8"/>
        <v>1833.4</v>
      </c>
      <c r="F67" s="296"/>
      <c r="G67" s="23"/>
    </row>
    <row r="68" spans="1:7" ht="27.75" customHeight="1">
      <c r="A68" s="294" t="s">
        <v>527</v>
      </c>
      <c r="B68" s="253" t="s">
        <v>528</v>
      </c>
      <c r="C68" s="295">
        <f t="shared" ref="C68:D68" si="12">C69+C72</f>
        <v>895.4</v>
      </c>
      <c r="D68" s="295">
        <f t="shared" si="12"/>
        <v>66.3</v>
      </c>
      <c r="E68" s="295">
        <f t="shared" si="8"/>
        <v>961.69999999999993</v>
      </c>
      <c r="F68" s="296"/>
      <c r="G68" s="23"/>
    </row>
    <row r="69" spans="1:7" ht="66.75" customHeight="1">
      <c r="A69" s="281" t="s">
        <v>529</v>
      </c>
      <c r="B69" s="282" t="s">
        <v>530</v>
      </c>
      <c r="C69" s="295">
        <f t="shared" ref="C69:D70" si="13">C70</f>
        <v>80.900000000000006</v>
      </c>
      <c r="D69" s="295">
        <f t="shared" si="13"/>
        <v>0</v>
      </c>
      <c r="E69" s="295">
        <f>E70</f>
        <v>80.900000000000006</v>
      </c>
      <c r="F69" s="296"/>
      <c r="G69" s="23"/>
    </row>
    <row r="70" spans="1:7" ht="78" customHeight="1">
      <c r="A70" s="281" t="s">
        <v>531</v>
      </c>
      <c r="B70" s="282" t="s">
        <v>532</v>
      </c>
      <c r="C70" s="295">
        <f t="shared" si="13"/>
        <v>80.900000000000006</v>
      </c>
      <c r="D70" s="295">
        <f t="shared" si="13"/>
        <v>0</v>
      </c>
      <c r="E70" s="295">
        <f>E71</f>
        <v>80.900000000000006</v>
      </c>
      <c r="F70" s="296"/>
      <c r="G70" s="23"/>
    </row>
    <row r="71" spans="1:7" ht="78" customHeight="1">
      <c r="A71" s="285" t="s">
        <v>533</v>
      </c>
      <c r="B71" s="306" t="s">
        <v>534</v>
      </c>
      <c r="C71" s="295">
        <v>80.900000000000006</v>
      </c>
      <c r="D71" s="297"/>
      <c r="E71" s="295">
        <f>C71+D71</f>
        <v>80.900000000000006</v>
      </c>
      <c r="F71" s="296"/>
      <c r="G71" s="23"/>
    </row>
    <row r="72" spans="1:7" ht="28.5" customHeight="1">
      <c r="A72" s="294" t="s">
        <v>535</v>
      </c>
      <c r="B72" s="33" t="s">
        <v>536</v>
      </c>
      <c r="C72" s="295">
        <f>C73</f>
        <v>814.5</v>
      </c>
      <c r="D72" s="295">
        <f t="shared" ref="D72:E72" si="14">D73</f>
        <v>66.3</v>
      </c>
      <c r="E72" s="295">
        <f t="shared" si="14"/>
        <v>880.8</v>
      </c>
      <c r="F72" s="296"/>
      <c r="G72" s="23"/>
    </row>
    <row r="73" spans="1:7" ht="30" customHeight="1">
      <c r="A73" s="294" t="s">
        <v>537</v>
      </c>
      <c r="B73" s="253" t="s">
        <v>538</v>
      </c>
      <c r="C73" s="295">
        <f>C74+C75</f>
        <v>814.5</v>
      </c>
      <c r="D73" s="295">
        <f>D74+D75</f>
        <v>66.3</v>
      </c>
      <c r="E73" s="295">
        <f>E74+E75</f>
        <v>880.8</v>
      </c>
      <c r="F73" s="296"/>
      <c r="G73" s="23"/>
    </row>
    <row r="74" spans="1:7" ht="38.25" customHeight="1">
      <c r="A74" s="285" t="s">
        <v>539</v>
      </c>
      <c r="B74" s="253" t="s">
        <v>540</v>
      </c>
      <c r="C74" s="295">
        <v>687</v>
      </c>
      <c r="D74" s="297">
        <v>66.3</v>
      </c>
      <c r="E74" s="295">
        <f>C74+D74</f>
        <v>753.3</v>
      </c>
      <c r="F74" s="296"/>
      <c r="G74" s="23"/>
    </row>
    <row r="75" spans="1:7" ht="39.75" customHeight="1">
      <c r="A75" s="285" t="s">
        <v>541</v>
      </c>
      <c r="B75" s="253" t="s">
        <v>542</v>
      </c>
      <c r="C75" s="295">
        <v>127.5</v>
      </c>
      <c r="D75" s="297"/>
      <c r="E75" s="295">
        <f>C75+D75</f>
        <v>127.5</v>
      </c>
      <c r="F75" s="296"/>
      <c r="G75" s="23"/>
    </row>
    <row r="76" spans="1:7" ht="18.75" customHeight="1">
      <c r="A76" s="294" t="s">
        <v>543</v>
      </c>
      <c r="B76" s="33" t="s">
        <v>544</v>
      </c>
      <c r="C76" s="295">
        <f>C77+C79+C81</f>
        <v>123.7</v>
      </c>
      <c r="D76" s="295">
        <f t="shared" ref="D76:E76" si="15">D77+D79+D81</f>
        <v>0</v>
      </c>
      <c r="E76" s="295">
        <f t="shared" si="15"/>
        <v>123.7</v>
      </c>
      <c r="F76" s="296"/>
      <c r="G76" s="23"/>
    </row>
    <row r="77" spans="1:7" ht="26.25" customHeight="1">
      <c r="A77" s="294" t="s">
        <v>545</v>
      </c>
      <c r="B77" s="253" t="s">
        <v>546</v>
      </c>
      <c r="C77" s="295">
        <f>C78</f>
        <v>40</v>
      </c>
      <c r="D77" s="295">
        <f t="shared" ref="D77:E77" si="16">D78</f>
        <v>0</v>
      </c>
      <c r="E77" s="295">
        <f t="shared" si="16"/>
        <v>40</v>
      </c>
      <c r="F77" s="296"/>
      <c r="G77" s="23"/>
    </row>
    <row r="78" spans="1:7" ht="54" customHeight="1">
      <c r="A78" s="285" t="s">
        <v>547</v>
      </c>
      <c r="B78" s="307" t="s">
        <v>548</v>
      </c>
      <c r="C78" s="295">
        <v>40</v>
      </c>
      <c r="D78" s="297"/>
      <c r="E78" s="295">
        <f>C78+D78</f>
        <v>40</v>
      </c>
      <c r="F78" s="296"/>
      <c r="G78" s="23"/>
    </row>
    <row r="79" spans="1:7" ht="77.25" customHeight="1">
      <c r="A79" s="285" t="s">
        <v>549</v>
      </c>
      <c r="B79" s="307" t="s">
        <v>550</v>
      </c>
      <c r="C79" s="295">
        <f>C80</f>
        <v>65</v>
      </c>
      <c r="D79" s="297"/>
      <c r="E79" s="295">
        <f>E80</f>
        <v>65</v>
      </c>
      <c r="F79" s="296"/>
      <c r="G79" s="23"/>
    </row>
    <row r="80" spans="1:7" ht="26.25" customHeight="1">
      <c r="A80" s="285" t="s">
        <v>551</v>
      </c>
      <c r="B80" s="253" t="s">
        <v>552</v>
      </c>
      <c r="C80" s="295">
        <v>65</v>
      </c>
      <c r="D80" s="297"/>
      <c r="E80" s="295">
        <v>65</v>
      </c>
      <c r="F80" s="296"/>
      <c r="G80" s="23"/>
    </row>
    <row r="81" spans="1:7" ht="27.75" customHeight="1">
      <c r="A81" s="294" t="s">
        <v>553</v>
      </c>
      <c r="B81" s="253" t="s">
        <v>554</v>
      </c>
      <c r="C81" s="295">
        <f>C82+C83</f>
        <v>18.7</v>
      </c>
      <c r="D81" s="297"/>
      <c r="E81" s="295">
        <f>E82+E83</f>
        <v>18.7</v>
      </c>
      <c r="F81" s="296"/>
      <c r="G81" s="23"/>
    </row>
    <row r="82" spans="1:7" ht="39" customHeight="1">
      <c r="A82" s="285" t="s">
        <v>555</v>
      </c>
      <c r="B82" s="253" t="s">
        <v>556</v>
      </c>
      <c r="C82" s="295">
        <v>3.3</v>
      </c>
      <c r="D82" s="297"/>
      <c r="E82" s="295">
        <v>3.3</v>
      </c>
      <c r="F82" s="296"/>
      <c r="G82" s="23"/>
    </row>
    <row r="83" spans="1:7" ht="39" customHeight="1">
      <c r="A83" s="285" t="s">
        <v>557</v>
      </c>
      <c r="B83" s="253" t="s">
        <v>556</v>
      </c>
      <c r="C83" s="295">
        <v>15.4</v>
      </c>
      <c r="D83" s="297"/>
      <c r="E83" s="295">
        <f>C83+D83</f>
        <v>15.4</v>
      </c>
      <c r="F83" s="296"/>
      <c r="G83" s="23"/>
    </row>
    <row r="84" spans="1:7" ht="17.25" customHeight="1">
      <c r="A84" s="294" t="s">
        <v>558</v>
      </c>
      <c r="B84" s="33" t="s">
        <v>559</v>
      </c>
      <c r="C84" s="295">
        <f t="shared" ref="C84:E85" si="17">C85</f>
        <v>96</v>
      </c>
      <c r="D84" s="295">
        <f t="shared" si="17"/>
        <v>0</v>
      </c>
      <c r="E84" s="295">
        <f t="shared" si="17"/>
        <v>96</v>
      </c>
      <c r="F84" s="296"/>
      <c r="G84" s="23"/>
    </row>
    <row r="85" spans="1:7" ht="17.25" customHeight="1">
      <c r="A85" s="294" t="s">
        <v>560</v>
      </c>
      <c r="B85" s="33" t="s">
        <v>561</v>
      </c>
      <c r="C85" s="295">
        <f t="shared" si="17"/>
        <v>96</v>
      </c>
      <c r="D85" s="295">
        <f t="shared" si="17"/>
        <v>0</v>
      </c>
      <c r="E85" s="295">
        <f t="shared" si="17"/>
        <v>96</v>
      </c>
      <c r="F85" s="296"/>
      <c r="G85" s="23"/>
    </row>
    <row r="86" spans="1:7" ht="15.75" customHeight="1">
      <c r="A86" s="285" t="s">
        <v>562</v>
      </c>
      <c r="B86" s="33" t="s">
        <v>563</v>
      </c>
      <c r="C86" s="295">
        <v>96</v>
      </c>
      <c r="D86" s="295"/>
      <c r="E86" s="295">
        <f>C86+D86</f>
        <v>96</v>
      </c>
      <c r="F86" s="296"/>
      <c r="G86" s="23"/>
    </row>
    <row r="87" spans="1:7" ht="19.5" customHeight="1">
      <c r="A87" s="332" t="s">
        <v>564</v>
      </c>
      <c r="B87" s="27" t="s">
        <v>565</v>
      </c>
      <c r="C87" s="308">
        <f>C88+C117+C115</f>
        <v>126678</v>
      </c>
      <c r="D87" s="308">
        <f>D88+D117+D115</f>
        <v>-170.5</v>
      </c>
      <c r="E87" s="308">
        <f>E88+E117+E115</f>
        <v>126507.5</v>
      </c>
      <c r="F87" s="309"/>
      <c r="G87" s="23"/>
    </row>
    <row r="88" spans="1:7" ht="28.5" customHeight="1">
      <c r="A88" s="294" t="s">
        <v>566</v>
      </c>
      <c r="B88" s="253" t="s">
        <v>567</v>
      </c>
      <c r="C88" s="295">
        <f>C89+C94+C103+C112</f>
        <v>127321.40000000001</v>
      </c>
      <c r="D88" s="295">
        <f>D89+D94+D103+D112</f>
        <v>-170.5</v>
      </c>
      <c r="E88" s="295">
        <f>E89+E94+E103+E112</f>
        <v>127150.90000000001</v>
      </c>
      <c r="F88" s="296"/>
      <c r="G88" s="23"/>
    </row>
    <row r="89" spans="1:7" ht="26.25" customHeight="1">
      <c r="A89" s="294" t="s">
        <v>568</v>
      </c>
      <c r="B89" s="253" t="s">
        <v>569</v>
      </c>
      <c r="C89" s="295">
        <f>C90+C92</f>
        <v>64861.8</v>
      </c>
      <c r="D89" s="295">
        <f t="shared" ref="D89:E89" si="18">D90+D92</f>
        <v>0</v>
      </c>
      <c r="E89" s="295">
        <f t="shared" si="18"/>
        <v>64861.8</v>
      </c>
      <c r="F89" s="296"/>
      <c r="G89" s="23"/>
    </row>
    <row r="90" spans="1:7" ht="16.5" customHeight="1">
      <c r="A90" s="294" t="s">
        <v>570</v>
      </c>
      <c r="B90" s="253" t="s">
        <v>571</v>
      </c>
      <c r="C90" s="295">
        <f>C91</f>
        <v>64527.8</v>
      </c>
      <c r="D90" s="295">
        <f>D91</f>
        <v>0</v>
      </c>
      <c r="E90" s="295">
        <f>E91</f>
        <v>64527.8</v>
      </c>
      <c r="F90" s="296"/>
      <c r="G90" s="23"/>
    </row>
    <row r="91" spans="1:7" ht="26.25" customHeight="1">
      <c r="A91" s="285" t="s">
        <v>572</v>
      </c>
      <c r="B91" s="253" t="s">
        <v>573</v>
      </c>
      <c r="C91" s="295">
        <v>64527.8</v>
      </c>
      <c r="D91" s="297"/>
      <c r="E91" s="295">
        <f>C91+D91</f>
        <v>64527.8</v>
      </c>
      <c r="F91" s="296"/>
      <c r="G91" s="23"/>
    </row>
    <row r="92" spans="1:7" ht="26.25" customHeight="1">
      <c r="A92" s="285" t="s">
        <v>574</v>
      </c>
      <c r="B92" s="253" t="s">
        <v>575</v>
      </c>
      <c r="C92" s="295">
        <v>334</v>
      </c>
      <c r="D92" s="295">
        <f t="shared" ref="D92:E92" si="19">D93</f>
        <v>0</v>
      </c>
      <c r="E92" s="295">
        <f t="shared" si="19"/>
        <v>334</v>
      </c>
      <c r="F92" s="296"/>
      <c r="G92" s="23"/>
    </row>
    <row r="93" spans="1:7" ht="26.25" customHeight="1">
      <c r="A93" s="285" t="s">
        <v>576</v>
      </c>
      <c r="B93" s="253" t="s">
        <v>577</v>
      </c>
      <c r="C93" s="295">
        <v>334</v>
      </c>
      <c r="D93" s="297"/>
      <c r="E93" s="295">
        <f>C93+D93</f>
        <v>334</v>
      </c>
      <c r="F93" s="296"/>
      <c r="G93" s="23"/>
    </row>
    <row r="94" spans="1:7" ht="26.25" customHeight="1">
      <c r="A94" s="294" t="s">
        <v>578</v>
      </c>
      <c r="B94" s="307" t="s">
        <v>579</v>
      </c>
      <c r="C94" s="295">
        <f>C99+C101+C95</f>
        <v>3333.8</v>
      </c>
      <c r="D94" s="295">
        <f>D99+D101+D95</f>
        <v>0</v>
      </c>
      <c r="E94" s="295">
        <f>E99+E101+E95</f>
        <v>3333.8</v>
      </c>
      <c r="F94" s="296"/>
      <c r="G94" s="23"/>
    </row>
    <row r="95" spans="1:7" ht="26.25" customHeight="1">
      <c r="A95" s="285" t="s">
        <v>580</v>
      </c>
      <c r="B95" s="307" t="s">
        <v>581</v>
      </c>
      <c r="C95" s="295">
        <f>C96+C97</f>
        <v>1926.1000000000001</v>
      </c>
      <c r="D95" s="295">
        <f t="shared" ref="D95:E95" si="20">D96+D97</f>
        <v>0</v>
      </c>
      <c r="E95" s="295">
        <f t="shared" si="20"/>
        <v>1926.1000000000001</v>
      </c>
      <c r="F95" s="296"/>
      <c r="G95" s="23"/>
    </row>
    <row r="96" spans="1:7" ht="26.25" customHeight="1">
      <c r="A96" s="285" t="s">
        <v>582</v>
      </c>
      <c r="B96" s="307" t="s">
        <v>583</v>
      </c>
      <c r="C96" s="295">
        <v>474.7</v>
      </c>
      <c r="D96" s="295"/>
      <c r="E96" s="295">
        <f>C96+D96</f>
        <v>474.7</v>
      </c>
      <c r="F96" s="296"/>
      <c r="G96" s="23"/>
    </row>
    <row r="97" spans="1:7" ht="39" customHeight="1">
      <c r="A97" s="294" t="s">
        <v>584</v>
      </c>
      <c r="B97" s="307" t="s">
        <v>585</v>
      </c>
      <c r="C97" s="295">
        <f>C98</f>
        <v>1451.4</v>
      </c>
      <c r="D97" s="295">
        <f>D98</f>
        <v>0</v>
      </c>
      <c r="E97" s="295">
        <f>E98</f>
        <v>1451.4</v>
      </c>
      <c r="F97" s="296"/>
      <c r="G97" s="23"/>
    </row>
    <row r="98" spans="1:7" ht="45" customHeight="1">
      <c r="A98" s="285" t="s">
        <v>586</v>
      </c>
      <c r="B98" s="307" t="s">
        <v>587</v>
      </c>
      <c r="C98" s="295">
        <v>1451.4</v>
      </c>
      <c r="D98" s="295"/>
      <c r="E98" s="295">
        <f>C98+D98</f>
        <v>1451.4</v>
      </c>
      <c r="F98" s="296"/>
      <c r="G98" s="23"/>
    </row>
    <row r="99" spans="1:7" ht="16.5" customHeight="1">
      <c r="A99" s="297" t="s">
        <v>588</v>
      </c>
      <c r="B99" s="310" t="s">
        <v>589</v>
      </c>
      <c r="C99" s="295">
        <f>C100</f>
        <v>472</v>
      </c>
      <c r="D99" s="295">
        <f>D100</f>
        <v>0</v>
      </c>
      <c r="E99" s="295">
        <f>E100</f>
        <v>472</v>
      </c>
      <c r="F99" s="296"/>
      <c r="G99" s="23"/>
    </row>
    <row r="100" spans="1:7" ht="26.25" customHeight="1">
      <c r="A100" s="311" t="s">
        <v>590</v>
      </c>
      <c r="B100" s="310" t="s">
        <v>591</v>
      </c>
      <c r="C100" s="295">
        <v>472</v>
      </c>
      <c r="D100" s="295"/>
      <c r="E100" s="295">
        <f>C100+D100</f>
        <v>472</v>
      </c>
      <c r="F100" s="296"/>
      <c r="G100" s="23"/>
    </row>
    <row r="101" spans="1:7" ht="14.25" customHeight="1">
      <c r="A101" s="294" t="s">
        <v>592</v>
      </c>
      <c r="B101" s="253" t="s">
        <v>593</v>
      </c>
      <c r="C101" s="295">
        <f t="shared" ref="C101:E101" si="21">C102</f>
        <v>935.7</v>
      </c>
      <c r="D101" s="295">
        <f t="shared" si="21"/>
        <v>0</v>
      </c>
      <c r="E101" s="295">
        <f t="shared" si="21"/>
        <v>935.7</v>
      </c>
      <c r="F101" s="296"/>
      <c r="G101" s="23"/>
    </row>
    <row r="102" spans="1:7" ht="15" customHeight="1">
      <c r="A102" s="285" t="s">
        <v>594</v>
      </c>
      <c r="B102" s="253" t="s">
        <v>595</v>
      </c>
      <c r="C102" s="295">
        <v>935.7</v>
      </c>
      <c r="D102" s="295"/>
      <c r="E102" s="295">
        <f>C102+D102</f>
        <v>935.7</v>
      </c>
      <c r="F102" s="296"/>
      <c r="G102" s="23"/>
    </row>
    <row r="103" spans="1:7" ht="28.5" customHeight="1">
      <c r="A103" s="294" t="s">
        <v>596</v>
      </c>
      <c r="B103" s="253" t="s">
        <v>597</v>
      </c>
      <c r="C103" s="295">
        <f>C104+C106+C110+C108</f>
        <v>58826.5</v>
      </c>
      <c r="D103" s="295">
        <f>D104+D106+D110+D108</f>
        <v>-170.5</v>
      </c>
      <c r="E103" s="295">
        <f>E104+E106+E110+E108</f>
        <v>58656</v>
      </c>
      <c r="F103" s="296"/>
      <c r="G103" s="23"/>
    </row>
    <row r="104" spans="1:7" ht="29.25" customHeight="1">
      <c r="A104" s="294" t="s">
        <v>598</v>
      </c>
      <c r="B104" s="253" t="s">
        <v>599</v>
      </c>
      <c r="C104" s="295">
        <f>C105</f>
        <v>1507.1</v>
      </c>
      <c r="D104" s="295">
        <f>D105</f>
        <v>-170.5</v>
      </c>
      <c r="E104" s="295">
        <f>E105</f>
        <v>1336.6</v>
      </c>
      <c r="F104" s="296"/>
      <c r="G104" s="23"/>
    </row>
    <row r="105" spans="1:7" ht="27" customHeight="1">
      <c r="A105" s="285" t="s">
        <v>600</v>
      </c>
      <c r="B105" s="312" t="s">
        <v>601</v>
      </c>
      <c r="C105" s="295">
        <v>1507.1</v>
      </c>
      <c r="D105" s="313">
        <v>-170.5</v>
      </c>
      <c r="E105" s="295">
        <f>C105+D105</f>
        <v>1336.6</v>
      </c>
      <c r="F105" s="296"/>
      <c r="G105" s="23"/>
    </row>
    <row r="106" spans="1:7" ht="29.25" customHeight="1">
      <c r="A106" s="285" t="s">
        <v>602</v>
      </c>
      <c r="B106" s="312" t="s">
        <v>603</v>
      </c>
      <c r="C106" s="295">
        <f>C107</f>
        <v>4.9000000000000004</v>
      </c>
      <c r="D106" s="314"/>
      <c r="E106" s="295">
        <f>E107</f>
        <v>4.9000000000000004</v>
      </c>
      <c r="F106" s="296"/>
      <c r="G106" s="23"/>
    </row>
    <row r="107" spans="1:7" ht="40.5" customHeight="1">
      <c r="A107" s="285" t="s">
        <v>604</v>
      </c>
      <c r="B107" s="312" t="s">
        <v>605</v>
      </c>
      <c r="C107" s="295">
        <v>4.9000000000000004</v>
      </c>
      <c r="D107" s="314"/>
      <c r="E107" s="295">
        <f>C107+D107</f>
        <v>4.9000000000000004</v>
      </c>
      <c r="F107" s="296"/>
      <c r="G107" s="23"/>
    </row>
    <row r="108" spans="1:7" ht="28.5" customHeight="1">
      <c r="A108" s="285" t="s">
        <v>606</v>
      </c>
      <c r="B108" s="312" t="s">
        <v>607</v>
      </c>
      <c r="C108" s="295">
        <f>C109</f>
        <v>874</v>
      </c>
      <c r="D108" s="313">
        <f>D109</f>
        <v>0</v>
      </c>
      <c r="E108" s="295">
        <f>E109</f>
        <v>874</v>
      </c>
      <c r="F108" s="296"/>
      <c r="G108" s="23"/>
    </row>
    <row r="109" spans="1:7" ht="26.25" customHeight="1">
      <c r="A109" s="285" t="s">
        <v>608</v>
      </c>
      <c r="B109" s="312" t="s">
        <v>609</v>
      </c>
      <c r="C109" s="295">
        <v>874</v>
      </c>
      <c r="D109" s="313"/>
      <c r="E109" s="295">
        <f>C109+D109</f>
        <v>874</v>
      </c>
      <c r="F109" s="296"/>
      <c r="G109" s="23"/>
    </row>
    <row r="110" spans="1:7" ht="16.5" customHeight="1">
      <c r="A110" s="285" t="s">
        <v>610</v>
      </c>
      <c r="B110" s="253" t="s">
        <v>611</v>
      </c>
      <c r="C110" s="295">
        <f>C111</f>
        <v>56440.5</v>
      </c>
      <c r="D110" s="295">
        <f>D111</f>
        <v>0</v>
      </c>
      <c r="E110" s="295">
        <f>E111</f>
        <v>56440.5</v>
      </c>
      <c r="F110" s="296"/>
      <c r="G110" s="23"/>
    </row>
    <row r="111" spans="1:7" ht="19.5" customHeight="1">
      <c r="A111" s="285" t="s">
        <v>612</v>
      </c>
      <c r="B111" s="253" t="s">
        <v>613</v>
      </c>
      <c r="C111" s="295">
        <v>56440.5</v>
      </c>
      <c r="D111" s="295"/>
      <c r="E111" s="295">
        <f>C111+D111</f>
        <v>56440.5</v>
      </c>
      <c r="F111" s="296"/>
      <c r="G111" s="23"/>
    </row>
    <row r="112" spans="1:7" ht="19.5" customHeight="1">
      <c r="A112" s="297" t="s">
        <v>614</v>
      </c>
      <c r="B112" s="253" t="s">
        <v>615</v>
      </c>
      <c r="C112" s="295">
        <f t="shared" ref="C112:E113" si="22">C113</f>
        <v>299.3</v>
      </c>
      <c r="D112" s="295">
        <f t="shared" si="22"/>
        <v>0</v>
      </c>
      <c r="E112" s="295">
        <f t="shared" si="22"/>
        <v>299.3</v>
      </c>
      <c r="F112" s="296"/>
      <c r="G112" s="23"/>
    </row>
    <row r="113" spans="1:7" ht="54.75" customHeight="1">
      <c r="A113" s="297" t="s">
        <v>616</v>
      </c>
      <c r="B113" s="253" t="s">
        <v>617</v>
      </c>
      <c r="C113" s="295">
        <f t="shared" si="22"/>
        <v>299.3</v>
      </c>
      <c r="D113" s="295">
        <f t="shared" si="22"/>
        <v>0</v>
      </c>
      <c r="E113" s="295">
        <f t="shared" si="22"/>
        <v>299.3</v>
      </c>
      <c r="F113" s="296"/>
      <c r="G113" s="23"/>
    </row>
    <row r="114" spans="1:7" ht="52.5" customHeight="1">
      <c r="A114" s="315" t="s">
        <v>618</v>
      </c>
      <c r="B114" s="253" t="s">
        <v>619</v>
      </c>
      <c r="C114" s="295">
        <v>299.3</v>
      </c>
      <c r="D114" s="295"/>
      <c r="E114" s="295">
        <f>C114+D114</f>
        <v>299.3</v>
      </c>
      <c r="F114" s="296"/>
      <c r="G114" s="23"/>
    </row>
    <row r="115" spans="1:7" ht="58.5" customHeight="1">
      <c r="A115" s="315" t="s">
        <v>620</v>
      </c>
      <c r="B115" s="253" t="s">
        <v>621</v>
      </c>
      <c r="C115" s="295">
        <v>0.2</v>
      </c>
      <c r="D115" s="295"/>
      <c r="E115" s="295">
        <v>0.2</v>
      </c>
      <c r="F115" s="296"/>
      <c r="G115" s="23"/>
    </row>
    <row r="116" spans="1:7" ht="39.75" customHeight="1">
      <c r="A116" s="315" t="s">
        <v>622</v>
      </c>
      <c r="B116" s="253" t="s">
        <v>623</v>
      </c>
      <c r="C116" s="295">
        <v>0.2</v>
      </c>
      <c r="D116" s="295"/>
      <c r="E116" s="295">
        <v>0.2</v>
      </c>
      <c r="F116" s="296"/>
      <c r="G116" s="23"/>
    </row>
    <row r="117" spans="1:7" ht="27.75" customHeight="1">
      <c r="A117" s="316" t="s">
        <v>624</v>
      </c>
      <c r="B117" s="253" t="s">
        <v>625</v>
      </c>
      <c r="C117" s="295">
        <f>C118</f>
        <v>-643.6</v>
      </c>
      <c r="D117" s="295">
        <f>D118</f>
        <v>0</v>
      </c>
      <c r="E117" s="295">
        <f>E118</f>
        <v>-643.6</v>
      </c>
      <c r="F117" s="296"/>
      <c r="G117" s="23"/>
    </row>
    <row r="118" spans="1:7" ht="39.75" customHeight="1">
      <c r="A118" s="315" t="s">
        <v>626</v>
      </c>
      <c r="B118" s="253" t="s">
        <v>627</v>
      </c>
      <c r="C118" s="295">
        <v>-643.6</v>
      </c>
      <c r="D118" s="295"/>
      <c r="E118" s="295">
        <f>C118+D118</f>
        <v>-643.6</v>
      </c>
      <c r="F118" s="296"/>
      <c r="G118" s="23"/>
    </row>
    <row r="119" spans="1:7" ht="18" customHeight="1">
      <c r="A119" s="297"/>
      <c r="B119" s="27" t="s">
        <v>628</v>
      </c>
      <c r="C119" s="308">
        <f>C17+C87</f>
        <v>153896.1</v>
      </c>
      <c r="D119" s="308">
        <f>D17+D87</f>
        <v>-170.5</v>
      </c>
      <c r="E119" s="308">
        <f>E17+E87</f>
        <v>153725.6</v>
      </c>
      <c r="F119" s="309"/>
      <c r="G119" s="23"/>
    </row>
    <row r="120" spans="1:7">
      <c r="A120" s="23"/>
      <c r="B120" s="23"/>
      <c r="C120" s="23"/>
      <c r="D120" s="23"/>
      <c r="E120" s="23"/>
      <c r="F120" s="23"/>
      <c r="G120" s="23"/>
    </row>
    <row r="121" spans="1:7">
      <c r="A121" s="23"/>
      <c r="B121" s="23"/>
      <c r="C121" s="23"/>
      <c r="D121" s="23"/>
      <c r="E121" s="23"/>
      <c r="F121" s="23"/>
      <c r="G121" s="23"/>
    </row>
  </sheetData>
  <mergeCells count="32">
    <mergeCell ref="A12:E12"/>
    <mergeCell ref="B1:G1"/>
    <mergeCell ref="B2:G2"/>
    <mergeCell ref="B3:G3"/>
    <mergeCell ref="B4:G4"/>
    <mergeCell ref="B5:G5"/>
    <mergeCell ref="B6:E6"/>
    <mergeCell ref="B7:E7"/>
    <mergeCell ref="B8:E8"/>
    <mergeCell ref="B9:E9"/>
    <mergeCell ref="B10:E10"/>
    <mergeCell ref="A11:E11"/>
    <mergeCell ref="A13:E13"/>
    <mergeCell ref="B15:E15"/>
    <mergeCell ref="A25:A26"/>
    <mergeCell ref="B25:B26"/>
    <mergeCell ref="C25:C26"/>
    <mergeCell ref="D25:D26"/>
    <mergeCell ref="E25:E26"/>
    <mergeCell ref="A31:A32"/>
    <mergeCell ref="B31:B32"/>
    <mergeCell ref="C31:C32"/>
    <mergeCell ref="E31:E32"/>
    <mergeCell ref="A27:A28"/>
    <mergeCell ref="B27:B28"/>
    <mergeCell ref="C27:C28"/>
    <mergeCell ref="D27:D28"/>
    <mergeCell ref="E27:E28"/>
    <mergeCell ref="A29:A30"/>
    <mergeCell ref="B29:B30"/>
    <mergeCell ref="C29:C30"/>
    <mergeCell ref="E29:E30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2" manualBreakCount="2">
    <brk id="35" max="16383" man="1"/>
    <brk id="63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tabSelected="1" view="pageBreakPreview" topLeftCell="A4" zoomScaleSheetLayoutView="100" workbookViewId="0">
      <selection activeCell="B45" sqref="B45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335" t="s">
        <v>434</v>
      </c>
      <c r="B1" s="335"/>
      <c r="C1" s="335"/>
      <c r="D1" s="335"/>
    </row>
    <row r="2" spans="1:6" ht="15.75" customHeight="1">
      <c r="A2" s="335" t="s">
        <v>0</v>
      </c>
      <c r="B2" s="335"/>
      <c r="C2" s="335"/>
      <c r="D2" s="335"/>
    </row>
    <row r="3" spans="1:6" ht="15.75">
      <c r="A3" s="363" t="s">
        <v>4</v>
      </c>
      <c r="B3" s="363"/>
      <c r="C3" s="363"/>
      <c r="D3" s="363"/>
    </row>
    <row r="4" spans="1:6" ht="15.75" customHeight="1">
      <c r="A4" s="335" t="s">
        <v>2</v>
      </c>
      <c r="B4" s="335"/>
      <c r="C4" s="335"/>
      <c r="D4" s="335"/>
    </row>
    <row r="5" spans="1:6" ht="15.75" customHeight="1">
      <c r="A5" s="335" t="s">
        <v>654</v>
      </c>
      <c r="B5" s="335"/>
      <c r="C5" s="335"/>
      <c r="D5" s="335"/>
      <c r="E5" s="335"/>
      <c r="F5" s="335"/>
    </row>
    <row r="6" spans="1:6" ht="15.75">
      <c r="A6" s="335" t="s">
        <v>284</v>
      </c>
      <c r="B6" s="367"/>
      <c r="C6" s="367"/>
    </row>
    <row r="7" spans="1:6" ht="15.75">
      <c r="A7" s="335" t="s">
        <v>33</v>
      </c>
      <c r="B7" s="367"/>
      <c r="C7" s="367"/>
    </row>
    <row r="8" spans="1:6" ht="15.75">
      <c r="A8" s="4"/>
      <c r="B8" s="335" t="s">
        <v>1</v>
      </c>
      <c r="C8" s="335"/>
    </row>
    <row r="9" spans="1:6" ht="15.75">
      <c r="A9" s="5"/>
      <c r="B9" s="335" t="s">
        <v>2</v>
      </c>
      <c r="C9" s="335"/>
    </row>
    <row r="10" spans="1:6" ht="15.75" customHeight="1">
      <c r="A10" s="3"/>
      <c r="B10" s="335" t="s">
        <v>319</v>
      </c>
      <c r="C10" s="335"/>
    </row>
    <row r="11" spans="1:6" ht="15.75" customHeight="1">
      <c r="A11" s="3"/>
      <c r="B11" s="182"/>
      <c r="C11" s="182"/>
    </row>
    <row r="12" spans="1:6">
      <c r="A12" s="364" t="s">
        <v>11</v>
      </c>
      <c r="B12" s="366"/>
      <c r="C12" s="366"/>
    </row>
    <row r="13" spans="1:6" ht="15.75" customHeight="1">
      <c r="A13" s="364" t="s">
        <v>122</v>
      </c>
      <c r="B13" s="366"/>
      <c r="C13" s="366"/>
    </row>
    <row r="14" spans="1:6" ht="15.75">
      <c r="A14" s="6"/>
    </row>
    <row r="15" spans="1:6">
      <c r="A15" s="358" t="s">
        <v>12</v>
      </c>
      <c r="B15" s="368"/>
      <c r="C15" s="368"/>
    </row>
    <row r="16" spans="1:6" ht="44.25" customHeight="1">
      <c r="A16" s="369" t="s">
        <v>13</v>
      </c>
      <c r="B16" s="369" t="s">
        <v>14</v>
      </c>
      <c r="C16" s="370" t="s">
        <v>282</v>
      </c>
    </row>
    <row r="17" spans="1:3">
      <c r="A17" s="369"/>
      <c r="B17" s="369"/>
      <c r="C17" s="371"/>
    </row>
    <row r="18" spans="1:3">
      <c r="A18" s="345" t="s">
        <v>15</v>
      </c>
      <c r="B18" s="372" t="s">
        <v>16</v>
      </c>
      <c r="C18" s="373">
        <f>C20+C32</f>
        <v>749.60000000000582</v>
      </c>
    </row>
    <row r="19" spans="1:3">
      <c r="A19" s="345"/>
      <c r="B19" s="372"/>
      <c r="C19" s="374"/>
    </row>
    <row r="20" spans="1:3">
      <c r="A20" s="345" t="s">
        <v>17</v>
      </c>
      <c r="B20" s="372" t="s">
        <v>18</v>
      </c>
      <c r="C20" s="373">
        <f>C22+C27</f>
        <v>3693.6000000000058</v>
      </c>
    </row>
    <row r="21" spans="1:3">
      <c r="A21" s="345"/>
      <c r="B21" s="372"/>
      <c r="C21" s="374"/>
    </row>
    <row r="22" spans="1:3">
      <c r="A22" s="188" t="s">
        <v>19</v>
      </c>
      <c r="B22" s="15" t="s">
        <v>20</v>
      </c>
      <c r="C22" s="58">
        <f>C23</f>
        <v>-155175.6</v>
      </c>
    </row>
    <row r="23" spans="1:3">
      <c r="A23" s="188" t="s">
        <v>21</v>
      </c>
      <c r="B23" s="15" t="s">
        <v>22</v>
      </c>
      <c r="C23" s="183">
        <f>C24</f>
        <v>-155175.6</v>
      </c>
    </row>
    <row r="24" spans="1:3" ht="25.5">
      <c r="A24" s="188" t="s">
        <v>23</v>
      </c>
      <c r="B24" s="15" t="s">
        <v>24</v>
      </c>
      <c r="C24" s="183">
        <f>C25</f>
        <v>-155175.6</v>
      </c>
    </row>
    <row r="25" spans="1:3">
      <c r="A25" s="369" t="s">
        <v>25</v>
      </c>
      <c r="B25" s="381" t="s">
        <v>109</v>
      </c>
      <c r="C25" s="382">
        <v>-155175.6</v>
      </c>
    </row>
    <row r="26" spans="1:3">
      <c r="A26" s="369"/>
      <c r="B26" s="381"/>
      <c r="C26" s="382"/>
    </row>
    <row r="27" spans="1:3">
      <c r="A27" s="188" t="s">
        <v>26</v>
      </c>
      <c r="B27" s="15" t="s">
        <v>27</v>
      </c>
      <c r="C27" s="183">
        <f>C28</f>
        <v>158869.20000000001</v>
      </c>
    </row>
    <row r="28" spans="1:3">
      <c r="A28" s="188" t="s">
        <v>28</v>
      </c>
      <c r="B28" s="15" t="s">
        <v>29</v>
      </c>
      <c r="C28" s="183">
        <f>C29</f>
        <v>158869.20000000001</v>
      </c>
    </row>
    <row r="29" spans="1:3" ht="25.5">
      <c r="A29" s="188" t="s">
        <v>30</v>
      </c>
      <c r="B29" s="15" t="s">
        <v>31</v>
      </c>
      <c r="C29" s="183">
        <f>C30</f>
        <v>158869.20000000001</v>
      </c>
    </row>
    <row r="30" spans="1:3">
      <c r="A30" s="375" t="s">
        <v>32</v>
      </c>
      <c r="B30" s="377" t="s">
        <v>110</v>
      </c>
      <c r="C30" s="379">
        <v>158869.20000000001</v>
      </c>
    </row>
    <row r="31" spans="1:3">
      <c r="A31" s="376"/>
      <c r="B31" s="378"/>
      <c r="C31" s="380"/>
    </row>
    <row r="32" spans="1:3" ht="25.5">
      <c r="A32" s="185" t="s">
        <v>383</v>
      </c>
      <c r="B32" s="186" t="s">
        <v>384</v>
      </c>
      <c r="C32" s="183">
        <f>C33+C37</f>
        <v>-2944</v>
      </c>
    </row>
    <row r="33" spans="1:3" ht="25.5">
      <c r="A33" s="184" t="s">
        <v>383</v>
      </c>
      <c r="B33" s="187" t="s">
        <v>385</v>
      </c>
      <c r="C33" s="183">
        <f>C34</f>
        <v>-4394</v>
      </c>
    </row>
    <row r="34" spans="1:3" ht="38.25">
      <c r="A34" s="184" t="s">
        <v>386</v>
      </c>
      <c r="B34" s="187" t="s">
        <v>387</v>
      </c>
      <c r="C34" s="183">
        <f>C35</f>
        <v>-4394</v>
      </c>
    </row>
    <row r="35" spans="1:3" ht="51">
      <c r="A35" s="184" t="s">
        <v>388</v>
      </c>
      <c r="B35" s="187" t="s">
        <v>389</v>
      </c>
      <c r="C35" s="183">
        <f>C36</f>
        <v>-4394</v>
      </c>
    </row>
    <row r="36" spans="1:3" ht="51">
      <c r="A36" s="184" t="s">
        <v>390</v>
      </c>
      <c r="B36" s="187" t="s">
        <v>389</v>
      </c>
      <c r="C36" s="183">
        <v>-4394</v>
      </c>
    </row>
    <row r="37" spans="1:3" ht="25.5">
      <c r="A37" s="184" t="s">
        <v>391</v>
      </c>
      <c r="B37" s="187" t="s">
        <v>392</v>
      </c>
      <c r="C37" s="183">
        <f>C38</f>
        <v>1450</v>
      </c>
    </row>
    <row r="38" spans="1:3" ht="38.25">
      <c r="A38" s="184" t="s">
        <v>393</v>
      </c>
      <c r="B38" s="187" t="s">
        <v>394</v>
      </c>
      <c r="C38" s="183">
        <f>C39</f>
        <v>1450</v>
      </c>
    </row>
    <row r="39" spans="1:3" ht="51">
      <c r="A39" s="184" t="s">
        <v>395</v>
      </c>
      <c r="B39" s="187" t="s">
        <v>396</v>
      </c>
      <c r="C39" s="183">
        <v>1450</v>
      </c>
    </row>
    <row r="40" spans="1:3">
      <c r="A40" s="85"/>
      <c r="B40" s="49"/>
      <c r="C40" s="85"/>
    </row>
    <row r="41" spans="1:3">
      <c r="A41" s="85"/>
      <c r="B41" s="49"/>
      <c r="C41" s="85"/>
    </row>
    <row r="42" spans="1:3" ht="15.75">
      <c r="A42" s="1"/>
    </row>
    <row r="43" spans="1:3" ht="15.75">
      <c r="A43" s="1"/>
    </row>
    <row r="44" spans="1:3" ht="15.75">
      <c r="A44" s="1"/>
    </row>
  </sheetData>
  <mergeCells count="28"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  <mergeCell ref="A15:C15"/>
    <mergeCell ref="A16:A17"/>
    <mergeCell ref="B16:B17"/>
    <mergeCell ref="C16:C17"/>
    <mergeCell ref="A18:A19"/>
    <mergeCell ref="B18:B19"/>
    <mergeCell ref="C18:C19"/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5"/>
  <sheetViews>
    <sheetView view="pageBreakPreview" zoomScale="112" zoomScaleSheetLayoutView="112" workbookViewId="0">
      <selection activeCell="E195" sqref="E195"/>
    </sheetView>
  </sheetViews>
  <sheetFormatPr defaultRowHeight="12.75"/>
  <cols>
    <col min="1" max="1" width="74.42578125" style="114" customWidth="1"/>
    <col min="2" max="2" width="11.28515625" style="114" customWidth="1"/>
    <col min="3" max="3" width="5.28515625" style="114" customWidth="1"/>
    <col min="4" max="4" width="8.7109375" style="114" customWidth="1"/>
    <col min="5" max="5" width="8.42578125" style="114" customWidth="1"/>
    <col min="6" max="6" width="9" style="114" customWidth="1"/>
    <col min="7" max="16384" width="9.140625" style="114"/>
  </cols>
  <sheetData>
    <row r="1" spans="1:6" ht="15.75">
      <c r="A1" s="335" t="s">
        <v>284</v>
      </c>
      <c r="B1" s="335"/>
      <c r="C1" s="335"/>
      <c r="D1" s="335"/>
      <c r="E1" s="335"/>
      <c r="F1" s="335"/>
    </row>
    <row r="2" spans="1:6" ht="15.75">
      <c r="A2" s="335" t="s">
        <v>0</v>
      </c>
      <c r="B2" s="335"/>
      <c r="C2" s="335"/>
      <c r="D2" s="335"/>
      <c r="E2" s="335"/>
      <c r="F2" s="335"/>
    </row>
    <row r="3" spans="1:6" ht="15.75">
      <c r="A3" s="363" t="s">
        <v>4</v>
      </c>
      <c r="B3" s="363"/>
      <c r="C3" s="363"/>
      <c r="D3" s="363"/>
      <c r="E3" s="363"/>
      <c r="F3" s="363"/>
    </row>
    <row r="4" spans="1:6" ht="15.75">
      <c r="A4" s="335" t="s">
        <v>2</v>
      </c>
      <c r="B4" s="335"/>
      <c r="C4" s="335"/>
      <c r="D4" s="335"/>
      <c r="E4" s="335"/>
      <c r="F4" s="335"/>
    </row>
    <row r="5" spans="1:6" ht="15.75">
      <c r="A5" s="335" t="s">
        <v>653</v>
      </c>
      <c r="B5" s="335"/>
      <c r="C5" s="335"/>
      <c r="D5" s="335"/>
      <c r="E5" s="335"/>
      <c r="F5" s="335"/>
    </row>
    <row r="6" spans="1:6" ht="15.75">
      <c r="A6" s="335" t="s">
        <v>10</v>
      </c>
      <c r="B6" s="335"/>
      <c r="C6" s="335"/>
      <c r="D6" s="335"/>
      <c r="E6" s="335"/>
      <c r="F6" s="335"/>
    </row>
    <row r="7" spans="1:6" ht="15.75">
      <c r="A7" s="335" t="s">
        <v>0</v>
      </c>
      <c r="B7" s="335"/>
      <c r="C7" s="335"/>
      <c r="D7" s="335"/>
      <c r="E7" s="335"/>
      <c r="F7" s="335"/>
    </row>
    <row r="8" spans="1:6" ht="15.75">
      <c r="A8" s="259"/>
      <c r="B8" s="335" t="s">
        <v>1</v>
      </c>
      <c r="C8" s="335"/>
      <c r="D8" s="335"/>
      <c r="E8" s="335"/>
      <c r="F8" s="335"/>
    </row>
    <row r="9" spans="1:6" ht="15.75">
      <c r="A9" s="259"/>
      <c r="B9" s="335" t="s">
        <v>2</v>
      </c>
      <c r="C9" s="335"/>
      <c r="D9" s="335"/>
      <c r="E9" s="335"/>
      <c r="F9" s="335"/>
    </row>
    <row r="10" spans="1:6" ht="15.75">
      <c r="A10" s="335" t="s">
        <v>319</v>
      </c>
      <c r="B10" s="335"/>
      <c r="C10" s="335"/>
      <c r="D10" s="335"/>
      <c r="E10" s="335"/>
      <c r="F10" s="335"/>
    </row>
    <row r="11" spans="1:6">
      <c r="A11" s="115"/>
    </row>
    <row r="12" spans="1:6">
      <c r="A12" s="383" t="s">
        <v>35</v>
      </c>
      <c r="B12" s="384"/>
      <c r="C12" s="384"/>
      <c r="D12" s="384"/>
      <c r="E12" s="384"/>
      <c r="F12" s="384"/>
    </row>
    <row r="13" spans="1:6">
      <c r="A13" s="383" t="s">
        <v>52</v>
      </c>
      <c r="B13" s="384"/>
      <c r="C13" s="384"/>
      <c r="D13" s="384"/>
      <c r="E13" s="384"/>
      <c r="F13" s="384"/>
    </row>
    <row r="14" spans="1:6">
      <c r="A14" s="383" t="s">
        <v>53</v>
      </c>
      <c r="B14" s="384"/>
      <c r="C14" s="384"/>
      <c r="D14" s="384"/>
      <c r="E14" s="384"/>
      <c r="F14" s="384"/>
    </row>
    <row r="15" spans="1:6" ht="26.25" customHeight="1">
      <c r="A15" s="383" t="s">
        <v>123</v>
      </c>
      <c r="B15" s="384"/>
      <c r="C15" s="384"/>
      <c r="D15" s="384"/>
      <c r="E15" s="384"/>
      <c r="F15" s="384"/>
    </row>
    <row r="16" spans="1:6">
      <c r="A16" s="383"/>
      <c r="B16" s="384"/>
      <c r="C16" s="384"/>
      <c r="D16" s="384"/>
      <c r="E16" s="384"/>
      <c r="F16" s="384"/>
    </row>
    <row r="17" spans="1:6" ht="15.75" customHeight="1">
      <c r="A17" s="385" t="s">
        <v>36</v>
      </c>
      <c r="B17" s="385" t="s">
        <v>37</v>
      </c>
      <c r="C17" s="385" t="s">
        <v>38</v>
      </c>
      <c r="D17" s="386" t="s">
        <v>121</v>
      </c>
      <c r="E17" s="385" t="s">
        <v>370</v>
      </c>
      <c r="F17" s="386" t="s">
        <v>371</v>
      </c>
    </row>
    <row r="18" spans="1:6" ht="43.5" customHeight="1">
      <c r="A18" s="385"/>
      <c r="B18" s="385"/>
      <c r="C18" s="385"/>
      <c r="D18" s="386"/>
      <c r="E18" s="385"/>
      <c r="F18" s="386"/>
    </row>
    <row r="19" spans="1:6" ht="27.75" customHeight="1">
      <c r="A19" s="113" t="s">
        <v>39</v>
      </c>
      <c r="B19" s="116" t="s">
        <v>124</v>
      </c>
      <c r="C19" s="263"/>
      <c r="D19" s="269">
        <f>D20+D34+D47+D65+D74+D80+D87+D91+D43</f>
        <v>112903.09999999999</v>
      </c>
      <c r="E19" s="269">
        <f>E20+E34+E47+E65+E74+E80+E87+E91+E43</f>
        <v>-267.10000000000002</v>
      </c>
      <c r="F19" s="269">
        <f>F20+F34+F47+F65+F74+F80+F87+F91+F43</f>
        <v>112635.99999999999</v>
      </c>
    </row>
    <row r="20" spans="1:6" s="117" customFormat="1" ht="17.25" customHeight="1">
      <c r="A20" s="113" t="s">
        <v>125</v>
      </c>
      <c r="B20" s="116" t="s">
        <v>126</v>
      </c>
      <c r="C20" s="261"/>
      <c r="D20" s="269">
        <f>D21+D31</f>
        <v>4789.3000000000011</v>
      </c>
      <c r="E20" s="269">
        <f>E21+E31</f>
        <v>0</v>
      </c>
      <c r="F20" s="269">
        <f>F21+F31</f>
        <v>4789.3000000000011</v>
      </c>
    </row>
    <row r="21" spans="1:6" ht="23.25" customHeight="1">
      <c r="A21" s="253" t="s">
        <v>128</v>
      </c>
      <c r="B21" s="260" t="s">
        <v>137</v>
      </c>
      <c r="C21" s="263"/>
      <c r="D21" s="265">
        <f>SUM(D22:D30)</f>
        <v>4694.2000000000007</v>
      </c>
      <c r="E21" s="265">
        <f>SUM(E22:E30)</f>
        <v>0</v>
      </c>
      <c r="F21" s="265">
        <f>SUM(F22:F30)</f>
        <v>4694.2000000000007</v>
      </c>
    </row>
    <row r="22" spans="1:6" ht="26.25" customHeight="1">
      <c r="A22" s="14" t="s">
        <v>320</v>
      </c>
      <c r="B22" s="260" t="s">
        <v>289</v>
      </c>
      <c r="C22" s="263">
        <v>200</v>
      </c>
      <c r="D22" s="265">
        <v>25</v>
      </c>
      <c r="E22" s="265"/>
      <c r="F22" s="265">
        <f>D22+E22</f>
        <v>25</v>
      </c>
    </row>
    <row r="23" spans="1:6" ht="37.5" customHeight="1">
      <c r="A23" s="14" t="s">
        <v>288</v>
      </c>
      <c r="B23" s="260" t="s">
        <v>289</v>
      </c>
      <c r="C23" s="263">
        <v>600</v>
      </c>
      <c r="D23" s="265">
        <v>75</v>
      </c>
      <c r="E23" s="265"/>
      <c r="F23" s="265">
        <f t="shared" ref="F23:F33" si="0">D23+E23</f>
        <v>75</v>
      </c>
    </row>
    <row r="24" spans="1:6" ht="27" customHeight="1">
      <c r="A24" s="264" t="s">
        <v>321</v>
      </c>
      <c r="B24" s="260" t="s">
        <v>138</v>
      </c>
      <c r="C24" s="266">
        <v>200</v>
      </c>
      <c r="D24" s="265">
        <v>339.9</v>
      </c>
      <c r="E24" s="268"/>
      <c r="F24" s="265">
        <f t="shared" si="0"/>
        <v>339.9</v>
      </c>
    </row>
    <row r="25" spans="1:6" ht="39" customHeight="1">
      <c r="A25" s="264" t="s">
        <v>127</v>
      </c>
      <c r="B25" s="260" t="s">
        <v>138</v>
      </c>
      <c r="C25" s="266">
        <v>600</v>
      </c>
      <c r="D25" s="265">
        <v>797.9</v>
      </c>
      <c r="E25" s="268"/>
      <c r="F25" s="265">
        <f t="shared" si="0"/>
        <v>797.9</v>
      </c>
    </row>
    <row r="26" spans="1:6" ht="39.75" customHeight="1">
      <c r="A26" s="264" t="s">
        <v>280</v>
      </c>
      <c r="B26" s="260" t="s">
        <v>281</v>
      </c>
      <c r="C26" s="266">
        <v>600</v>
      </c>
      <c r="D26" s="265">
        <v>500</v>
      </c>
      <c r="E26" s="268"/>
      <c r="F26" s="265">
        <f t="shared" si="0"/>
        <v>500</v>
      </c>
    </row>
    <row r="27" spans="1:6" ht="39.75" customHeight="1">
      <c r="A27" s="264" t="s">
        <v>290</v>
      </c>
      <c r="B27" s="260" t="s">
        <v>291</v>
      </c>
      <c r="C27" s="266">
        <v>600</v>
      </c>
      <c r="D27" s="265">
        <v>1290</v>
      </c>
      <c r="E27" s="268"/>
      <c r="F27" s="265">
        <f t="shared" si="0"/>
        <v>1290</v>
      </c>
    </row>
    <row r="28" spans="1:6" ht="40.5" customHeight="1">
      <c r="A28" s="264" t="s">
        <v>322</v>
      </c>
      <c r="B28" s="260" t="s">
        <v>139</v>
      </c>
      <c r="C28" s="266">
        <v>200</v>
      </c>
      <c r="D28" s="265">
        <v>115</v>
      </c>
      <c r="E28" s="268"/>
      <c r="F28" s="265">
        <f t="shared" si="0"/>
        <v>115</v>
      </c>
    </row>
    <row r="29" spans="1:6" ht="39.75" customHeight="1">
      <c r="A29" s="264" t="s">
        <v>414</v>
      </c>
      <c r="B29" s="260" t="s">
        <v>411</v>
      </c>
      <c r="C29" s="266">
        <v>600</v>
      </c>
      <c r="D29" s="265">
        <v>1451.4</v>
      </c>
      <c r="E29" s="268"/>
      <c r="F29" s="265">
        <f t="shared" si="0"/>
        <v>1451.4</v>
      </c>
    </row>
    <row r="30" spans="1:6" ht="53.25" customHeight="1">
      <c r="A30" s="264" t="s">
        <v>401</v>
      </c>
      <c r="B30" s="260" t="s">
        <v>405</v>
      </c>
      <c r="C30" s="266">
        <v>600</v>
      </c>
      <c r="D30" s="265">
        <v>100</v>
      </c>
      <c r="E30" s="268"/>
      <c r="F30" s="265">
        <f>D30+E30</f>
        <v>100</v>
      </c>
    </row>
    <row r="31" spans="1:6" ht="21" customHeight="1">
      <c r="A31" s="264" t="s">
        <v>140</v>
      </c>
      <c r="B31" s="260" t="s">
        <v>141</v>
      </c>
      <c r="C31" s="266"/>
      <c r="D31" s="265">
        <f>D32+D33</f>
        <v>95.1</v>
      </c>
      <c r="E31" s="268"/>
      <c r="F31" s="265">
        <f t="shared" si="0"/>
        <v>95.1</v>
      </c>
    </row>
    <row r="32" spans="1:6" ht="27" customHeight="1">
      <c r="A32" s="264" t="s">
        <v>323</v>
      </c>
      <c r="B32" s="260" t="s">
        <v>142</v>
      </c>
      <c r="C32" s="266">
        <v>200</v>
      </c>
      <c r="D32" s="265">
        <v>55.1</v>
      </c>
      <c r="E32" s="268"/>
      <c r="F32" s="265">
        <f t="shared" si="0"/>
        <v>55.1</v>
      </c>
    </row>
    <row r="33" spans="1:6" ht="27" customHeight="1">
      <c r="A33" s="264" t="s">
        <v>301</v>
      </c>
      <c r="B33" s="260" t="s">
        <v>142</v>
      </c>
      <c r="C33" s="266">
        <v>300</v>
      </c>
      <c r="D33" s="265">
        <v>40</v>
      </c>
      <c r="E33" s="268"/>
      <c r="F33" s="265">
        <f t="shared" si="0"/>
        <v>40</v>
      </c>
    </row>
    <row r="34" spans="1:6" ht="27.75" customHeight="1">
      <c r="A34" s="119" t="s">
        <v>144</v>
      </c>
      <c r="B34" s="35" t="s">
        <v>143</v>
      </c>
      <c r="C34" s="266"/>
      <c r="D34" s="269">
        <f>D35</f>
        <v>2206.3000000000002</v>
      </c>
      <c r="E34" s="269">
        <f>E35</f>
        <v>-170.5</v>
      </c>
      <c r="F34" s="269">
        <f>F35</f>
        <v>2035.8000000000002</v>
      </c>
    </row>
    <row r="35" spans="1:6" ht="27.75" customHeight="1">
      <c r="A35" s="264" t="s">
        <v>145</v>
      </c>
      <c r="B35" s="260" t="s">
        <v>146</v>
      </c>
      <c r="C35" s="266"/>
      <c r="D35" s="265">
        <f>SUM(D36:D42)</f>
        <v>2206.3000000000002</v>
      </c>
      <c r="E35" s="265">
        <f>SUM(E36:E42)</f>
        <v>-170.5</v>
      </c>
      <c r="F35" s="265">
        <f>SUM(F36:F42)</f>
        <v>2035.8000000000002</v>
      </c>
    </row>
    <row r="36" spans="1:6" ht="39.75" customHeight="1">
      <c r="A36" s="14" t="s">
        <v>324</v>
      </c>
      <c r="B36" s="260" t="s">
        <v>373</v>
      </c>
      <c r="C36" s="266">
        <v>200</v>
      </c>
      <c r="D36" s="265">
        <v>342</v>
      </c>
      <c r="E36" s="268">
        <v>-0.1</v>
      </c>
      <c r="F36" s="265">
        <f t="shared" ref="F36:F42" si="1">D36+E36</f>
        <v>341.9</v>
      </c>
    </row>
    <row r="37" spans="1:6" ht="40.5" customHeight="1">
      <c r="A37" s="14" t="s">
        <v>129</v>
      </c>
      <c r="B37" s="260" t="s">
        <v>373</v>
      </c>
      <c r="C37" s="266">
        <v>600</v>
      </c>
      <c r="D37" s="265">
        <v>751.4</v>
      </c>
      <c r="E37" s="268">
        <v>0.1</v>
      </c>
      <c r="F37" s="265">
        <f t="shared" si="1"/>
        <v>751.5</v>
      </c>
    </row>
    <row r="38" spans="1:6" ht="63.75" customHeight="1">
      <c r="A38" s="18" t="s">
        <v>325</v>
      </c>
      <c r="B38" s="260" t="s">
        <v>147</v>
      </c>
      <c r="C38" s="266">
        <v>200</v>
      </c>
      <c r="D38" s="265">
        <v>30.7</v>
      </c>
      <c r="E38" s="268"/>
      <c r="F38" s="265">
        <f t="shared" si="1"/>
        <v>30.7</v>
      </c>
    </row>
    <row r="39" spans="1:6" ht="66.75" customHeight="1">
      <c r="A39" s="18" t="s">
        <v>423</v>
      </c>
      <c r="B39" s="260" t="s">
        <v>147</v>
      </c>
      <c r="C39" s="266">
        <v>600</v>
      </c>
      <c r="D39" s="265">
        <v>34.799999999999997</v>
      </c>
      <c r="E39" s="268"/>
      <c r="F39" s="265">
        <f>E39+D39</f>
        <v>34.799999999999997</v>
      </c>
    </row>
    <row r="40" spans="1:6" ht="46.5" customHeight="1">
      <c r="A40" s="387" t="s">
        <v>326</v>
      </c>
      <c r="B40" s="351" t="s">
        <v>148</v>
      </c>
      <c r="C40" s="346">
        <v>200</v>
      </c>
      <c r="D40" s="382">
        <v>196.9</v>
      </c>
      <c r="E40" s="388"/>
      <c r="F40" s="382">
        <f t="shared" si="1"/>
        <v>196.9</v>
      </c>
    </row>
    <row r="41" spans="1:6" ht="43.5" customHeight="1">
      <c r="A41" s="387"/>
      <c r="B41" s="351"/>
      <c r="C41" s="346"/>
      <c r="D41" s="382"/>
      <c r="E41" s="388"/>
      <c r="F41" s="382"/>
    </row>
    <row r="42" spans="1:6" ht="65.25" customHeight="1">
      <c r="A42" s="253" t="s">
        <v>149</v>
      </c>
      <c r="B42" s="260" t="s">
        <v>150</v>
      </c>
      <c r="C42" s="266">
        <v>300</v>
      </c>
      <c r="D42" s="265">
        <v>850.5</v>
      </c>
      <c r="E42" s="268">
        <v>-170.5</v>
      </c>
      <c r="F42" s="265">
        <f t="shared" si="1"/>
        <v>680</v>
      </c>
    </row>
    <row r="43" spans="1:6" ht="18.75" customHeight="1">
      <c r="A43" s="262" t="s">
        <v>292</v>
      </c>
      <c r="B43" s="35" t="s">
        <v>295</v>
      </c>
      <c r="C43" s="266"/>
      <c r="D43" s="269">
        <f>D44</f>
        <v>476.4</v>
      </c>
      <c r="E43" s="269">
        <f>E44</f>
        <v>0</v>
      </c>
      <c r="F43" s="269">
        <f>F44</f>
        <v>476.4</v>
      </c>
    </row>
    <row r="44" spans="1:6" ht="22.5" customHeight="1">
      <c r="A44" s="264" t="s">
        <v>293</v>
      </c>
      <c r="B44" s="260" t="s">
        <v>296</v>
      </c>
      <c r="C44" s="266"/>
      <c r="D44" s="265">
        <f>D45+D46</f>
        <v>476.4</v>
      </c>
      <c r="E44" s="268"/>
      <c r="F44" s="265">
        <f>F45+F46</f>
        <v>476.4</v>
      </c>
    </row>
    <row r="45" spans="1:6" ht="42" customHeight="1">
      <c r="A45" s="264" t="s">
        <v>327</v>
      </c>
      <c r="B45" s="260" t="s">
        <v>297</v>
      </c>
      <c r="C45" s="266">
        <v>200</v>
      </c>
      <c r="D45" s="265">
        <v>421.4</v>
      </c>
      <c r="E45" s="268"/>
      <c r="F45" s="265">
        <f>D45+E45</f>
        <v>421.4</v>
      </c>
    </row>
    <row r="46" spans="1:6" ht="40.5" customHeight="1">
      <c r="A46" s="264" t="s">
        <v>294</v>
      </c>
      <c r="B46" s="260" t="s">
        <v>297</v>
      </c>
      <c r="C46" s="266">
        <v>600</v>
      </c>
      <c r="D46" s="265">
        <v>55</v>
      </c>
      <c r="E46" s="268"/>
      <c r="F46" s="265">
        <f>D46+E46</f>
        <v>55</v>
      </c>
    </row>
    <row r="47" spans="1:6" ht="18" customHeight="1">
      <c r="A47" s="262" t="s">
        <v>151</v>
      </c>
      <c r="B47" s="35" t="s">
        <v>152</v>
      </c>
      <c r="C47" s="266"/>
      <c r="D47" s="269">
        <f>D48+D55</f>
        <v>44487.4</v>
      </c>
      <c r="E47" s="269">
        <f>E48+E55</f>
        <v>-96.6</v>
      </c>
      <c r="F47" s="269">
        <f>F48+F55</f>
        <v>44390.799999999996</v>
      </c>
    </row>
    <row r="48" spans="1:6" ht="18.75" customHeight="1">
      <c r="A48" s="264" t="s">
        <v>153</v>
      </c>
      <c r="B48" s="260" t="s">
        <v>154</v>
      </c>
      <c r="C48" s="266"/>
      <c r="D48" s="265">
        <f>SUM(D49:D54)</f>
        <v>8221.1</v>
      </c>
      <c r="E48" s="265">
        <f>E49+E50+E51+E52+E53+E54</f>
        <v>-79.5</v>
      </c>
      <c r="F48" s="265">
        <f>SUM(F49:F54)</f>
        <v>8141.6</v>
      </c>
    </row>
    <row r="49" spans="1:6" ht="54" customHeight="1">
      <c r="A49" s="264" t="s">
        <v>130</v>
      </c>
      <c r="B49" s="260" t="s">
        <v>155</v>
      </c>
      <c r="C49" s="266">
        <v>100</v>
      </c>
      <c r="D49" s="265">
        <v>2879.4</v>
      </c>
      <c r="E49" s="268"/>
      <c r="F49" s="265">
        <f>D49+E49</f>
        <v>2879.4</v>
      </c>
    </row>
    <row r="50" spans="1:6" ht="41.25" customHeight="1">
      <c r="A50" s="264" t="s">
        <v>328</v>
      </c>
      <c r="B50" s="260" t="s">
        <v>155</v>
      </c>
      <c r="C50" s="266">
        <v>200</v>
      </c>
      <c r="D50" s="265">
        <v>2747.7</v>
      </c>
      <c r="E50" s="268"/>
      <c r="F50" s="265">
        <f t="shared" ref="F50:F64" si="2">D50+E50</f>
        <v>2747.7</v>
      </c>
    </row>
    <row r="51" spans="1:6" ht="27" customHeight="1">
      <c r="A51" s="264" t="s">
        <v>131</v>
      </c>
      <c r="B51" s="260" t="s">
        <v>155</v>
      </c>
      <c r="C51" s="266">
        <v>800</v>
      </c>
      <c r="D51" s="265">
        <v>35.200000000000003</v>
      </c>
      <c r="E51" s="268"/>
      <c r="F51" s="265">
        <f t="shared" si="2"/>
        <v>35.200000000000003</v>
      </c>
    </row>
    <row r="52" spans="1:6" ht="30" customHeight="1">
      <c r="A52" s="264" t="s">
        <v>329</v>
      </c>
      <c r="B52" s="260" t="s">
        <v>279</v>
      </c>
      <c r="C52" s="266">
        <v>200</v>
      </c>
      <c r="D52" s="265">
        <v>1165.3</v>
      </c>
      <c r="E52" s="268">
        <v>-79.5</v>
      </c>
      <c r="F52" s="265">
        <f t="shared" si="2"/>
        <v>1085.8</v>
      </c>
    </row>
    <row r="53" spans="1:6" ht="28.5" customHeight="1">
      <c r="A53" s="264" t="s">
        <v>330</v>
      </c>
      <c r="B53" s="260" t="s">
        <v>298</v>
      </c>
      <c r="C53" s="266">
        <v>200</v>
      </c>
      <c r="D53" s="265">
        <v>1107.9000000000001</v>
      </c>
      <c r="E53" s="268"/>
      <c r="F53" s="265">
        <f t="shared" si="2"/>
        <v>1107.9000000000001</v>
      </c>
    </row>
    <row r="54" spans="1:6" ht="21" customHeight="1">
      <c r="A54" s="264" t="s">
        <v>417</v>
      </c>
      <c r="B54" s="260" t="s">
        <v>416</v>
      </c>
      <c r="C54" s="266">
        <v>100</v>
      </c>
      <c r="D54" s="265">
        <v>285.60000000000002</v>
      </c>
      <c r="E54" s="268"/>
      <c r="F54" s="265">
        <f t="shared" si="2"/>
        <v>285.60000000000002</v>
      </c>
    </row>
    <row r="55" spans="1:6" ht="15" customHeight="1">
      <c r="A55" s="264" t="s">
        <v>156</v>
      </c>
      <c r="B55" s="260" t="s">
        <v>157</v>
      </c>
      <c r="C55" s="266"/>
      <c r="D55" s="265">
        <f>SUM(D56:D64)</f>
        <v>36266.300000000003</v>
      </c>
      <c r="E55" s="268">
        <f>E56+E57+E58+E59+E60+E61+E62+E63+E64</f>
        <v>-17.100000000000001</v>
      </c>
      <c r="F55" s="286">
        <f>F56+F57+F58+F59+F60+F61+F62+F63+F64</f>
        <v>36249.199999999997</v>
      </c>
    </row>
    <row r="56" spans="1:6" ht="65.25" customHeight="1">
      <c r="A56" s="264" t="s">
        <v>132</v>
      </c>
      <c r="B56" s="260" t="s">
        <v>158</v>
      </c>
      <c r="C56" s="266">
        <v>100</v>
      </c>
      <c r="D56" s="265">
        <v>477.6</v>
      </c>
      <c r="E56" s="268"/>
      <c r="F56" s="265">
        <f t="shared" si="2"/>
        <v>477.6</v>
      </c>
    </row>
    <row r="57" spans="1:6" ht="40.5" customHeight="1">
      <c r="A57" s="33" t="s">
        <v>331</v>
      </c>
      <c r="B57" s="260" t="s">
        <v>158</v>
      </c>
      <c r="C57" s="266">
        <v>200</v>
      </c>
      <c r="D57" s="265">
        <v>11355.2</v>
      </c>
      <c r="E57" s="268">
        <v>80.599999999999994</v>
      </c>
      <c r="F57" s="265">
        <f t="shared" si="2"/>
        <v>11435.800000000001</v>
      </c>
    </row>
    <row r="58" spans="1:6" ht="42.75" customHeight="1">
      <c r="A58" s="33" t="s">
        <v>133</v>
      </c>
      <c r="B58" s="260" t="s">
        <v>158</v>
      </c>
      <c r="C58" s="266">
        <v>600</v>
      </c>
      <c r="D58" s="265">
        <v>14935</v>
      </c>
      <c r="E58" s="268"/>
      <c r="F58" s="265">
        <f t="shared" si="2"/>
        <v>14935</v>
      </c>
    </row>
    <row r="59" spans="1:6" ht="27" customHeight="1">
      <c r="A59" s="33" t="s">
        <v>134</v>
      </c>
      <c r="B59" s="260" t="s">
        <v>158</v>
      </c>
      <c r="C59" s="266">
        <v>800</v>
      </c>
      <c r="D59" s="265">
        <v>153</v>
      </c>
      <c r="E59" s="268"/>
      <c r="F59" s="265">
        <f t="shared" si="2"/>
        <v>153</v>
      </c>
    </row>
    <row r="60" spans="1:6" ht="53.25" customHeight="1">
      <c r="A60" s="264" t="s">
        <v>135</v>
      </c>
      <c r="B60" s="260" t="s">
        <v>159</v>
      </c>
      <c r="C60" s="266">
        <v>100</v>
      </c>
      <c r="D60" s="265">
        <v>6314.5</v>
      </c>
      <c r="E60" s="268"/>
      <c r="F60" s="265">
        <f t="shared" si="2"/>
        <v>6314.5</v>
      </c>
    </row>
    <row r="61" spans="1:6" ht="29.25" customHeight="1">
      <c r="A61" s="33" t="s">
        <v>332</v>
      </c>
      <c r="B61" s="260" t="s">
        <v>159</v>
      </c>
      <c r="C61" s="266">
        <v>200</v>
      </c>
      <c r="D61" s="265">
        <v>1440.4</v>
      </c>
      <c r="E61" s="268"/>
      <c r="F61" s="265">
        <f t="shared" si="2"/>
        <v>1440.4</v>
      </c>
    </row>
    <row r="62" spans="1:6" ht="19.5" customHeight="1">
      <c r="A62" s="33" t="s">
        <v>136</v>
      </c>
      <c r="B62" s="260" t="s">
        <v>159</v>
      </c>
      <c r="C62" s="266">
        <v>800</v>
      </c>
      <c r="D62" s="265">
        <v>4.0999999999999996</v>
      </c>
      <c r="E62" s="268"/>
      <c r="F62" s="265">
        <f t="shared" si="2"/>
        <v>4.0999999999999996</v>
      </c>
    </row>
    <row r="63" spans="1:6" ht="27.75" customHeight="1">
      <c r="A63" s="264" t="s">
        <v>329</v>
      </c>
      <c r="B63" s="260" t="s">
        <v>160</v>
      </c>
      <c r="C63" s="266">
        <v>200</v>
      </c>
      <c r="D63" s="265">
        <v>764.7</v>
      </c>
      <c r="E63" s="268">
        <v>-17.100000000000001</v>
      </c>
      <c r="F63" s="265">
        <f t="shared" si="2"/>
        <v>747.6</v>
      </c>
    </row>
    <row r="64" spans="1:6" ht="29.25" customHeight="1">
      <c r="A64" s="264" t="s">
        <v>330</v>
      </c>
      <c r="B64" s="260" t="s">
        <v>299</v>
      </c>
      <c r="C64" s="266">
        <v>200</v>
      </c>
      <c r="D64" s="265">
        <v>821.8</v>
      </c>
      <c r="E64" s="268">
        <v>-80.599999999999994</v>
      </c>
      <c r="F64" s="265">
        <f t="shared" si="2"/>
        <v>741.19999999999993</v>
      </c>
    </row>
    <row r="65" spans="1:6" ht="29.25" customHeight="1">
      <c r="A65" s="119" t="s">
        <v>161</v>
      </c>
      <c r="B65" s="35" t="s">
        <v>163</v>
      </c>
      <c r="C65" s="266"/>
      <c r="D65" s="269">
        <f>D66+D69</f>
        <v>56440.5</v>
      </c>
      <c r="E65" s="269">
        <f>E66+E69</f>
        <v>0</v>
      </c>
      <c r="F65" s="269">
        <f>F66+F69</f>
        <v>56440.5</v>
      </c>
    </row>
    <row r="66" spans="1:6" ht="18.75" customHeight="1">
      <c r="A66" s="264" t="s">
        <v>153</v>
      </c>
      <c r="B66" s="260" t="s">
        <v>162</v>
      </c>
      <c r="C66" s="266"/>
      <c r="D66" s="265">
        <f>D67+D68</f>
        <v>4424.5</v>
      </c>
      <c r="E66" s="268">
        <f>E67+E68</f>
        <v>0</v>
      </c>
      <c r="F66" s="265">
        <f>F67+F68</f>
        <v>4424.5</v>
      </c>
    </row>
    <row r="67" spans="1:6" ht="118.5" customHeight="1">
      <c r="A67" s="264" t="s">
        <v>164</v>
      </c>
      <c r="B67" s="260" t="s">
        <v>165</v>
      </c>
      <c r="C67" s="266">
        <v>100</v>
      </c>
      <c r="D67" s="265">
        <v>4397.3999999999996</v>
      </c>
      <c r="E67" s="268"/>
      <c r="F67" s="265">
        <f>D67+E67</f>
        <v>4397.3999999999996</v>
      </c>
    </row>
    <row r="68" spans="1:6" ht="105" customHeight="1">
      <c r="A68" s="264" t="s">
        <v>333</v>
      </c>
      <c r="B68" s="260" t="s">
        <v>165</v>
      </c>
      <c r="C68" s="266">
        <v>200</v>
      </c>
      <c r="D68" s="265">
        <v>27.1</v>
      </c>
      <c r="E68" s="268"/>
      <c r="F68" s="265">
        <f>D68+E68</f>
        <v>27.1</v>
      </c>
    </row>
    <row r="69" spans="1:6" ht="18.75" customHeight="1">
      <c r="A69" s="264" t="s">
        <v>166</v>
      </c>
      <c r="B69" s="260" t="s">
        <v>167</v>
      </c>
      <c r="C69" s="266"/>
      <c r="D69" s="265">
        <f>D70+D71+D73+D72</f>
        <v>52016</v>
      </c>
      <c r="E69" s="265">
        <f>E70+E71+E73+E72</f>
        <v>0</v>
      </c>
      <c r="F69" s="265">
        <f>F70+F71+F73+F72</f>
        <v>52016</v>
      </c>
    </row>
    <row r="70" spans="1:6" ht="118.5" customHeight="1">
      <c r="A70" s="264" t="s">
        <v>368</v>
      </c>
      <c r="B70" s="260" t="s">
        <v>170</v>
      </c>
      <c r="C70" s="266">
        <v>100</v>
      </c>
      <c r="D70" s="265">
        <v>17969.2</v>
      </c>
      <c r="E70" s="268"/>
      <c r="F70" s="265">
        <f>D70+E70</f>
        <v>17969.2</v>
      </c>
    </row>
    <row r="71" spans="1:6" ht="108" customHeight="1">
      <c r="A71" s="264" t="s">
        <v>334</v>
      </c>
      <c r="B71" s="260" t="s">
        <v>170</v>
      </c>
      <c r="C71" s="266">
        <v>200</v>
      </c>
      <c r="D71" s="265">
        <v>182.2</v>
      </c>
      <c r="E71" s="268"/>
      <c r="F71" s="265">
        <f t="shared" ref="F71:F73" si="3">D71+E71</f>
        <v>182.2</v>
      </c>
    </row>
    <row r="72" spans="1:6" ht="93" customHeight="1">
      <c r="A72" s="264" t="s">
        <v>421</v>
      </c>
      <c r="B72" s="260" t="s">
        <v>170</v>
      </c>
      <c r="C72" s="266">
        <v>300</v>
      </c>
      <c r="D72" s="265">
        <v>19.5</v>
      </c>
      <c r="E72" s="268"/>
      <c r="F72" s="265">
        <f>D72+E72</f>
        <v>19.5</v>
      </c>
    </row>
    <row r="73" spans="1:6" ht="104.25" customHeight="1">
      <c r="A73" s="33" t="s">
        <v>168</v>
      </c>
      <c r="B73" s="260" t="s">
        <v>170</v>
      </c>
      <c r="C73" s="266">
        <v>600</v>
      </c>
      <c r="D73" s="265">
        <v>33845.1</v>
      </c>
      <c r="E73" s="268"/>
      <c r="F73" s="265">
        <f t="shared" si="3"/>
        <v>33845.1</v>
      </c>
    </row>
    <row r="74" spans="1:6" ht="19.5" customHeight="1">
      <c r="A74" s="119" t="s">
        <v>169</v>
      </c>
      <c r="B74" s="35" t="s">
        <v>171</v>
      </c>
      <c r="C74" s="266"/>
      <c r="D74" s="269">
        <f>D75</f>
        <v>3603.4999999999995</v>
      </c>
      <c r="E74" s="146">
        <f>E75</f>
        <v>0</v>
      </c>
      <c r="F74" s="146">
        <f>F75</f>
        <v>3603.5</v>
      </c>
    </row>
    <row r="75" spans="1:6" ht="20.25" customHeight="1">
      <c r="A75" s="264" t="s">
        <v>172</v>
      </c>
      <c r="B75" s="260" t="s">
        <v>173</v>
      </c>
      <c r="C75" s="266"/>
      <c r="D75" s="268">
        <f>D76+D77+D78+D79</f>
        <v>3603.4999999999995</v>
      </c>
      <c r="E75" s="268">
        <f>E76+E77+E78+E79</f>
        <v>0</v>
      </c>
      <c r="F75" s="268">
        <f>F76+F77+F78+F79</f>
        <v>3603.5</v>
      </c>
    </row>
    <row r="76" spans="1:6" ht="57" customHeight="1">
      <c r="A76" s="264" t="s">
        <v>174</v>
      </c>
      <c r="B76" s="260" t="s">
        <v>175</v>
      </c>
      <c r="C76" s="266">
        <v>100</v>
      </c>
      <c r="D76" s="265">
        <v>2767.9</v>
      </c>
      <c r="E76" s="268"/>
      <c r="F76" s="265">
        <f>D76+E76</f>
        <v>2767.9</v>
      </c>
    </row>
    <row r="77" spans="1:6" ht="29.25" customHeight="1">
      <c r="A77" s="264" t="s">
        <v>335</v>
      </c>
      <c r="B77" s="260" t="s">
        <v>175</v>
      </c>
      <c r="C77" s="266">
        <v>200</v>
      </c>
      <c r="D77" s="265">
        <v>704.8</v>
      </c>
      <c r="E77" s="268">
        <v>0.1</v>
      </c>
      <c r="F77" s="265">
        <f t="shared" ref="F77:F79" si="4">D77+E77</f>
        <v>704.9</v>
      </c>
    </row>
    <row r="78" spans="1:6" ht="28.5" customHeight="1">
      <c r="A78" s="264" t="s">
        <v>176</v>
      </c>
      <c r="B78" s="260" t="s">
        <v>175</v>
      </c>
      <c r="C78" s="266">
        <v>800</v>
      </c>
      <c r="D78" s="265">
        <v>120.7</v>
      </c>
      <c r="E78" s="268">
        <v>-0.1</v>
      </c>
      <c r="F78" s="265">
        <f t="shared" si="4"/>
        <v>120.60000000000001</v>
      </c>
    </row>
    <row r="79" spans="1:6" ht="21.75" customHeight="1">
      <c r="A79" s="264" t="s">
        <v>417</v>
      </c>
      <c r="B79" s="260" t="s">
        <v>418</v>
      </c>
      <c r="C79" s="266">
        <v>100</v>
      </c>
      <c r="D79" s="265">
        <v>10.1</v>
      </c>
      <c r="E79" s="268"/>
      <c r="F79" s="265">
        <f t="shared" si="4"/>
        <v>10.1</v>
      </c>
    </row>
    <row r="80" spans="1:6" ht="15.75" customHeight="1">
      <c r="A80" s="119" t="s">
        <v>177</v>
      </c>
      <c r="B80" s="35" t="s">
        <v>178</v>
      </c>
      <c r="C80" s="266"/>
      <c r="D80" s="269">
        <f>D81</f>
        <v>665.7</v>
      </c>
      <c r="E80" s="269">
        <f>E81</f>
        <v>0</v>
      </c>
      <c r="F80" s="269">
        <f>F81</f>
        <v>665.7</v>
      </c>
    </row>
    <row r="81" spans="1:6" ht="18.75" customHeight="1">
      <c r="A81" s="264" t="s">
        <v>179</v>
      </c>
      <c r="B81" s="260" t="s">
        <v>180</v>
      </c>
      <c r="C81" s="266"/>
      <c r="D81" s="265">
        <f>D82+D83+D84+D85+D86</f>
        <v>665.7</v>
      </c>
      <c r="E81" s="283">
        <f t="shared" ref="E81:F81" si="5">E82+E83+E84+E85+E86</f>
        <v>0</v>
      </c>
      <c r="F81" s="283">
        <f t="shared" si="5"/>
        <v>665.7</v>
      </c>
    </row>
    <row r="82" spans="1:6" ht="39" customHeight="1">
      <c r="A82" s="14" t="s">
        <v>336</v>
      </c>
      <c r="B82" s="260" t="s">
        <v>182</v>
      </c>
      <c r="C82" s="266">
        <v>200</v>
      </c>
      <c r="D82" s="265">
        <v>90.1</v>
      </c>
      <c r="E82" s="268"/>
      <c r="F82" s="265">
        <f t="shared" ref="F82:F85" si="6">D82+E82</f>
        <v>90.1</v>
      </c>
    </row>
    <row r="83" spans="1:6" ht="41.25" customHeight="1">
      <c r="A83" s="14" t="s">
        <v>181</v>
      </c>
      <c r="B83" s="260" t="s">
        <v>182</v>
      </c>
      <c r="C83" s="266">
        <v>600</v>
      </c>
      <c r="D83" s="265">
        <v>164</v>
      </c>
      <c r="E83" s="268"/>
      <c r="F83" s="265">
        <f t="shared" si="6"/>
        <v>164</v>
      </c>
    </row>
    <row r="84" spans="1:6" ht="52.5" customHeight="1">
      <c r="A84" s="264" t="s">
        <v>183</v>
      </c>
      <c r="B84" s="260" t="s">
        <v>184</v>
      </c>
      <c r="C84" s="266">
        <v>600</v>
      </c>
      <c r="D84" s="265">
        <v>23.1</v>
      </c>
      <c r="E84" s="268"/>
      <c r="F84" s="265">
        <f t="shared" si="6"/>
        <v>23.1</v>
      </c>
    </row>
    <row r="85" spans="1:6" ht="38.25" customHeight="1">
      <c r="A85" s="14" t="s">
        <v>374</v>
      </c>
      <c r="B85" s="260" t="s">
        <v>376</v>
      </c>
      <c r="C85" s="266">
        <v>200</v>
      </c>
      <c r="D85" s="265">
        <v>176</v>
      </c>
      <c r="E85" s="268"/>
      <c r="F85" s="265">
        <f t="shared" si="6"/>
        <v>176</v>
      </c>
    </row>
    <row r="86" spans="1:6" ht="42" customHeight="1">
      <c r="A86" s="14" t="s">
        <v>375</v>
      </c>
      <c r="B86" s="260" t="s">
        <v>376</v>
      </c>
      <c r="C86" s="266">
        <v>600</v>
      </c>
      <c r="D86" s="265">
        <v>212.5</v>
      </c>
      <c r="E86" s="268"/>
      <c r="F86" s="265">
        <f>D86+E86</f>
        <v>212.5</v>
      </c>
    </row>
    <row r="87" spans="1:6" ht="29.25" customHeight="1">
      <c r="A87" s="119" t="s">
        <v>185</v>
      </c>
      <c r="B87" s="35" t="s">
        <v>186</v>
      </c>
      <c r="C87" s="266"/>
      <c r="D87" s="269">
        <f>D88</f>
        <v>105</v>
      </c>
      <c r="E87" s="146">
        <f>E88</f>
        <v>0</v>
      </c>
      <c r="F87" s="269">
        <f>F88</f>
        <v>105</v>
      </c>
    </row>
    <row r="88" spans="1:6" ht="18" customHeight="1">
      <c r="A88" s="264" t="s">
        <v>187</v>
      </c>
      <c r="B88" s="260" t="s">
        <v>188</v>
      </c>
      <c r="C88" s="266"/>
      <c r="D88" s="265">
        <f>D89+D90</f>
        <v>105</v>
      </c>
      <c r="E88" s="268">
        <f>E89+E90</f>
        <v>0</v>
      </c>
      <c r="F88" s="265">
        <f>F89+F90</f>
        <v>105</v>
      </c>
    </row>
    <row r="89" spans="1:6" ht="42" customHeight="1">
      <c r="A89" s="264" t="s">
        <v>337</v>
      </c>
      <c r="B89" s="260" t="s">
        <v>189</v>
      </c>
      <c r="C89" s="266">
        <v>200</v>
      </c>
      <c r="D89" s="265">
        <v>78</v>
      </c>
      <c r="E89" s="268"/>
      <c r="F89" s="265">
        <f>D89+E89</f>
        <v>78</v>
      </c>
    </row>
    <row r="90" spans="1:6" ht="39" customHeight="1">
      <c r="A90" s="264" t="s">
        <v>300</v>
      </c>
      <c r="B90" s="260" t="s">
        <v>189</v>
      </c>
      <c r="C90" s="266">
        <v>600</v>
      </c>
      <c r="D90" s="265">
        <v>27</v>
      </c>
      <c r="E90" s="268"/>
      <c r="F90" s="265">
        <f>D90+E90</f>
        <v>27</v>
      </c>
    </row>
    <row r="91" spans="1:6" ht="29.25" customHeight="1">
      <c r="A91" s="262" t="s">
        <v>190</v>
      </c>
      <c r="B91" s="35" t="s">
        <v>191</v>
      </c>
      <c r="C91" s="267"/>
      <c r="D91" s="269">
        <f>D92</f>
        <v>129</v>
      </c>
      <c r="E91" s="146">
        <f>E92</f>
        <v>0</v>
      </c>
      <c r="F91" s="269">
        <f>F92</f>
        <v>129</v>
      </c>
    </row>
    <row r="92" spans="1:6" ht="19.5" customHeight="1">
      <c r="A92" s="264" t="s">
        <v>140</v>
      </c>
      <c r="B92" s="260" t="s">
        <v>195</v>
      </c>
      <c r="C92" s="267"/>
      <c r="D92" s="265">
        <f>D93+D94+D95</f>
        <v>129</v>
      </c>
      <c r="E92" s="268">
        <f>E93+E94+E95</f>
        <v>0</v>
      </c>
      <c r="F92" s="265">
        <f>F93+F94+F95</f>
        <v>129</v>
      </c>
    </row>
    <row r="93" spans="1:6" ht="55.5" customHeight="1">
      <c r="A93" s="264" t="s">
        <v>192</v>
      </c>
      <c r="B93" s="260" t="s">
        <v>196</v>
      </c>
      <c r="C93" s="266">
        <v>300</v>
      </c>
      <c r="D93" s="265">
        <v>8</v>
      </c>
      <c r="E93" s="268"/>
      <c r="F93" s="265">
        <f>D93+E93</f>
        <v>8</v>
      </c>
    </row>
    <row r="94" spans="1:6" ht="27.75" customHeight="1">
      <c r="A94" s="264" t="s">
        <v>193</v>
      </c>
      <c r="B94" s="260" t="s">
        <v>197</v>
      </c>
      <c r="C94" s="266">
        <v>300</v>
      </c>
      <c r="D94" s="265">
        <v>81</v>
      </c>
      <c r="E94" s="268"/>
      <c r="F94" s="265">
        <f t="shared" ref="F94:F95" si="7">D94+E94</f>
        <v>81</v>
      </c>
    </row>
    <row r="95" spans="1:6" ht="28.5" customHeight="1">
      <c r="A95" s="264" t="s">
        <v>194</v>
      </c>
      <c r="B95" s="260" t="s">
        <v>198</v>
      </c>
      <c r="C95" s="266">
        <v>300</v>
      </c>
      <c r="D95" s="265">
        <v>40</v>
      </c>
      <c r="E95" s="268"/>
      <c r="F95" s="265">
        <f t="shared" si="7"/>
        <v>40</v>
      </c>
    </row>
    <row r="96" spans="1:6" ht="23.25" customHeight="1">
      <c r="A96" s="264" t="s">
        <v>302</v>
      </c>
      <c r="B96" s="35" t="s">
        <v>199</v>
      </c>
      <c r="C96" s="266"/>
      <c r="D96" s="269">
        <f t="shared" ref="D96:F96" si="8">D97+D110</f>
        <v>6629.4000000000005</v>
      </c>
      <c r="E96" s="269">
        <f t="shared" si="8"/>
        <v>0</v>
      </c>
      <c r="F96" s="269">
        <f t="shared" si="8"/>
        <v>6629.4000000000005</v>
      </c>
    </row>
    <row r="97" spans="1:6" ht="20.25" customHeight="1">
      <c r="A97" s="120" t="s">
        <v>200</v>
      </c>
      <c r="B97" s="260" t="s">
        <v>201</v>
      </c>
      <c r="C97" s="266"/>
      <c r="D97" s="265">
        <f>D98+D104+D106</f>
        <v>5136.9000000000005</v>
      </c>
      <c r="E97" s="265">
        <f t="shared" ref="E97:F97" si="9">E98+E104+E106</f>
        <v>0</v>
      </c>
      <c r="F97" s="265">
        <f t="shared" si="9"/>
        <v>5136.9000000000005</v>
      </c>
    </row>
    <row r="98" spans="1:6" ht="18" customHeight="1">
      <c r="A98" s="264" t="s">
        <v>204</v>
      </c>
      <c r="B98" s="260" t="s">
        <v>205</v>
      </c>
      <c r="C98" s="266"/>
      <c r="D98" s="265">
        <f>D99+D100+D101+D103+D102</f>
        <v>4154.8</v>
      </c>
      <c r="E98" s="273">
        <f t="shared" ref="E98:F98" si="10">E99+E100+E101+E103+E102</f>
        <v>0</v>
      </c>
      <c r="F98" s="273">
        <f t="shared" si="10"/>
        <v>4154.8</v>
      </c>
    </row>
    <row r="99" spans="1:6" ht="54" customHeight="1">
      <c r="A99" s="272" t="s">
        <v>202</v>
      </c>
      <c r="B99" s="260" t="s">
        <v>206</v>
      </c>
      <c r="C99" s="266">
        <v>100</v>
      </c>
      <c r="D99" s="265">
        <v>2314.6999999999998</v>
      </c>
      <c r="E99" s="268"/>
      <c r="F99" s="265">
        <f>D99+E99</f>
        <v>2314.6999999999998</v>
      </c>
    </row>
    <row r="100" spans="1:6" ht="42" customHeight="1">
      <c r="A100" s="264" t="s">
        <v>338</v>
      </c>
      <c r="B100" s="260" t="s">
        <v>206</v>
      </c>
      <c r="C100" s="266">
        <v>200</v>
      </c>
      <c r="D100" s="265">
        <v>1715.8</v>
      </c>
      <c r="E100" s="268"/>
      <c r="F100" s="265">
        <f>D100+E100</f>
        <v>1715.8</v>
      </c>
    </row>
    <row r="101" spans="1:6" ht="30" customHeight="1">
      <c r="A101" s="264" t="s">
        <v>203</v>
      </c>
      <c r="B101" s="260" t="s">
        <v>206</v>
      </c>
      <c r="C101" s="266">
        <v>800</v>
      </c>
      <c r="D101" s="265">
        <v>13.2</v>
      </c>
      <c r="E101" s="268"/>
      <c r="F101" s="265">
        <f>D101+E101</f>
        <v>13.2</v>
      </c>
    </row>
    <row r="102" spans="1:6" ht="54.75" customHeight="1">
      <c r="A102" s="272" t="s">
        <v>435</v>
      </c>
      <c r="B102" s="275" t="s">
        <v>207</v>
      </c>
      <c r="C102" s="276">
        <v>100</v>
      </c>
      <c r="D102" s="273">
        <v>15</v>
      </c>
      <c r="E102" s="277"/>
      <c r="F102" s="273">
        <f>D102+E102</f>
        <v>15</v>
      </c>
    </row>
    <row r="103" spans="1:6" ht="30" customHeight="1">
      <c r="A103" s="264" t="s">
        <v>339</v>
      </c>
      <c r="B103" s="260" t="s">
        <v>207</v>
      </c>
      <c r="C103" s="266">
        <v>200</v>
      </c>
      <c r="D103" s="265">
        <v>96.1</v>
      </c>
      <c r="E103" s="268"/>
      <c r="F103" s="265">
        <f>D103+E103</f>
        <v>96.1</v>
      </c>
    </row>
    <row r="104" spans="1:6" ht="26.25" customHeight="1">
      <c r="A104" s="264" t="s">
        <v>208</v>
      </c>
      <c r="B104" s="260" t="s">
        <v>209</v>
      </c>
      <c r="C104" s="266"/>
      <c r="D104" s="265">
        <f>D105</f>
        <v>589</v>
      </c>
      <c r="E104" s="265">
        <f t="shared" ref="E104:F104" si="11">E105</f>
        <v>0</v>
      </c>
      <c r="F104" s="265">
        <f t="shared" si="11"/>
        <v>589</v>
      </c>
    </row>
    <row r="105" spans="1:6" ht="28.5" customHeight="1">
      <c r="A105" s="264" t="s">
        <v>340</v>
      </c>
      <c r="B105" s="260" t="s">
        <v>210</v>
      </c>
      <c r="C105" s="266">
        <v>200</v>
      </c>
      <c r="D105" s="265">
        <v>589</v>
      </c>
      <c r="E105" s="268"/>
      <c r="F105" s="265">
        <f>D105+E105</f>
        <v>589</v>
      </c>
    </row>
    <row r="106" spans="1:6" ht="27.75" customHeight="1">
      <c r="A106" s="264" t="s">
        <v>211</v>
      </c>
      <c r="B106" s="260" t="s">
        <v>212</v>
      </c>
      <c r="C106" s="266"/>
      <c r="D106" s="265">
        <f>D107+D108+D109</f>
        <v>393.09999999999997</v>
      </c>
      <c r="E106" s="265">
        <f t="shared" ref="E106:F106" si="12">E107+E108+E109</f>
        <v>0</v>
      </c>
      <c r="F106" s="265">
        <f t="shared" si="12"/>
        <v>393.09999999999997</v>
      </c>
    </row>
    <row r="107" spans="1:6" ht="74.25" customHeight="1">
      <c r="A107" s="253" t="s">
        <v>213</v>
      </c>
      <c r="B107" s="260" t="s">
        <v>215</v>
      </c>
      <c r="C107" s="266">
        <v>100</v>
      </c>
      <c r="D107" s="265">
        <v>112</v>
      </c>
      <c r="E107" s="268"/>
      <c r="F107" s="265">
        <v>112</v>
      </c>
    </row>
    <row r="108" spans="1:6" ht="57" customHeight="1">
      <c r="A108" s="264" t="s">
        <v>214</v>
      </c>
      <c r="B108" s="260" t="s">
        <v>216</v>
      </c>
      <c r="C108" s="266">
        <v>100</v>
      </c>
      <c r="D108" s="265">
        <v>252.9</v>
      </c>
      <c r="E108" s="268"/>
      <c r="F108" s="265">
        <v>252.9</v>
      </c>
    </row>
    <row r="109" spans="1:6" ht="22.5" customHeight="1">
      <c r="A109" s="264" t="s">
        <v>417</v>
      </c>
      <c r="B109" s="260" t="s">
        <v>419</v>
      </c>
      <c r="C109" s="266">
        <v>100</v>
      </c>
      <c r="D109" s="265">
        <v>28.2</v>
      </c>
      <c r="E109" s="268"/>
      <c r="F109" s="265">
        <f>D109+E109</f>
        <v>28.2</v>
      </c>
    </row>
    <row r="110" spans="1:6" ht="27.75" customHeight="1">
      <c r="A110" s="119" t="s">
        <v>217</v>
      </c>
      <c r="B110" s="35" t="s">
        <v>218</v>
      </c>
      <c r="C110" s="266"/>
      <c r="D110" s="269">
        <f>D111</f>
        <v>1492.4999999999998</v>
      </c>
      <c r="E110" s="269">
        <f>E111</f>
        <v>0</v>
      </c>
      <c r="F110" s="269">
        <f>F111</f>
        <v>1492.4999999999998</v>
      </c>
    </row>
    <row r="111" spans="1:6" ht="19.5" customHeight="1">
      <c r="A111" s="264" t="s">
        <v>172</v>
      </c>
      <c r="B111" s="260" t="s">
        <v>219</v>
      </c>
      <c r="C111" s="266"/>
      <c r="D111" s="265">
        <f>D113+D114+D112+D115+D116+D117</f>
        <v>1492.4999999999998</v>
      </c>
      <c r="E111" s="265">
        <f>E113+E114+E112+E115+E116+E117</f>
        <v>0</v>
      </c>
      <c r="F111" s="265">
        <f>F113+F114+F112+F115+F116+F117</f>
        <v>1492.4999999999998</v>
      </c>
    </row>
    <row r="112" spans="1:6" ht="69" customHeight="1">
      <c r="A112" s="264" t="s">
        <v>220</v>
      </c>
      <c r="B112" s="260" t="s">
        <v>222</v>
      </c>
      <c r="C112" s="266">
        <v>100</v>
      </c>
      <c r="D112" s="265">
        <v>1262.9000000000001</v>
      </c>
      <c r="E112" s="268">
        <v>-2</v>
      </c>
      <c r="F112" s="265">
        <f t="shared" ref="F112:F117" si="13">D112+E112</f>
        <v>1260.9000000000001</v>
      </c>
    </row>
    <row r="113" spans="1:6" ht="42" customHeight="1">
      <c r="A113" s="264" t="s">
        <v>341</v>
      </c>
      <c r="B113" s="260" t="s">
        <v>222</v>
      </c>
      <c r="C113" s="266">
        <v>200</v>
      </c>
      <c r="D113" s="265">
        <v>79.8</v>
      </c>
      <c r="E113" s="268">
        <v>2</v>
      </c>
      <c r="F113" s="265">
        <f t="shared" si="13"/>
        <v>81.8</v>
      </c>
    </row>
    <row r="114" spans="1:6" ht="29.25" customHeight="1">
      <c r="A114" s="264" t="s">
        <v>221</v>
      </c>
      <c r="B114" s="260" t="s">
        <v>222</v>
      </c>
      <c r="C114" s="266">
        <v>800</v>
      </c>
      <c r="D114" s="265">
        <v>0.5</v>
      </c>
      <c r="E114" s="268"/>
      <c r="F114" s="265">
        <f t="shared" si="13"/>
        <v>0.5</v>
      </c>
    </row>
    <row r="115" spans="1:6" ht="20.25" customHeight="1">
      <c r="A115" s="264" t="s">
        <v>417</v>
      </c>
      <c r="B115" s="260" t="s">
        <v>420</v>
      </c>
      <c r="C115" s="266">
        <v>100</v>
      </c>
      <c r="D115" s="265">
        <v>10.1</v>
      </c>
      <c r="E115" s="268"/>
      <c r="F115" s="265">
        <f t="shared" si="13"/>
        <v>10.1</v>
      </c>
    </row>
    <row r="116" spans="1:6" ht="27.75" customHeight="1">
      <c r="A116" s="264" t="s">
        <v>425</v>
      </c>
      <c r="B116" s="260" t="s">
        <v>424</v>
      </c>
      <c r="C116" s="266">
        <v>100</v>
      </c>
      <c r="D116" s="265">
        <v>69.599999999999994</v>
      </c>
      <c r="E116" s="268"/>
      <c r="F116" s="265">
        <f t="shared" si="13"/>
        <v>69.599999999999994</v>
      </c>
    </row>
    <row r="117" spans="1:6" ht="48.75" customHeight="1">
      <c r="A117" s="148" t="s">
        <v>428</v>
      </c>
      <c r="B117" s="260" t="s">
        <v>429</v>
      </c>
      <c r="C117" s="266">
        <v>100</v>
      </c>
      <c r="D117" s="265">
        <v>69.599999999999994</v>
      </c>
      <c r="E117" s="268"/>
      <c r="F117" s="265">
        <f t="shared" si="13"/>
        <v>69.599999999999994</v>
      </c>
    </row>
    <row r="118" spans="1:6" ht="28.5" customHeight="1">
      <c r="A118" s="262" t="s">
        <v>40</v>
      </c>
      <c r="B118" s="35" t="s">
        <v>223</v>
      </c>
      <c r="C118" s="266"/>
      <c r="D118" s="269">
        <f>D119</f>
        <v>177.8</v>
      </c>
      <c r="E118" s="268"/>
      <c r="F118" s="269">
        <f>F119</f>
        <v>177.8</v>
      </c>
    </row>
    <row r="119" spans="1:6" ht="30" customHeight="1">
      <c r="A119" s="120" t="s">
        <v>224</v>
      </c>
      <c r="B119" s="260" t="s">
        <v>225</v>
      </c>
      <c r="C119" s="15"/>
      <c r="D119" s="265">
        <f>D120</f>
        <v>177.8</v>
      </c>
      <c r="E119" s="147"/>
      <c r="F119" s="265">
        <f>F120</f>
        <v>177.8</v>
      </c>
    </row>
    <row r="120" spans="1:6" ht="27" customHeight="1">
      <c r="A120" s="264" t="s">
        <v>226</v>
      </c>
      <c r="B120" s="260" t="s">
        <v>227</v>
      </c>
      <c r="C120" s="15"/>
      <c r="D120" s="265">
        <f>D121</f>
        <v>177.8</v>
      </c>
      <c r="E120" s="147"/>
      <c r="F120" s="265">
        <f>F121</f>
        <v>177.8</v>
      </c>
    </row>
    <row r="121" spans="1:6" ht="42" customHeight="1">
      <c r="A121" s="264" t="s">
        <v>342</v>
      </c>
      <c r="B121" s="260" t="s">
        <v>228</v>
      </c>
      <c r="C121" s="266">
        <v>200</v>
      </c>
      <c r="D121" s="265">
        <v>177.8</v>
      </c>
      <c r="E121" s="268"/>
      <c r="F121" s="265">
        <v>177.8</v>
      </c>
    </row>
    <row r="122" spans="1:6" ht="26.25" customHeight="1">
      <c r="A122" s="262" t="s">
        <v>41</v>
      </c>
      <c r="B122" s="35" t="s">
        <v>229</v>
      </c>
      <c r="C122" s="266"/>
      <c r="D122" s="269">
        <f>D123</f>
        <v>70</v>
      </c>
      <c r="E122" s="268"/>
      <c r="F122" s="269">
        <f>F123</f>
        <v>70</v>
      </c>
    </row>
    <row r="123" spans="1:6" ht="27" customHeight="1">
      <c r="A123" s="120" t="s">
        <v>230</v>
      </c>
      <c r="B123" s="260" t="s">
        <v>231</v>
      </c>
      <c r="C123" s="266"/>
      <c r="D123" s="265">
        <f>D124</f>
        <v>70</v>
      </c>
      <c r="E123" s="268"/>
      <c r="F123" s="265">
        <f>F124</f>
        <v>70</v>
      </c>
    </row>
    <row r="124" spans="1:6" ht="28.5" customHeight="1">
      <c r="A124" s="264" t="s">
        <v>232</v>
      </c>
      <c r="B124" s="260" t="s">
        <v>233</v>
      </c>
      <c r="C124" s="266"/>
      <c r="D124" s="265">
        <f>D125</f>
        <v>70</v>
      </c>
      <c r="E124" s="268"/>
      <c r="F124" s="265">
        <f>F125</f>
        <v>70</v>
      </c>
    </row>
    <row r="125" spans="1:6" ht="39" customHeight="1">
      <c r="A125" s="264" t="s">
        <v>343</v>
      </c>
      <c r="B125" s="260" t="s">
        <v>234</v>
      </c>
      <c r="C125" s="266">
        <v>200</v>
      </c>
      <c r="D125" s="265">
        <v>70</v>
      </c>
      <c r="E125" s="268"/>
      <c r="F125" s="265">
        <v>70</v>
      </c>
    </row>
    <row r="126" spans="1:6" ht="42" customHeight="1">
      <c r="A126" s="262" t="s">
        <v>42</v>
      </c>
      <c r="B126" s="35" t="s">
        <v>235</v>
      </c>
      <c r="C126" s="266"/>
      <c r="D126" s="269">
        <f>D127+D131</f>
        <v>4135.5</v>
      </c>
      <c r="E126" s="269">
        <f>E127+E131</f>
        <v>0</v>
      </c>
      <c r="F126" s="269">
        <f>F127+F131</f>
        <v>4135.5</v>
      </c>
    </row>
    <row r="127" spans="1:6" ht="29.25" customHeight="1">
      <c r="A127" s="264" t="s">
        <v>236</v>
      </c>
      <c r="B127" s="260" t="s">
        <v>237</v>
      </c>
      <c r="C127" s="266"/>
      <c r="D127" s="265">
        <f>D128</f>
        <v>1769.3</v>
      </c>
      <c r="E127" s="265">
        <f>E128</f>
        <v>366.2</v>
      </c>
      <c r="F127" s="265">
        <f>F128</f>
        <v>2135.5</v>
      </c>
    </row>
    <row r="128" spans="1:6" ht="27.75" customHeight="1">
      <c r="A128" s="264" t="s">
        <v>238</v>
      </c>
      <c r="B128" s="260" t="s">
        <v>239</v>
      </c>
      <c r="C128" s="266"/>
      <c r="D128" s="265">
        <f>D129+D130</f>
        <v>1769.3</v>
      </c>
      <c r="E128" s="283">
        <f t="shared" ref="E128:F128" si="14">E129+E130</f>
        <v>366.2</v>
      </c>
      <c r="F128" s="283">
        <f t="shared" si="14"/>
        <v>2135.5</v>
      </c>
    </row>
    <row r="129" spans="1:6" ht="42" customHeight="1">
      <c r="A129" s="264" t="s">
        <v>378</v>
      </c>
      <c r="B129" s="260" t="s">
        <v>240</v>
      </c>
      <c r="C129" s="266">
        <v>200</v>
      </c>
      <c r="D129" s="265">
        <v>0</v>
      </c>
      <c r="E129" s="268">
        <v>366.2</v>
      </c>
      <c r="F129" s="265">
        <f>D129+E129</f>
        <v>366.2</v>
      </c>
    </row>
    <row r="130" spans="1:6" ht="29.25" customHeight="1">
      <c r="A130" s="264" t="s">
        <v>285</v>
      </c>
      <c r="B130" s="260" t="s">
        <v>380</v>
      </c>
      <c r="C130" s="266">
        <v>500</v>
      </c>
      <c r="D130" s="265">
        <v>1769.3</v>
      </c>
      <c r="E130" s="268"/>
      <c r="F130" s="265">
        <f>D130+E130</f>
        <v>1769.3</v>
      </c>
    </row>
    <row r="131" spans="1:6" ht="31.5" customHeight="1">
      <c r="A131" s="264" t="s">
        <v>241</v>
      </c>
      <c r="B131" s="260" t="s">
        <v>242</v>
      </c>
      <c r="C131" s="266"/>
      <c r="D131" s="265">
        <f t="shared" ref="D131:F131" si="15">D132</f>
        <v>2366.1999999999998</v>
      </c>
      <c r="E131" s="268">
        <f t="shared" si="15"/>
        <v>-366.2</v>
      </c>
      <c r="F131" s="265">
        <f t="shared" si="15"/>
        <v>2000</v>
      </c>
    </row>
    <row r="132" spans="1:6" ht="30.75" customHeight="1">
      <c r="A132" s="264" t="s">
        <v>243</v>
      </c>
      <c r="B132" s="260" t="s">
        <v>245</v>
      </c>
      <c r="C132" s="266"/>
      <c r="D132" s="268">
        <f>D133+D134</f>
        <v>2366.1999999999998</v>
      </c>
      <c r="E132" s="268">
        <f t="shared" ref="E132:F132" si="16">E133+E134</f>
        <v>-366.2</v>
      </c>
      <c r="F132" s="268">
        <f t="shared" si="16"/>
        <v>2000</v>
      </c>
    </row>
    <row r="133" spans="1:6" ht="36.75" customHeight="1">
      <c r="A133" s="253" t="s">
        <v>344</v>
      </c>
      <c r="B133" s="260" t="s">
        <v>244</v>
      </c>
      <c r="C133" s="266">
        <v>200</v>
      </c>
      <c r="D133" s="265">
        <v>366.2</v>
      </c>
      <c r="E133" s="268">
        <v>-366.2</v>
      </c>
      <c r="F133" s="265">
        <f>D133+E133</f>
        <v>0</v>
      </c>
    </row>
    <row r="134" spans="1:6" ht="31.5" customHeight="1">
      <c r="A134" s="253" t="s">
        <v>408</v>
      </c>
      <c r="B134" s="260" t="s">
        <v>409</v>
      </c>
      <c r="C134" s="266">
        <v>500</v>
      </c>
      <c r="D134" s="265">
        <v>2000</v>
      </c>
      <c r="E134" s="268"/>
      <c r="F134" s="265">
        <f>D134+E134</f>
        <v>2000</v>
      </c>
    </row>
    <row r="135" spans="1:6" ht="41.25" customHeight="1">
      <c r="A135" s="264" t="s">
        <v>303</v>
      </c>
      <c r="B135" s="35" t="s">
        <v>246</v>
      </c>
      <c r="C135" s="266"/>
      <c r="D135" s="269">
        <f>D136</f>
        <v>946.7</v>
      </c>
      <c r="E135" s="269">
        <f t="shared" ref="E135:F136" si="17">E136</f>
        <v>0</v>
      </c>
      <c r="F135" s="269">
        <f t="shared" si="17"/>
        <v>946.7</v>
      </c>
    </row>
    <row r="136" spans="1:6" ht="27" customHeight="1">
      <c r="A136" s="264" t="s">
        <v>397</v>
      </c>
      <c r="B136" s="260" t="s">
        <v>398</v>
      </c>
      <c r="C136" s="266"/>
      <c r="D136" s="265">
        <f>D137</f>
        <v>946.7</v>
      </c>
      <c r="E136" s="265">
        <f t="shared" si="17"/>
        <v>0</v>
      </c>
      <c r="F136" s="265">
        <f t="shared" si="17"/>
        <v>946.7</v>
      </c>
    </row>
    <row r="137" spans="1:6" ht="22.5" customHeight="1">
      <c r="A137" s="264" t="s">
        <v>399</v>
      </c>
      <c r="B137" s="260" t="s">
        <v>400</v>
      </c>
      <c r="C137" s="266"/>
      <c r="D137" s="265">
        <f>D139+D138</f>
        <v>946.7</v>
      </c>
      <c r="E137" s="265">
        <f t="shared" ref="E137:F137" si="18">E139+E138</f>
        <v>0</v>
      </c>
      <c r="F137" s="265">
        <f t="shared" si="18"/>
        <v>946.7</v>
      </c>
    </row>
    <row r="138" spans="1:6" ht="30.75" customHeight="1">
      <c r="A138" s="264" t="s">
        <v>406</v>
      </c>
      <c r="B138" s="260" t="s">
        <v>407</v>
      </c>
      <c r="C138" s="266">
        <v>300</v>
      </c>
      <c r="D138" s="265">
        <v>474.7</v>
      </c>
      <c r="E138" s="265"/>
      <c r="F138" s="265">
        <f>D138+E138</f>
        <v>474.7</v>
      </c>
    </row>
    <row r="139" spans="1:6" ht="28.5" customHeight="1">
      <c r="A139" s="264" t="s">
        <v>404</v>
      </c>
      <c r="B139" s="260" t="s">
        <v>410</v>
      </c>
      <c r="C139" s="266">
        <v>300</v>
      </c>
      <c r="D139" s="265">
        <v>472</v>
      </c>
      <c r="E139" s="268"/>
      <c r="F139" s="265">
        <f>D139+E139</f>
        <v>472</v>
      </c>
    </row>
    <row r="140" spans="1:6" ht="29.25" customHeight="1">
      <c r="A140" s="262" t="s">
        <v>43</v>
      </c>
      <c r="B140" s="35" t="s">
        <v>247</v>
      </c>
      <c r="C140" s="266"/>
      <c r="D140" s="269">
        <f>D141</f>
        <v>350</v>
      </c>
      <c r="E140" s="268"/>
      <c r="F140" s="269">
        <f>F141</f>
        <v>350</v>
      </c>
    </row>
    <row r="141" spans="1:6" ht="27" customHeight="1">
      <c r="A141" s="264" t="s">
        <v>248</v>
      </c>
      <c r="B141" s="260" t="s">
        <v>249</v>
      </c>
      <c r="C141" s="266"/>
      <c r="D141" s="265">
        <f>D142</f>
        <v>350</v>
      </c>
      <c r="E141" s="268"/>
      <c r="F141" s="265">
        <f>F142</f>
        <v>350</v>
      </c>
    </row>
    <row r="142" spans="1:6" ht="27.75" customHeight="1">
      <c r="A142" s="264" t="s">
        <v>251</v>
      </c>
      <c r="B142" s="260" t="s">
        <v>252</v>
      </c>
      <c r="C142" s="266"/>
      <c r="D142" s="265">
        <f>D143</f>
        <v>350</v>
      </c>
      <c r="E142" s="268"/>
      <c r="F142" s="265">
        <f>F143</f>
        <v>350</v>
      </c>
    </row>
    <row r="143" spans="1:6" ht="29.25" customHeight="1">
      <c r="A143" s="264" t="s">
        <v>250</v>
      </c>
      <c r="B143" s="260" t="s">
        <v>253</v>
      </c>
      <c r="C143" s="266">
        <v>800</v>
      </c>
      <c r="D143" s="265">
        <v>350</v>
      </c>
      <c r="E143" s="268"/>
      <c r="F143" s="265">
        <v>350</v>
      </c>
    </row>
    <row r="144" spans="1:6" ht="27" customHeight="1">
      <c r="A144" s="262" t="s">
        <v>44</v>
      </c>
      <c r="B144" s="261">
        <v>1000000000</v>
      </c>
      <c r="C144" s="266"/>
      <c r="D144" s="269">
        <f>D145+D148</f>
        <v>1130</v>
      </c>
      <c r="E144" s="288">
        <f t="shared" ref="E144:F144" si="19">E145+E148</f>
        <v>0</v>
      </c>
      <c r="F144" s="288">
        <f t="shared" si="19"/>
        <v>1130</v>
      </c>
    </row>
    <row r="145" spans="1:6" ht="27.75" customHeight="1">
      <c r="A145" s="264" t="s">
        <v>254</v>
      </c>
      <c r="B145" s="263">
        <v>1010000000</v>
      </c>
      <c r="C145" s="266"/>
      <c r="D145" s="265">
        <f>D146</f>
        <v>830</v>
      </c>
      <c r="E145" s="287">
        <f t="shared" ref="E145:F145" si="20">E146</f>
        <v>0</v>
      </c>
      <c r="F145" s="287">
        <f t="shared" si="20"/>
        <v>830</v>
      </c>
    </row>
    <row r="146" spans="1:6" ht="27" customHeight="1">
      <c r="A146" s="264" t="s">
        <v>255</v>
      </c>
      <c r="B146" s="263">
        <v>1010100000</v>
      </c>
      <c r="C146" s="266"/>
      <c r="D146" s="265">
        <f>D147</f>
        <v>830</v>
      </c>
      <c r="E146" s="287">
        <f t="shared" ref="E146:F146" si="21">E147</f>
        <v>0</v>
      </c>
      <c r="F146" s="287">
        <f t="shared" si="21"/>
        <v>830</v>
      </c>
    </row>
    <row r="147" spans="1:6" ht="41.25" customHeight="1">
      <c r="A147" s="264" t="s">
        <v>345</v>
      </c>
      <c r="B147" s="263">
        <v>1010120080</v>
      </c>
      <c r="C147" s="266">
        <v>200</v>
      </c>
      <c r="D147" s="265">
        <v>830</v>
      </c>
      <c r="E147" s="268"/>
      <c r="F147" s="265">
        <f>D147+E147</f>
        <v>830</v>
      </c>
    </row>
    <row r="148" spans="1:6" ht="25.5" customHeight="1">
      <c r="A148" s="253" t="s">
        <v>256</v>
      </c>
      <c r="B148" s="263">
        <v>1020000000</v>
      </c>
      <c r="C148" s="266"/>
      <c r="D148" s="265">
        <f>D149</f>
        <v>300</v>
      </c>
      <c r="E148" s="268"/>
      <c r="F148" s="265">
        <f>F149</f>
        <v>300</v>
      </c>
    </row>
    <row r="149" spans="1:6" ht="28.5" customHeight="1">
      <c r="A149" s="264" t="s">
        <v>257</v>
      </c>
      <c r="B149" s="263">
        <v>1020100000</v>
      </c>
      <c r="C149" s="266"/>
      <c r="D149" s="265">
        <f>D150</f>
        <v>300</v>
      </c>
      <c r="E149" s="268"/>
      <c r="F149" s="265">
        <f>F150</f>
        <v>300</v>
      </c>
    </row>
    <row r="150" spans="1:6" ht="36.75" customHeight="1">
      <c r="A150" s="253" t="s">
        <v>346</v>
      </c>
      <c r="B150" s="263">
        <v>1020120190</v>
      </c>
      <c r="C150" s="266">
        <v>200</v>
      </c>
      <c r="D150" s="265">
        <v>300</v>
      </c>
      <c r="E150" s="268"/>
      <c r="F150" s="265">
        <v>300</v>
      </c>
    </row>
    <row r="151" spans="1:6" ht="30" customHeight="1">
      <c r="A151" s="262" t="s">
        <v>111</v>
      </c>
      <c r="B151" s="261">
        <v>1400000000</v>
      </c>
      <c r="C151" s="267"/>
      <c r="D151" s="269">
        <f>D152</f>
        <v>514.1</v>
      </c>
      <c r="E151" s="146"/>
      <c r="F151" s="269">
        <f>F152</f>
        <v>514.1</v>
      </c>
    </row>
    <row r="152" spans="1:6" ht="26.25" customHeight="1">
      <c r="A152" s="264" t="s">
        <v>258</v>
      </c>
      <c r="B152" s="260" t="s">
        <v>259</v>
      </c>
      <c r="C152" s="266"/>
      <c r="D152" s="265">
        <f>D153</f>
        <v>514.1</v>
      </c>
      <c r="E152" s="268"/>
      <c r="F152" s="265">
        <f>F153</f>
        <v>514.1</v>
      </c>
    </row>
    <row r="153" spans="1:6" ht="28.5" customHeight="1">
      <c r="A153" s="18" t="s">
        <v>260</v>
      </c>
      <c r="B153" s="260" t="s">
        <v>261</v>
      </c>
      <c r="C153" s="266"/>
      <c r="D153" s="265">
        <f>D154+D155+D156+D157</f>
        <v>514.1</v>
      </c>
      <c r="E153" s="268"/>
      <c r="F153" s="265">
        <f>F154+F155+F156+F157</f>
        <v>514.1</v>
      </c>
    </row>
    <row r="154" spans="1:6" ht="42" customHeight="1">
      <c r="A154" s="264" t="s">
        <v>347</v>
      </c>
      <c r="B154" s="263">
        <v>1410100300</v>
      </c>
      <c r="C154" s="266">
        <v>200</v>
      </c>
      <c r="D154" s="265">
        <v>80</v>
      </c>
      <c r="E154" s="268"/>
      <c r="F154" s="265">
        <v>80</v>
      </c>
    </row>
    <row r="155" spans="1:6" ht="41.25" customHeight="1">
      <c r="A155" s="264" t="s">
        <v>314</v>
      </c>
      <c r="B155" s="263">
        <v>1410100300</v>
      </c>
      <c r="C155" s="266">
        <v>600</v>
      </c>
      <c r="D155" s="265">
        <v>70</v>
      </c>
      <c r="E155" s="268"/>
      <c r="F155" s="265">
        <v>70</v>
      </c>
    </row>
    <row r="156" spans="1:6" ht="66.75" customHeight="1">
      <c r="A156" s="253" t="s">
        <v>262</v>
      </c>
      <c r="B156" s="263">
        <v>1410180360</v>
      </c>
      <c r="C156" s="266">
        <v>100</v>
      </c>
      <c r="D156" s="265">
        <v>294.7</v>
      </c>
      <c r="E156" s="268"/>
      <c r="F156" s="265">
        <f>D156+E156</f>
        <v>294.7</v>
      </c>
    </row>
    <row r="157" spans="1:6" ht="41.25" customHeight="1">
      <c r="A157" s="253" t="s">
        <v>348</v>
      </c>
      <c r="B157" s="263">
        <v>1410180360</v>
      </c>
      <c r="C157" s="266">
        <v>200</v>
      </c>
      <c r="D157" s="265">
        <v>69.400000000000006</v>
      </c>
      <c r="E157" s="268"/>
      <c r="F157" s="265">
        <f>D157+E157</f>
        <v>69.400000000000006</v>
      </c>
    </row>
    <row r="158" spans="1:6" ht="30.75" customHeight="1">
      <c r="A158" s="27" t="s">
        <v>113</v>
      </c>
      <c r="B158" s="261">
        <v>1500000000</v>
      </c>
      <c r="C158" s="267"/>
      <c r="D158" s="269">
        <f>D159</f>
        <v>100</v>
      </c>
      <c r="E158" s="146"/>
      <c r="F158" s="269">
        <f>F159</f>
        <v>100</v>
      </c>
    </row>
    <row r="159" spans="1:6" ht="30.75" customHeight="1">
      <c r="A159" s="253" t="s">
        <v>263</v>
      </c>
      <c r="B159" s="263">
        <v>1510000000</v>
      </c>
      <c r="C159" s="266"/>
      <c r="D159" s="265">
        <f>D160</f>
        <v>100</v>
      </c>
      <c r="E159" s="268"/>
      <c r="F159" s="265">
        <f>F160</f>
        <v>100</v>
      </c>
    </row>
    <row r="160" spans="1:6" ht="18" customHeight="1">
      <c r="A160" s="14" t="s">
        <v>264</v>
      </c>
      <c r="B160" s="263">
        <v>1510100000</v>
      </c>
      <c r="C160" s="266"/>
      <c r="D160" s="265">
        <f>D161+D162+D163+D164+D165</f>
        <v>100</v>
      </c>
      <c r="E160" s="278"/>
      <c r="F160" s="278">
        <f t="shared" ref="F160" si="22">F161+F162+F163+F164+F165</f>
        <v>100</v>
      </c>
    </row>
    <row r="161" spans="1:6" ht="36.75" customHeight="1">
      <c r="A161" s="253" t="s">
        <v>310</v>
      </c>
      <c r="B161" s="263">
        <v>1510100500</v>
      </c>
      <c r="C161" s="266">
        <v>600</v>
      </c>
      <c r="D161" s="265">
        <v>20</v>
      </c>
      <c r="E161" s="268"/>
      <c r="F161" s="265">
        <v>20</v>
      </c>
    </row>
    <row r="162" spans="1:6" ht="29.25" customHeight="1">
      <c r="A162" s="253" t="s">
        <v>349</v>
      </c>
      <c r="B162" s="263">
        <v>1510100510</v>
      </c>
      <c r="C162" s="266">
        <v>200</v>
      </c>
      <c r="D162" s="265">
        <v>50</v>
      </c>
      <c r="E162" s="268"/>
      <c r="F162" s="265">
        <v>50</v>
      </c>
    </row>
    <row r="163" spans="1:6" ht="38.25" customHeight="1">
      <c r="A163" s="253" t="s">
        <v>313</v>
      </c>
      <c r="B163" s="263">
        <v>1510100510</v>
      </c>
      <c r="C163" s="263">
        <v>600</v>
      </c>
      <c r="D163" s="265">
        <v>20</v>
      </c>
      <c r="E163" s="265"/>
      <c r="F163" s="265">
        <v>20</v>
      </c>
    </row>
    <row r="164" spans="1:6" ht="40.5" customHeight="1">
      <c r="A164" s="253" t="s">
        <v>350</v>
      </c>
      <c r="B164" s="263">
        <v>1510100520</v>
      </c>
      <c r="C164" s="266">
        <v>200</v>
      </c>
      <c r="D164" s="265">
        <v>1.3</v>
      </c>
      <c r="E164" s="268"/>
      <c r="F164" s="265">
        <f>D164+E164</f>
        <v>1.3</v>
      </c>
    </row>
    <row r="165" spans="1:6" ht="40.5" customHeight="1">
      <c r="A165" s="253" t="s">
        <v>430</v>
      </c>
      <c r="B165" s="263">
        <v>1510100520</v>
      </c>
      <c r="C165" s="266">
        <v>600</v>
      </c>
      <c r="D165" s="265">
        <v>8.6999999999999993</v>
      </c>
      <c r="E165" s="268"/>
      <c r="F165" s="265">
        <f>D165+E165</f>
        <v>8.6999999999999993</v>
      </c>
    </row>
    <row r="166" spans="1:6" ht="25.5" customHeight="1">
      <c r="A166" s="27" t="s">
        <v>306</v>
      </c>
      <c r="B166" s="261">
        <v>1700000000</v>
      </c>
      <c r="C166" s="267"/>
      <c r="D166" s="269">
        <f>D167</f>
        <v>50</v>
      </c>
      <c r="E166" s="146"/>
      <c r="F166" s="269">
        <f>F167</f>
        <v>50</v>
      </c>
    </row>
    <row r="167" spans="1:6" ht="41.25" customHeight="1">
      <c r="A167" s="253" t="s">
        <v>307</v>
      </c>
      <c r="B167" s="263">
        <v>1710000000</v>
      </c>
      <c r="C167" s="266"/>
      <c r="D167" s="265">
        <f>D168</f>
        <v>50</v>
      </c>
      <c r="E167" s="268"/>
      <c r="F167" s="265">
        <f>F168</f>
        <v>50</v>
      </c>
    </row>
    <row r="168" spans="1:6" ht="16.5" customHeight="1">
      <c r="A168" s="253" t="s">
        <v>308</v>
      </c>
      <c r="B168" s="263">
        <v>1710100000</v>
      </c>
      <c r="C168" s="266"/>
      <c r="D168" s="265">
        <f>D169</f>
        <v>50</v>
      </c>
      <c r="E168" s="283">
        <f t="shared" ref="E168:F168" si="23">E169</f>
        <v>0</v>
      </c>
      <c r="F168" s="283">
        <f t="shared" si="23"/>
        <v>50</v>
      </c>
    </row>
    <row r="169" spans="1:6" ht="25.5" customHeight="1">
      <c r="A169" s="253" t="s">
        <v>351</v>
      </c>
      <c r="B169" s="263">
        <v>1710100700</v>
      </c>
      <c r="C169" s="266">
        <v>200</v>
      </c>
      <c r="D169" s="265">
        <v>50</v>
      </c>
      <c r="E169" s="268"/>
      <c r="F169" s="265">
        <f>D169+E169</f>
        <v>50</v>
      </c>
    </row>
    <row r="170" spans="1:6" ht="30" customHeight="1">
      <c r="A170" s="262" t="s">
        <v>45</v>
      </c>
      <c r="B170" s="261">
        <v>4000000000</v>
      </c>
      <c r="C170" s="266"/>
      <c r="D170" s="269">
        <f>D171+D172</f>
        <v>977.90000000000009</v>
      </c>
      <c r="E170" s="269">
        <f>E171+E172</f>
        <v>7.8</v>
      </c>
      <c r="F170" s="269">
        <f>F171+F172</f>
        <v>985.7</v>
      </c>
    </row>
    <row r="171" spans="1:6" ht="52.5" customHeight="1">
      <c r="A171" s="264" t="s">
        <v>265</v>
      </c>
      <c r="B171" s="263">
        <v>4090000270</v>
      </c>
      <c r="C171" s="266">
        <v>100</v>
      </c>
      <c r="D171" s="265">
        <v>851.7</v>
      </c>
      <c r="E171" s="268">
        <v>14.1</v>
      </c>
      <c r="F171" s="265">
        <f>D171+E171</f>
        <v>865.80000000000007</v>
      </c>
    </row>
    <row r="172" spans="1:6" ht="27" customHeight="1">
      <c r="A172" s="264" t="s">
        <v>352</v>
      </c>
      <c r="B172" s="263">
        <v>4090000270</v>
      </c>
      <c r="C172" s="266">
        <v>200</v>
      </c>
      <c r="D172" s="265">
        <v>126.2</v>
      </c>
      <c r="E172" s="268">
        <v>-6.3</v>
      </c>
      <c r="F172" s="265">
        <f>D172+E172</f>
        <v>119.9</v>
      </c>
    </row>
    <row r="173" spans="1:6" ht="28.5" customHeight="1">
      <c r="A173" s="121" t="s">
        <v>304</v>
      </c>
      <c r="B173" s="261">
        <v>4100000000</v>
      </c>
      <c r="C173" s="266"/>
      <c r="D173" s="269">
        <f>D174+D175+D176+D178+D181+D182+D184+D179+D180+D177+D183</f>
        <v>21978.2</v>
      </c>
      <c r="E173" s="269">
        <f>E174+E175+E176+E178+E181+E182+E184+E179+E180+E177+E183</f>
        <v>-1349.7999999999997</v>
      </c>
      <c r="F173" s="269">
        <f>F174+F175+F176+F178+F181+F182+F184+F179+F180+F177+F183</f>
        <v>20628.400000000005</v>
      </c>
    </row>
    <row r="174" spans="1:6" ht="54.75" customHeight="1">
      <c r="A174" s="18" t="s">
        <v>266</v>
      </c>
      <c r="B174" s="263">
        <v>4190000250</v>
      </c>
      <c r="C174" s="266">
        <v>100</v>
      </c>
      <c r="D174" s="265">
        <v>1313.5</v>
      </c>
      <c r="E174" s="268">
        <v>-15.7</v>
      </c>
      <c r="F174" s="265">
        <f>D174+E174</f>
        <v>1297.8</v>
      </c>
    </row>
    <row r="175" spans="1:6" ht="52.5" customHeight="1">
      <c r="A175" s="264" t="s">
        <v>267</v>
      </c>
      <c r="B175" s="263">
        <v>4190000280</v>
      </c>
      <c r="C175" s="266">
        <v>100</v>
      </c>
      <c r="D175" s="265">
        <v>12776.7</v>
      </c>
      <c r="E175" s="268">
        <v>-352.3</v>
      </c>
      <c r="F175" s="265">
        <f t="shared" ref="F175:F184" si="24">D175+E175</f>
        <v>12424.400000000001</v>
      </c>
    </row>
    <row r="176" spans="1:6" ht="29.25" customHeight="1">
      <c r="A176" s="264" t="s">
        <v>353</v>
      </c>
      <c r="B176" s="263">
        <v>4190000280</v>
      </c>
      <c r="C176" s="266">
        <v>200</v>
      </c>
      <c r="D176" s="265">
        <v>3004</v>
      </c>
      <c r="E176" s="268">
        <v>-779.1</v>
      </c>
      <c r="F176" s="265">
        <f t="shared" si="24"/>
        <v>2224.9</v>
      </c>
    </row>
    <row r="177" spans="1:6" ht="29.25" customHeight="1">
      <c r="A177" s="264" t="s">
        <v>413</v>
      </c>
      <c r="B177" s="263">
        <v>4190000280</v>
      </c>
      <c r="C177" s="266">
        <v>300</v>
      </c>
      <c r="D177" s="265">
        <v>33.4</v>
      </c>
      <c r="E177" s="268"/>
      <c r="F177" s="265">
        <f t="shared" si="24"/>
        <v>33.4</v>
      </c>
    </row>
    <row r="178" spans="1:6" ht="27.75" customHeight="1">
      <c r="A178" s="264" t="s">
        <v>268</v>
      </c>
      <c r="B178" s="263">
        <v>4190000280</v>
      </c>
      <c r="C178" s="266">
        <v>800</v>
      </c>
      <c r="D178" s="265">
        <v>38.299999999999997</v>
      </c>
      <c r="E178" s="268">
        <v>-10.6</v>
      </c>
      <c r="F178" s="265">
        <f t="shared" si="24"/>
        <v>27.699999999999996</v>
      </c>
    </row>
    <row r="179" spans="1:6" ht="51.75" customHeight="1">
      <c r="A179" s="264" t="s">
        <v>305</v>
      </c>
      <c r="B179" s="260" t="s">
        <v>287</v>
      </c>
      <c r="C179" s="17" t="s">
        <v>9</v>
      </c>
      <c r="D179" s="265">
        <v>967.7</v>
      </c>
      <c r="E179" s="268"/>
      <c r="F179" s="265">
        <f t="shared" si="24"/>
        <v>967.7</v>
      </c>
    </row>
    <row r="180" spans="1:6" ht="27.75" customHeight="1">
      <c r="A180" s="264" t="s">
        <v>354</v>
      </c>
      <c r="B180" s="260" t="s">
        <v>287</v>
      </c>
      <c r="C180" s="17" t="s">
        <v>114</v>
      </c>
      <c r="D180" s="265">
        <v>290</v>
      </c>
      <c r="E180" s="268">
        <v>-14.6</v>
      </c>
      <c r="F180" s="265">
        <f t="shared" si="24"/>
        <v>275.39999999999998</v>
      </c>
    </row>
    <row r="181" spans="1:6" ht="54" customHeight="1">
      <c r="A181" s="264" t="s">
        <v>269</v>
      </c>
      <c r="B181" s="263">
        <v>4190000290</v>
      </c>
      <c r="C181" s="266">
        <v>100</v>
      </c>
      <c r="D181" s="265">
        <v>3288.6</v>
      </c>
      <c r="E181" s="268">
        <v>-69.599999999999994</v>
      </c>
      <c r="F181" s="265">
        <f t="shared" si="24"/>
        <v>3219</v>
      </c>
    </row>
    <row r="182" spans="1:6" ht="39" customHeight="1">
      <c r="A182" s="264" t="s">
        <v>355</v>
      </c>
      <c r="B182" s="263">
        <v>4190000290</v>
      </c>
      <c r="C182" s="266">
        <v>200</v>
      </c>
      <c r="D182" s="265">
        <v>257</v>
      </c>
      <c r="E182" s="268">
        <v>-105.9</v>
      </c>
      <c r="F182" s="265">
        <f t="shared" si="24"/>
        <v>151.1</v>
      </c>
    </row>
    <row r="183" spans="1:6" ht="26.25" customHeight="1">
      <c r="A183" s="264" t="s">
        <v>426</v>
      </c>
      <c r="B183" s="263">
        <v>4190000290</v>
      </c>
      <c r="C183" s="266">
        <v>300</v>
      </c>
      <c r="D183" s="265">
        <v>7</v>
      </c>
      <c r="E183" s="268"/>
      <c r="F183" s="265">
        <f>D183+E183</f>
        <v>7</v>
      </c>
    </row>
    <row r="184" spans="1:6" ht="32.25" customHeight="1">
      <c r="A184" s="264" t="s">
        <v>270</v>
      </c>
      <c r="B184" s="263">
        <v>4190000290</v>
      </c>
      <c r="C184" s="266">
        <v>800</v>
      </c>
      <c r="D184" s="265">
        <v>2</v>
      </c>
      <c r="E184" s="268">
        <v>-2</v>
      </c>
      <c r="F184" s="265">
        <f t="shared" si="24"/>
        <v>0</v>
      </c>
    </row>
    <row r="185" spans="1:6" ht="18" customHeight="1">
      <c r="A185" s="121" t="s">
        <v>46</v>
      </c>
      <c r="B185" s="261">
        <v>4290000000</v>
      </c>
      <c r="C185" s="266"/>
      <c r="D185" s="269">
        <f>D186+D187+D188+D190+D191+D192+D193+D194+D195+D196+D189+D197</f>
        <v>5298.8000000000011</v>
      </c>
      <c r="E185" s="269">
        <f>E186+E187+E188+E190+E191+E192+E193+E194+E195+E196+E189+E197</f>
        <v>-63.1</v>
      </c>
      <c r="F185" s="269">
        <f t="shared" ref="F185" si="25">F186+F187+F188+F190+F191+F192+F193+F194+F195+F196+F189+F197</f>
        <v>5235.7000000000007</v>
      </c>
    </row>
    <row r="186" spans="1:6" ht="29.25" customHeight="1">
      <c r="A186" s="264" t="s">
        <v>271</v>
      </c>
      <c r="B186" s="263">
        <v>4290020090</v>
      </c>
      <c r="C186" s="266">
        <v>800</v>
      </c>
      <c r="D186" s="265">
        <v>315</v>
      </c>
      <c r="E186" s="268"/>
      <c r="F186" s="265">
        <f>D186+E186</f>
        <v>315</v>
      </c>
    </row>
    <row r="187" spans="1:6" ht="41.25" customHeight="1">
      <c r="A187" s="264" t="s">
        <v>272</v>
      </c>
      <c r="B187" s="263">
        <v>4290020100</v>
      </c>
      <c r="C187" s="266">
        <v>200</v>
      </c>
      <c r="D187" s="265">
        <v>50</v>
      </c>
      <c r="E187" s="268">
        <v>-16.600000000000001</v>
      </c>
      <c r="F187" s="265">
        <f t="shared" ref="F187:F197" si="26">D187+E187</f>
        <v>33.4</v>
      </c>
    </row>
    <row r="188" spans="1:6" ht="29.25" customHeight="1">
      <c r="A188" s="264" t="s">
        <v>356</v>
      </c>
      <c r="B188" s="263">
        <v>4290020110</v>
      </c>
      <c r="C188" s="266">
        <v>200</v>
      </c>
      <c r="D188" s="265">
        <v>34.9</v>
      </c>
      <c r="E188" s="268">
        <v>-9.9</v>
      </c>
      <c r="F188" s="265">
        <f t="shared" si="26"/>
        <v>25</v>
      </c>
    </row>
    <row r="189" spans="1:6" ht="29.25" customHeight="1">
      <c r="A189" s="264" t="s">
        <v>381</v>
      </c>
      <c r="B189" s="263">
        <v>4290020120</v>
      </c>
      <c r="C189" s="266">
        <v>800</v>
      </c>
      <c r="D189" s="265">
        <v>29.5</v>
      </c>
      <c r="E189" s="268">
        <v>-1</v>
      </c>
      <c r="F189" s="265">
        <f>D189+E189</f>
        <v>28.5</v>
      </c>
    </row>
    <row r="190" spans="1:6" ht="44.25" customHeight="1">
      <c r="A190" s="264" t="s">
        <v>357</v>
      </c>
      <c r="B190" s="263">
        <v>4290020140</v>
      </c>
      <c r="C190" s="266">
        <v>200</v>
      </c>
      <c r="D190" s="265">
        <v>79.400000000000006</v>
      </c>
      <c r="E190" s="268">
        <v>0.6</v>
      </c>
      <c r="F190" s="265">
        <f t="shared" si="26"/>
        <v>80</v>
      </c>
    </row>
    <row r="191" spans="1:6" ht="42.75" customHeight="1">
      <c r="A191" s="264" t="s">
        <v>358</v>
      </c>
      <c r="B191" s="263">
        <v>4290020150</v>
      </c>
      <c r="C191" s="266">
        <v>200</v>
      </c>
      <c r="D191" s="265">
        <v>25.5</v>
      </c>
      <c r="E191" s="268">
        <v>4.5</v>
      </c>
      <c r="F191" s="265">
        <f t="shared" si="26"/>
        <v>30</v>
      </c>
    </row>
    <row r="192" spans="1:6" ht="67.5" customHeight="1">
      <c r="A192" s="264" t="s">
        <v>50</v>
      </c>
      <c r="B192" s="263">
        <v>4290000300</v>
      </c>
      <c r="C192" s="266">
        <v>100</v>
      </c>
      <c r="D192" s="265">
        <v>2814</v>
      </c>
      <c r="E192" s="268">
        <v>-4.5</v>
      </c>
      <c r="F192" s="265">
        <f t="shared" si="26"/>
        <v>2809.5</v>
      </c>
    </row>
    <row r="193" spans="1:6" ht="43.5" customHeight="1">
      <c r="A193" s="264" t="s">
        <v>359</v>
      </c>
      <c r="B193" s="263">
        <v>4290000300</v>
      </c>
      <c r="C193" s="266">
        <v>200</v>
      </c>
      <c r="D193" s="265">
        <v>798.3</v>
      </c>
      <c r="E193" s="268">
        <v>-9.3000000000000007</v>
      </c>
      <c r="F193" s="265">
        <f t="shared" si="26"/>
        <v>789</v>
      </c>
    </row>
    <row r="194" spans="1:6" ht="40.5" customHeight="1">
      <c r="A194" s="264" t="s">
        <v>51</v>
      </c>
      <c r="B194" s="263">
        <v>4290000300</v>
      </c>
      <c r="C194" s="266">
        <v>800</v>
      </c>
      <c r="D194" s="265">
        <v>29.6</v>
      </c>
      <c r="E194" s="268"/>
      <c r="F194" s="265">
        <f t="shared" si="26"/>
        <v>29.6</v>
      </c>
    </row>
    <row r="195" spans="1:6" ht="55.5" customHeight="1">
      <c r="A195" s="18" t="s">
        <v>360</v>
      </c>
      <c r="B195" s="263">
        <v>4290020160</v>
      </c>
      <c r="C195" s="266">
        <v>200</v>
      </c>
      <c r="D195" s="265">
        <v>0</v>
      </c>
      <c r="E195" s="268"/>
      <c r="F195" s="265">
        <f t="shared" si="26"/>
        <v>0</v>
      </c>
    </row>
    <row r="196" spans="1:6" ht="30" customHeight="1">
      <c r="A196" s="18" t="s">
        <v>273</v>
      </c>
      <c r="B196" s="263">
        <v>4290007010</v>
      </c>
      <c r="C196" s="266">
        <v>300</v>
      </c>
      <c r="D196" s="265">
        <v>1120</v>
      </c>
      <c r="E196" s="268">
        <v>-26.9</v>
      </c>
      <c r="F196" s="265">
        <f t="shared" si="26"/>
        <v>1093.0999999999999</v>
      </c>
    </row>
    <row r="197" spans="1:6" ht="54.75" customHeight="1">
      <c r="A197" s="18" t="s">
        <v>412</v>
      </c>
      <c r="B197" s="263">
        <v>4290007030</v>
      </c>
      <c r="C197" s="266">
        <v>300</v>
      </c>
      <c r="D197" s="265">
        <v>2.6</v>
      </c>
      <c r="E197" s="268"/>
      <c r="F197" s="265">
        <f t="shared" si="26"/>
        <v>2.6</v>
      </c>
    </row>
    <row r="198" spans="1:6" ht="41.25" customHeight="1">
      <c r="A198" s="121" t="s">
        <v>47</v>
      </c>
      <c r="B198" s="261">
        <v>4300000000</v>
      </c>
      <c r="C198" s="266"/>
      <c r="D198" s="269">
        <f>D199</f>
        <v>7</v>
      </c>
      <c r="E198" s="146">
        <f>E199</f>
        <v>0</v>
      </c>
      <c r="F198" s="269">
        <f>F199</f>
        <v>7</v>
      </c>
    </row>
    <row r="199" spans="1:6" ht="15.75" customHeight="1">
      <c r="A199" s="18" t="s">
        <v>46</v>
      </c>
      <c r="B199" s="263">
        <v>4390000000</v>
      </c>
      <c r="C199" s="266"/>
      <c r="D199" s="265">
        <v>7</v>
      </c>
      <c r="E199" s="268"/>
      <c r="F199" s="265">
        <f>D199+E199</f>
        <v>7</v>
      </c>
    </row>
    <row r="200" spans="1:6" ht="40.5" customHeight="1">
      <c r="A200" s="264" t="s">
        <v>361</v>
      </c>
      <c r="B200" s="263">
        <v>4390080350</v>
      </c>
      <c r="C200" s="266">
        <v>200</v>
      </c>
      <c r="D200" s="265">
        <v>7</v>
      </c>
      <c r="E200" s="268"/>
      <c r="F200" s="265">
        <v>7</v>
      </c>
    </row>
    <row r="201" spans="1:6" ht="42" customHeight="1">
      <c r="A201" s="122" t="s">
        <v>274</v>
      </c>
      <c r="B201" s="261">
        <v>4400000000</v>
      </c>
      <c r="C201" s="266"/>
      <c r="D201" s="269">
        <f>D202</f>
        <v>878.9</v>
      </c>
      <c r="E201" s="269">
        <f>E202</f>
        <v>0</v>
      </c>
      <c r="F201" s="269">
        <f>F202</f>
        <v>878.9</v>
      </c>
    </row>
    <row r="202" spans="1:6" ht="16.5" customHeight="1">
      <c r="A202" s="264" t="s">
        <v>46</v>
      </c>
      <c r="B202" s="263">
        <v>4490000000</v>
      </c>
      <c r="C202" s="266"/>
      <c r="D202" s="265">
        <f>D203+D204</f>
        <v>878.9</v>
      </c>
      <c r="E202" s="265">
        <f>E203+E204</f>
        <v>0</v>
      </c>
      <c r="F202" s="265">
        <f>F203+F204</f>
        <v>878.9</v>
      </c>
    </row>
    <row r="203" spans="1:6" ht="45" customHeight="1">
      <c r="A203" s="264" t="s">
        <v>362</v>
      </c>
      <c r="B203" s="263">
        <v>4490051200</v>
      </c>
      <c r="C203" s="266">
        <v>200</v>
      </c>
      <c r="D203" s="265">
        <v>4.9000000000000004</v>
      </c>
      <c r="E203" s="268"/>
      <c r="F203" s="265">
        <v>4.9000000000000004</v>
      </c>
    </row>
    <row r="204" spans="1:6" ht="30.75" customHeight="1">
      <c r="A204" s="264" t="s">
        <v>382</v>
      </c>
      <c r="B204" s="263">
        <v>4490053910</v>
      </c>
      <c r="C204" s="266">
        <v>200</v>
      </c>
      <c r="D204" s="265">
        <v>874</v>
      </c>
      <c r="E204" s="268"/>
      <c r="F204" s="265">
        <f>D204+E204</f>
        <v>874</v>
      </c>
    </row>
    <row r="205" spans="1:6" ht="19.5" customHeight="1">
      <c r="A205" s="206" t="s">
        <v>48</v>
      </c>
      <c r="B205" s="207"/>
      <c r="C205" s="204"/>
      <c r="D205" s="205">
        <f>D19+D96+D118+D122+D126+D135+D140+D144+D151+D158+D170+D173+D185+D198+D201+D166</f>
        <v>156147.39999999997</v>
      </c>
      <c r="E205" s="205">
        <f t="shared" ref="E205:F205" si="27">E19+E96+E118+E122+E126+E135+E140+E144+E151+E158+E170+E173+E185+E198+E201+E166</f>
        <v>-1672.1999999999996</v>
      </c>
      <c r="F205" s="205">
        <f t="shared" si="27"/>
        <v>154475.19999999998</v>
      </c>
    </row>
  </sheetData>
  <mergeCells count="27">
    <mergeCell ref="A1:F1"/>
    <mergeCell ref="A2:F2"/>
    <mergeCell ref="A3:F3"/>
    <mergeCell ref="A4:F4"/>
    <mergeCell ref="A5:F5"/>
    <mergeCell ref="B40:B41"/>
    <mergeCell ref="C40:C41"/>
    <mergeCell ref="A13:F13"/>
    <mergeCell ref="A16:F16"/>
    <mergeCell ref="A15:F15"/>
    <mergeCell ref="A14:F14"/>
    <mergeCell ref="A40:A41"/>
    <mergeCell ref="F40:F41"/>
    <mergeCell ref="D17:D18"/>
    <mergeCell ref="E17:E18"/>
    <mergeCell ref="D40:D41"/>
    <mergeCell ref="E40:E41"/>
    <mergeCell ref="A6:F6"/>
    <mergeCell ref="A7:F7"/>
    <mergeCell ref="A10:F10"/>
    <mergeCell ref="B8:F8"/>
    <mergeCell ref="B9:F9"/>
    <mergeCell ref="A12:F12"/>
    <mergeCell ref="A17:A18"/>
    <mergeCell ref="B17:B18"/>
    <mergeCell ref="C17:C18"/>
    <mergeCell ref="F17:F18"/>
  </mergeCells>
  <pageMargins left="0.70866141732283472" right="0.11811023622047245" top="0.74803149606299213" bottom="0.74803149606299213" header="0.31496062992125984" footer="0.31496062992125984"/>
  <pageSetup paperSize="9" scale="71" orientation="portrait" r:id="rId1"/>
  <rowBreaks count="6" manualBreakCount="6">
    <brk id="39" max="16383" man="1"/>
    <brk id="67" max="16383" man="1"/>
    <brk id="89" max="16383" man="1"/>
    <brk id="119" max="16383" man="1"/>
    <brk id="153" max="16383" man="1"/>
    <brk id="18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topLeftCell="A22" zoomScale="124" zoomScaleSheetLayoutView="124" workbookViewId="0">
      <selection activeCell="D35" sqref="D35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335" t="s">
        <v>629</v>
      </c>
      <c r="C1" s="335"/>
      <c r="D1" s="335"/>
      <c r="E1" s="335"/>
      <c r="F1" s="148"/>
      <c r="G1" s="148"/>
    </row>
    <row r="2" spans="1:7" ht="15.75">
      <c r="B2" s="335" t="s">
        <v>0</v>
      </c>
      <c r="C2" s="335"/>
      <c r="D2" s="335"/>
      <c r="E2" s="335"/>
      <c r="F2" s="148"/>
      <c r="G2" s="148"/>
    </row>
    <row r="3" spans="1:7" ht="15.75">
      <c r="B3" s="363" t="s">
        <v>4</v>
      </c>
      <c r="C3" s="363"/>
      <c r="D3" s="363"/>
      <c r="E3" s="363"/>
      <c r="F3" s="149"/>
      <c r="G3" s="149"/>
    </row>
    <row r="4" spans="1:7" ht="15.75">
      <c r="B4" s="335" t="s">
        <v>2</v>
      </c>
      <c r="C4" s="335"/>
      <c r="D4" s="335"/>
      <c r="E4" s="335"/>
      <c r="F4" s="148"/>
      <c r="G4" s="148"/>
    </row>
    <row r="5" spans="1:7" ht="15.75">
      <c r="B5" s="335" t="s">
        <v>653</v>
      </c>
      <c r="C5" s="335"/>
      <c r="D5" s="335"/>
      <c r="E5" s="335"/>
      <c r="F5" s="148"/>
      <c r="G5" s="148"/>
    </row>
    <row r="6" spans="1:7" ht="15.75">
      <c r="B6" s="335" t="s">
        <v>283</v>
      </c>
      <c r="C6" s="335"/>
      <c r="D6" s="335"/>
      <c r="E6" s="335"/>
    </row>
    <row r="7" spans="1:7" ht="15.75">
      <c r="B7" s="335" t="s">
        <v>0</v>
      </c>
      <c r="C7" s="335"/>
      <c r="D7" s="335"/>
      <c r="E7" s="335"/>
    </row>
    <row r="8" spans="1:7" ht="15.75">
      <c r="B8" s="335" t="s">
        <v>1</v>
      </c>
      <c r="C8" s="335"/>
      <c r="D8" s="335"/>
      <c r="E8" s="335"/>
    </row>
    <row r="9" spans="1:7" ht="15.75">
      <c r="B9" s="335" t="s">
        <v>2</v>
      </c>
      <c r="C9" s="335"/>
      <c r="D9" s="335"/>
      <c r="E9" s="335"/>
    </row>
    <row r="10" spans="1:7" ht="18.75">
      <c r="A10" s="2"/>
      <c r="B10" s="335" t="s">
        <v>319</v>
      </c>
      <c r="C10" s="335"/>
      <c r="D10" s="335"/>
      <c r="E10" s="335"/>
    </row>
    <row r="11" spans="1:7" ht="9" customHeight="1">
      <c r="A11" s="2"/>
      <c r="B11" s="367"/>
      <c r="C11" s="367"/>
      <c r="D11" s="367"/>
      <c r="E11" s="367"/>
    </row>
    <row r="12" spans="1:7">
      <c r="A12" s="364" t="s">
        <v>54</v>
      </c>
      <c r="B12" s="366"/>
      <c r="C12" s="366"/>
      <c r="D12" s="366"/>
      <c r="E12" s="366"/>
    </row>
    <row r="13" spans="1:7" ht="31.5" customHeight="1">
      <c r="A13" s="364" t="s">
        <v>278</v>
      </c>
      <c r="B13" s="366"/>
      <c r="C13" s="366"/>
      <c r="D13" s="366"/>
      <c r="E13" s="366"/>
    </row>
    <row r="14" spans="1:7" ht="22.5" customHeight="1">
      <c r="A14" s="358" t="s">
        <v>5</v>
      </c>
      <c r="B14" s="368"/>
      <c r="C14" s="368"/>
      <c r="D14" s="368"/>
      <c r="E14" s="368"/>
    </row>
    <row r="15" spans="1:7" ht="54" customHeight="1">
      <c r="A15" s="12"/>
      <c r="B15" s="24" t="s">
        <v>3</v>
      </c>
      <c r="C15" s="132" t="s">
        <v>277</v>
      </c>
      <c r="D15" s="140" t="s">
        <v>370</v>
      </c>
      <c r="E15" s="140" t="s">
        <v>372</v>
      </c>
    </row>
    <row r="16" spans="1:7">
      <c r="A16" s="9" t="s">
        <v>78</v>
      </c>
      <c r="B16" s="25" t="s">
        <v>55</v>
      </c>
      <c r="C16" s="134">
        <f>SUM(C17:C25)</f>
        <v>24709.800000000003</v>
      </c>
      <c r="D16" s="144">
        <f>SUM(D17:D25)</f>
        <v>-1354.3000000000002</v>
      </c>
      <c r="E16" s="83">
        <f>SUM(E17:E25)</f>
        <v>23355.5</v>
      </c>
    </row>
    <row r="17" spans="1:5" s="23" customFormat="1" ht="30" customHeight="1">
      <c r="A17" s="65" t="s">
        <v>119</v>
      </c>
      <c r="B17" s="63" t="s">
        <v>120</v>
      </c>
      <c r="C17" s="133">
        <v>1313.5</v>
      </c>
      <c r="D17" s="142">
        <v>-15.7</v>
      </c>
      <c r="E17" s="62">
        <f>C17+D17</f>
        <v>1297.8</v>
      </c>
    </row>
    <row r="18" spans="1:5" ht="40.5" customHeight="1">
      <c r="A18" s="391" t="s">
        <v>79</v>
      </c>
      <c r="B18" s="381" t="s">
        <v>56</v>
      </c>
      <c r="C18" s="382">
        <v>977.9</v>
      </c>
      <c r="D18" s="142">
        <v>7.8</v>
      </c>
      <c r="E18" s="142">
        <f t="shared" ref="E18:E25" si="0">C18+D18</f>
        <v>985.69999999999993</v>
      </c>
    </row>
    <row r="19" spans="1:5" ht="15" hidden="1" customHeight="1">
      <c r="A19" s="391"/>
      <c r="B19" s="381"/>
      <c r="C19" s="382"/>
      <c r="D19" s="142"/>
      <c r="E19" s="142">
        <f t="shared" si="0"/>
        <v>0</v>
      </c>
    </row>
    <row r="20" spans="1:5" ht="39" customHeight="1">
      <c r="A20" s="391" t="s">
        <v>80</v>
      </c>
      <c r="B20" s="381" t="s">
        <v>57</v>
      </c>
      <c r="C20" s="382">
        <v>16216.5</v>
      </c>
      <c r="D20" s="142">
        <v>-1142</v>
      </c>
      <c r="E20" s="142">
        <f t="shared" si="0"/>
        <v>15074.5</v>
      </c>
    </row>
    <row r="21" spans="1:5" ht="15" hidden="1" customHeight="1">
      <c r="A21" s="391"/>
      <c r="B21" s="381"/>
      <c r="C21" s="382"/>
      <c r="D21" s="142"/>
      <c r="E21" s="142">
        <f t="shared" si="0"/>
        <v>0</v>
      </c>
    </row>
    <row r="22" spans="1:5">
      <c r="A22" s="57" t="s">
        <v>117</v>
      </c>
      <c r="B22" s="56" t="s">
        <v>118</v>
      </c>
      <c r="C22" s="133">
        <v>4.9000000000000004</v>
      </c>
      <c r="D22" s="142"/>
      <c r="E22" s="142">
        <f t="shared" si="0"/>
        <v>4.9000000000000004</v>
      </c>
    </row>
    <row r="23" spans="1:5" ht="41.25" customHeight="1">
      <c r="A23" s="11" t="s">
        <v>81</v>
      </c>
      <c r="B23" s="26" t="s">
        <v>58</v>
      </c>
      <c r="C23" s="133">
        <v>3554.6</v>
      </c>
      <c r="D23" s="142">
        <v>-177.5</v>
      </c>
      <c r="E23" s="142">
        <f t="shared" si="0"/>
        <v>3377.1</v>
      </c>
    </row>
    <row r="24" spans="1:5">
      <c r="A24" s="11" t="s">
        <v>82</v>
      </c>
      <c r="B24" s="26" t="s">
        <v>59</v>
      </c>
      <c r="C24" s="133">
        <v>315</v>
      </c>
      <c r="D24" s="142"/>
      <c r="E24" s="142">
        <f t="shared" si="0"/>
        <v>315</v>
      </c>
    </row>
    <row r="25" spans="1:5">
      <c r="A25" s="11" t="s">
        <v>83</v>
      </c>
      <c r="B25" s="26" t="s">
        <v>60</v>
      </c>
      <c r="C25" s="133">
        <v>2327.4</v>
      </c>
      <c r="D25" s="142">
        <v>-26.9</v>
      </c>
      <c r="E25" s="142">
        <f t="shared" si="0"/>
        <v>2300.5</v>
      </c>
    </row>
    <row r="26" spans="1:5" ht="27.75" customHeight="1">
      <c r="A26" s="389" t="s">
        <v>84</v>
      </c>
      <c r="B26" s="372" t="s">
        <v>61</v>
      </c>
      <c r="C26" s="390">
        <f>C28</f>
        <v>3667.4</v>
      </c>
      <c r="D26" s="390">
        <f>D28</f>
        <v>-9.1999999999999993</v>
      </c>
      <c r="E26" s="390">
        <f>E28</f>
        <v>3658.2000000000003</v>
      </c>
    </row>
    <row r="27" spans="1:5" ht="15" hidden="1" customHeight="1">
      <c r="A27" s="389"/>
      <c r="B27" s="372"/>
      <c r="C27" s="390"/>
      <c r="D27" s="390"/>
      <c r="E27" s="390"/>
    </row>
    <row r="28" spans="1:5" ht="40.5" customHeight="1">
      <c r="A28" s="11" t="s">
        <v>85</v>
      </c>
      <c r="B28" s="381" t="s">
        <v>62</v>
      </c>
      <c r="C28" s="382">
        <v>3667.4</v>
      </c>
      <c r="D28" s="270">
        <v>-9.1999999999999993</v>
      </c>
      <c r="E28" s="382">
        <f>C28+D28</f>
        <v>3658.2000000000003</v>
      </c>
    </row>
    <row r="29" spans="1:5" ht="15" hidden="1" customHeight="1">
      <c r="A29" s="11"/>
      <c r="B29" s="381"/>
      <c r="C29" s="382"/>
      <c r="D29" s="142"/>
      <c r="E29" s="382"/>
    </row>
    <row r="30" spans="1:5" ht="14.25" customHeight="1">
      <c r="A30" s="9" t="s">
        <v>86</v>
      </c>
      <c r="B30" s="25" t="s">
        <v>63</v>
      </c>
      <c r="C30" s="134">
        <f>C31+C32+C33</f>
        <v>4485.5</v>
      </c>
      <c r="D30" s="144">
        <f>D31+D32+D33</f>
        <v>0</v>
      </c>
      <c r="E30" s="83">
        <f>E31+E32+E33</f>
        <v>4485.5</v>
      </c>
    </row>
    <row r="31" spans="1:5">
      <c r="A31" s="11" t="s">
        <v>87</v>
      </c>
      <c r="B31" s="26" t="s">
        <v>64</v>
      </c>
      <c r="C31" s="133">
        <v>350</v>
      </c>
      <c r="D31" s="142"/>
      <c r="E31" s="29">
        <f>C31+D31</f>
        <v>350</v>
      </c>
    </row>
    <row r="32" spans="1:5">
      <c r="A32" s="11" t="s">
        <v>88</v>
      </c>
      <c r="B32" s="26" t="s">
        <v>65</v>
      </c>
      <c r="C32" s="133">
        <v>4135.5</v>
      </c>
      <c r="D32" s="142"/>
      <c r="E32" s="142">
        <f t="shared" ref="E32:E33" si="1">C32+D32</f>
        <v>4135.5</v>
      </c>
    </row>
    <row r="33" spans="1:5">
      <c r="A33" s="11" t="s">
        <v>89</v>
      </c>
      <c r="B33" s="26" t="s">
        <v>66</v>
      </c>
      <c r="C33" s="133">
        <v>0</v>
      </c>
      <c r="D33" s="142"/>
      <c r="E33" s="142">
        <f t="shared" si="1"/>
        <v>0</v>
      </c>
    </row>
    <row r="34" spans="1:5">
      <c r="A34" s="9" t="s">
        <v>90</v>
      </c>
      <c r="B34" s="16" t="s">
        <v>112</v>
      </c>
      <c r="C34" s="134">
        <f>C35+C36+C37+C38</f>
        <v>113795.1</v>
      </c>
      <c r="D34" s="218">
        <f t="shared" ref="D34:E34" si="2">D35+D36+D37+D38</f>
        <v>-96.699999999999989</v>
      </c>
      <c r="E34" s="218">
        <f t="shared" si="2"/>
        <v>113698.4</v>
      </c>
    </row>
    <row r="35" spans="1:5">
      <c r="A35" s="11" t="s">
        <v>91</v>
      </c>
      <c r="B35" s="10" t="s">
        <v>67</v>
      </c>
      <c r="C35" s="133">
        <v>12836.5</v>
      </c>
      <c r="D35" s="142">
        <v>-79.599999999999994</v>
      </c>
      <c r="E35" s="29">
        <f>C35+D35</f>
        <v>12756.9</v>
      </c>
    </row>
    <row r="36" spans="1:5">
      <c r="A36" s="11" t="s">
        <v>92</v>
      </c>
      <c r="B36" s="10" t="s">
        <v>68</v>
      </c>
      <c r="C36" s="133">
        <v>91478.3</v>
      </c>
      <c r="D36" s="142">
        <v>-17.100000000000001</v>
      </c>
      <c r="E36" s="142">
        <f t="shared" ref="E36:E38" si="3">C36+D36</f>
        <v>91461.2</v>
      </c>
    </row>
    <row r="37" spans="1:5">
      <c r="A37" s="11" t="s">
        <v>93</v>
      </c>
      <c r="B37" s="10" t="s">
        <v>69</v>
      </c>
      <c r="C37" s="133">
        <v>870.7</v>
      </c>
      <c r="D37" s="142"/>
      <c r="E37" s="142">
        <f t="shared" si="3"/>
        <v>870.7</v>
      </c>
    </row>
    <row r="38" spans="1:5">
      <c r="A38" s="11" t="s">
        <v>94</v>
      </c>
      <c r="B38" s="10" t="s">
        <v>70</v>
      </c>
      <c r="C38" s="133">
        <v>8609.6</v>
      </c>
      <c r="D38" s="142"/>
      <c r="E38" s="142">
        <f t="shared" si="3"/>
        <v>8609.6</v>
      </c>
    </row>
    <row r="39" spans="1:5">
      <c r="A39" s="9" t="s">
        <v>95</v>
      </c>
      <c r="B39" s="113" t="s">
        <v>318</v>
      </c>
      <c r="C39" s="134">
        <f>C40+C41</f>
        <v>6394.5999999999995</v>
      </c>
      <c r="D39" s="144">
        <f>D40+D41</f>
        <v>-14.6</v>
      </c>
      <c r="E39" s="30">
        <f>E40+E41</f>
        <v>6380</v>
      </c>
    </row>
    <row r="40" spans="1:5">
      <c r="A40" s="11" t="s">
        <v>96</v>
      </c>
      <c r="B40" s="33" t="s">
        <v>71</v>
      </c>
      <c r="C40" s="133">
        <v>5136.8999999999996</v>
      </c>
      <c r="D40" s="142"/>
      <c r="E40" s="29">
        <f>C40+D40</f>
        <v>5136.8999999999996</v>
      </c>
    </row>
    <row r="41" spans="1:5">
      <c r="A41" s="110" t="s">
        <v>316</v>
      </c>
      <c r="B41" s="33" t="s">
        <v>317</v>
      </c>
      <c r="C41" s="133">
        <v>1257.7</v>
      </c>
      <c r="D41" s="142">
        <v>-14.6</v>
      </c>
      <c r="E41" s="142">
        <f>C41+D41</f>
        <v>1243.1000000000001</v>
      </c>
    </row>
    <row r="42" spans="1:5">
      <c r="A42" s="9" t="s">
        <v>97</v>
      </c>
      <c r="B42" s="16" t="s">
        <v>72</v>
      </c>
      <c r="C42" s="195">
        <f>C43+C45+C44</f>
        <v>2917.2</v>
      </c>
      <c r="D42" s="144">
        <f>D43+D45+D44</f>
        <v>-197.4</v>
      </c>
      <c r="E42" s="195">
        <f>E43+E45+E44</f>
        <v>2719.8</v>
      </c>
    </row>
    <row r="43" spans="1:5">
      <c r="A43" s="11" t="s">
        <v>98</v>
      </c>
      <c r="B43" s="10" t="s">
        <v>73</v>
      </c>
      <c r="C43" s="133">
        <v>1120</v>
      </c>
      <c r="D43" s="270">
        <v>-26.9</v>
      </c>
      <c r="E43" s="29">
        <f>C43+D43</f>
        <v>1093.0999999999999</v>
      </c>
    </row>
    <row r="44" spans="1:5">
      <c r="A44" s="196" t="s">
        <v>402</v>
      </c>
      <c r="B44" s="33" t="s">
        <v>403</v>
      </c>
      <c r="C44" s="192">
        <v>946.7</v>
      </c>
      <c r="D44" s="192"/>
      <c r="E44" s="192">
        <f>C44+D44</f>
        <v>946.7</v>
      </c>
    </row>
    <row r="45" spans="1:5">
      <c r="A45" s="11" t="s">
        <v>99</v>
      </c>
      <c r="B45" s="10" t="s">
        <v>74</v>
      </c>
      <c r="C45" s="133">
        <v>850.5</v>
      </c>
      <c r="D45" s="140">
        <v>-170.5</v>
      </c>
      <c r="E45" s="29">
        <f>C45+D45</f>
        <v>680</v>
      </c>
    </row>
    <row r="46" spans="1:5">
      <c r="A46" s="9" t="s">
        <v>100</v>
      </c>
      <c r="B46" s="16" t="s">
        <v>75</v>
      </c>
      <c r="C46" s="134">
        <f>C47</f>
        <v>177.8</v>
      </c>
      <c r="D46" s="144">
        <f>D47</f>
        <v>0</v>
      </c>
      <c r="E46" s="30">
        <f>E47</f>
        <v>177.8</v>
      </c>
    </row>
    <row r="47" spans="1:5">
      <c r="A47" s="11" t="s">
        <v>101</v>
      </c>
      <c r="B47" s="10" t="s">
        <v>76</v>
      </c>
      <c r="C47" s="133">
        <v>177.8</v>
      </c>
      <c r="D47" s="140"/>
      <c r="E47" s="29">
        <v>177.8</v>
      </c>
    </row>
    <row r="48" spans="1:5">
      <c r="A48" s="9"/>
      <c r="B48" s="16" t="s">
        <v>77</v>
      </c>
      <c r="C48" s="144">
        <f>C16+C26+C30+C34+C39+C42+C46</f>
        <v>156147.40000000002</v>
      </c>
      <c r="D48" s="218">
        <f t="shared" ref="D48:E48" si="4">D16+D26+D30+D34+D39+D42+D46</f>
        <v>-1672.2000000000003</v>
      </c>
      <c r="E48" s="218">
        <f t="shared" si="4"/>
        <v>154475.19999999998</v>
      </c>
    </row>
  </sheetData>
  <mergeCells count="28">
    <mergeCell ref="B1:E1"/>
    <mergeCell ref="B2:E2"/>
    <mergeCell ref="B3:E3"/>
    <mergeCell ref="B4:E4"/>
    <mergeCell ref="B5:E5"/>
    <mergeCell ref="A18:A19"/>
    <mergeCell ref="B18:B19"/>
    <mergeCell ref="A20:A21"/>
    <mergeCell ref="B20:B21"/>
    <mergeCell ref="C18:C19"/>
    <mergeCell ref="C20:C21"/>
    <mergeCell ref="A26:A27"/>
    <mergeCell ref="B26:B27"/>
    <mergeCell ref="B28:B29"/>
    <mergeCell ref="E26:E27"/>
    <mergeCell ref="E28:E29"/>
    <mergeCell ref="C26:C27"/>
    <mergeCell ref="C28:C29"/>
    <mergeCell ref="D26:D27"/>
    <mergeCell ref="A12:E12"/>
    <mergeCell ref="A14:E14"/>
    <mergeCell ref="A13:E13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53"/>
  <sheetViews>
    <sheetView view="pageBreakPreview" topLeftCell="A82" zoomScale="107" zoomScaleSheetLayoutView="107" workbookViewId="0">
      <selection activeCell="A50" sqref="A50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335" t="s">
        <v>10</v>
      </c>
      <c r="B1" s="335"/>
      <c r="C1" s="335"/>
      <c r="D1" s="335"/>
      <c r="E1" s="335"/>
      <c r="F1" s="335"/>
      <c r="G1" s="335"/>
      <c r="H1" s="335"/>
    </row>
    <row r="2" spans="1:9" ht="15" customHeight="1">
      <c r="A2" s="335" t="s">
        <v>0</v>
      </c>
      <c r="B2" s="335"/>
      <c r="C2" s="335"/>
      <c r="D2" s="335"/>
      <c r="E2" s="335"/>
      <c r="F2" s="335"/>
      <c r="G2" s="335"/>
      <c r="H2" s="335"/>
    </row>
    <row r="3" spans="1:9" ht="15" customHeight="1">
      <c r="A3" s="363" t="s">
        <v>4</v>
      </c>
      <c r="B3" s="363"/>
      <c r="C3" s="363"/>
      <c r="D3" s="363"/>
      <c r="E3" s="363"/>
      <c r="F3" s="363"/>
      <c r="G3" s="363"/>
      <c r="H3" s="363"/>
    </row>
    <row r="4" spans="1:9" ht="15" customHeight="1">
      <c r="A4" s="335" t="s">
        <v>2</v>
      </c>
      <c r="B4" s="335"/>
      <c r="C4" s="335"/>
      <c r="D4" s="335"/>
      <c r="E4" s="335"/>
      <c r="F4" s="335"/>
      <c r="G4" s="335"/>
      <c r="H4" s="335"/>
    </row>
    <row r="5" spans="1:9" ht="15" customHeight="1">
      <c r="A5" s="335" t="s">
        <v>653</v>
      </c>
      <c r="B5" s="335"/>
      <c r="C5" s="335"/>
      <c r="D5" s="335"/>
      <c r="E5" s="335"/>
      <c r="F5" s="335"/>
      <c r="G5" s="335"/>
      <c r="H5" s="335"/>
    </row>
    <row r="6" spans="1:9" ht="15.75">
      <c r="D6" s="335" t="s">
        <v>34</v>
      </c>
      <c r="E6" s="335"/>
      <c r="F6" s="335"/>
      <c r="G6" s="335"/>
      <c r="H6" s="335"/>
    </row>
    <row r="7" spans="1:9" ht="15.75">
      <c r="D7" s="335" t="s">
        <v>0</v>
      </c>
      <c r="E7" s="335"/>
      <c r="F7" s="335"/>
      <c r="G7" s="335"/>
      <c r="H7" s="335"/>
    </row>
    <row r="8" spans="1:9" ht="15.75">
      <c r="D8" s="335" t="s">
        <v>1</v>
      </c>
      <c r="E8" s="335"/>
      <c r="F8" s="335"/>
      <c r="G8" s="335"/>
      <c r="H8" s="335"/>
    </row>
    <row r="9" spans="1:9" ht="15.75" customHeight="1">
      <c r="A9" s="2"/>
      <c r="D9" s="335" t="s">
        <v>2</v>
      </c>
      <c r="E9" s="335"/>
      <c r="F9" s="335"/>
      <c r="G9" s="335"/>
      <c r="H9" s="335"/>
    </row>
    <row r="10" spans="1:9" ht="18" customHeight="1">
      <c r="A10" s="2"/>
      <c r="C10" s="335" t="s">
        <v>319</v>
      </c>
      <c r="D10" s="393"/>
      <c r="E10" s="393"/>
      <c r="F10" s="393"/>
      <c r="G10" s="393"/>
      <c r="H10" s="393"/>
    </row>
    <row r="11" spans="1:9" ht="12" customHeight="1">
      <c r="A11" s="2"/>
    </row>
    <row r="12" spans="1:9">
      <c r="A12" s="364" t="s">
        <v>108</v>
      </c>
      <c r="B12" s="366"/>
      <c r="C12" s="366"/>
      <c r="D12" s="366"/>
      <c r="E12" s="366"/>
      <c r="F12" s="366"/>
      <c r="G12" s="366"/>
      <c r="H12" s="366"/>
    </row>
    <row r="13" spans="1:9">
      <c r="A13" s="364" t="s">
        <v>275</v>
      </c>
      <c r="B13" s="366"/>
      <c r="C13" s="366"/>
      <c r="D13" s="366"/>
      <c r="E13" s="366"/>
      <c r="F13" s="366"/>
      <c r="G13" s="366"/>
      <c r="H13" s="366"/>
    </row>
    <row r="14" spans="1:9" ht="2.25" customHeight="1">
      <c r="A14" s="6"/>
    </row>
    <row r="15" spans="1:9" ht="13.5" customHeight="1">
      <c r="A15" s="1"/>
      <c r="E15" s="392" t="s">
        <v>5</v>
      </c>
      <c r="F15" s="392"/>
      <c r="G15" s="392"/>
      <c r="H15" s="392"/>
    </row>
    <row r="16" spans="1:9" ht="72" customHeight="1">
      <c r="A16" s="394"/>
      <c r="B16" s="397" t="s">
        <v>115</v>
      </c>
      <c r="C16" s="394" t="s">
        <v>102</v>
      </c>
      <c r="D16" s="395" t="s">
        <v>37</v>
      </c>
      <c r="E16" s="395" t="s">
        <v>103</v>
      </c>
      <c r="F16" s="395" t="s">
        <v>276</v>
      </c>
      <c r="G16" s="400" t="s">
        <v>370</v>
      </c>
      <c r="H16" s="395" t="s">
        <v>379</v>
      </c>
      <c r="I16" s="396"/>
    </row>
    <row r="17" spans="1:9" ht="7.5" customHeight="1">
      <c r="A17" s="394"/>
      <c r="B17" s="398"/>
      <c r="C17" s="394"/>
      <c r="D17" s="395"/>
      <c r="E17" s="395"/>
      <c r="F17" s="395"/>
      <c r="G17" s="401"/>
      <c r="H17" s="395"/>
      <c r="I17" s="396"/>
    </row>
    <row r="18" spans="1:9" ht="24" customHeight="1">
      <c r="A18" s="394"/>
      <c r="B18" s="399"/>
      <c r="C18" s="394"/>
      <c r="D18" s="395"/>
      <c r="E18" s="395"/>
      <c r="F18" s="395"/>
      <c r="G18" s="402"/>
      <c r="H18" s="395"/>
      <c r="I18" s="396"/>
    </row>
    <row r="19" spans="1:9" ht="16.5" customHeight="1">
      <c r="A19" s="19" t="s">
        <v>104</v>
      </c>
      <c r="B19" s="35" t="s">
        <v>106</v>
      </c>
      <c r="C19" s="20"/>
      <c r="D19" s="8"/>
      <c r="E19" s="8"/>
      <c r="F19" s="173">
        <f>SUM(F20:F45)</f>
        <v>22048.200000000008</v>
      </c>
      <c r="G19" s="195">
        <f t="shared" ref="G19:H19" si="0">SUM(G20:G45)</f>
        <v>-1207</v>
      </c>
      <c r="H19" s="195">
        <f t="shared" si="0"/>
        <v>20841.2</v>
      </c>
      <c r="I19" s="7"/>
    </row>
    <row r="20" spans="1:9" ht="77.25" customHeight="1">
      <c r="A20" s="18" t="s">
        <v>266</v>
      </c>
      <c r="B20" s="61" t="s">
        <v>106</v>
      </c>
      <c r="C20" s="66" t="s">
        <v>119</v>
      </c>
      <c r="D20" s="72">
        <v>4190000250</v>
      </c>
      <c r="E20" s="33">
        <v>100</v>
      </c>
      <c r="F20" s="133">
        <v>1313.5</v>
      </c>
      <c r="G20" s="331">
        <v>-15.7</v>
      </c>
      <c r="H20" s="62">
        <f>F20+G20</f>
        <v>1297.8</v>
      </c>
      <c r="I20" s="64"/>
    </row>
    <row r="21" spans="1:9" ht="76.5" customHeight="1">
      <c r="A21" s="73" t="s">
        <v>267</v>
      </c>
      <c r="B21" s="36" t="s">
        <v>106</v>
      </c>
      <c r="C21" s="36" t="s">
        <v>80</v>
      </c>
      <c r="D21" s="72">
        <v>4190000280</v>
      </c>
      <c r="E21" s="41">
        <v>100</v>
      </c>
      <c r="F21" s="133">
        <v>12776.7</v>
      </c>
      <c r="G21" s="131">
        <v>-352.3</v>
      </c>
      <c r="H21" s="142">
        <f t="shared" ref="H21:H43" si="1">F21+G21</f>
        <v>12424.400000000001</v>
      </c>
      <c r="I21" s="7"/>
    </row>
    <row r="22" spans="1:9" ht="37.5" customHeight="1">
      <c r="A22" s="124" t="s">
        <v>353</v>
      </c>
      <c r="B22" s="36" t="s">
        <v>106</v>
      </c>
      <c r="C22" s="36" t="s">
        <v>80</v>
      </c>
      <c r="D22" s="72">
        <v>4190000280</v>
      </c>
      <c r="E22" s="41">
        <v>200</v>
      </c>
      <c r="F22" s="133">
        <v>3004</v>
      </c>
      <c r="G22" s="131">
        <v>-779.1</v>
      </c>
      <c r="H22" s="142">
        <f t="shared" si="1"/>
        <v>2224.9</v>
      </c>
      <c r="I22" s="7"/>
    </row>
    <row r="23" spans="1:9" ht="26.25" customHeight="1">
      <c r="A23" s="73" t="s">
        <v>268</v>
      </c>
      <c r="B23" s="52" t="s">
        <v>106</v>
      </c>
      <c r="C23" s="52" t="s">
        <v>80</v>
      </c>
      <c r="D23" s="72">
        <v>4190000280</v>
      </c>
      <c r="E23" s="51">
        <v>300</v>
      </c>
      <c r="F23" s="133">
        <v>33.4</v>
      </c>
      <c r="G23" s="131"/>
      <c r="H23" s="142">
        <f t="shared" si="1"/>
        <v>33.4</v>
      </c>
      <c r="I23" s="50"/>
    </row>
    <row r="24" spans="1:9" ht="53.25" customHeight="1">
      <c r="A24" s="169" t="s">
        <v>49</v>
      </c>
      <c r="B24" s="36" t="s">
        <v>106</v>
      </c>
      <c r="C24" s="36" t="s">
        <v>80</v>
      </c>
      <c r="D24" s="78">
        <v>4190000280</v>
      </c>
      <c r="E24" s="41">
        <v>800</v>
      </c>
      <c r="F24" s="133">
        <v>38.299999999999997</v>
      </c>
      <c r="G24" s="131">
        <v>-10.6</v>
      </c>
      <c r="H24" s="142">
        <f t="shared" si="1"/>
        <v>27.699999999999996</v>
      </c>
      <c r="I24" s="7"/>
    </row>
    <row r="25" spans="1:9" ht="87.75" customHeight="1">
      <c r="A25" s="68" t="s">
        <v>262</v>
      </c>
      <c r="B25" s="36" t="s">
        <v>106</v>
      </c>
      <c r="C25" s="36" t="s">
        <v>80</v>
      </c>
      <c r="D25" s="72">
        <v>1410180360</v>
      </c>
      <c r="E25" s="41">
        <v>100</v>
      </c>
      <c r="F25" s="133">
        <v>294.7</v>
      </c>
      <c r="G25" s="131"/>
      <c r="H25" s="142">
        <f t="shared" si="1"/>
        <v>294.7</v>
      </c>
      <c r="I25" s="7"/>
    </row>
    <row r="26" spans="1:9" ht="51.75" customHeight="1">
      <c r="A26" s="123" t="s">
        <v>348</v>
      </c>
      <c r="B26" s="36" t="s">
        <v>106</v>
      </c>
      <c r="C26" s="36" t="s">
        <v>80</v>
      </c>
      <c r="D26" s="72">
        <v>1410180360</v>
      </c>
      <c r="E26" s="41">
        <v>200</v>
      </c>
      <c r="F26" s="133">
        <v>69.400000000000006</v>
      </c>
      <c r="G26" s="131"/>
      <c r="H26" s="142">
        <f t="shared" si="1"/>
        <v>69.400000000000006</v>
      </c>
      <c r="I26" s="7"/>
    </row>
    <row r="27" spans="1:9" ht="63.75" customHeight="1">
      <c r="A27" s="124" t="s">
        <v>362</v>
      </c>
      <c r="B27" s="54" t="s">
        <v>106</v>
      </c>
      <c r="C27" s="54" t="s">
        <v>117</v>
      </c>
      <c r="D27" s="72">
        <v>4490051200</v>
      </c>
      <c r="E27" s="53">
        <v>200</v>
      </c>
      <c r="F27" s="133">
        <v>4.9000000000000004</v>
      </c>
      <c r="G27" s="131"/>
      <c r="H27" s="142">
        <f t="shared" si="1"/>
        <v>4.9000000000000004</v>
      </c>
      <c r="I27" s="55"/>
    </row>
    <row r="28" spans="1:9" ht="51.75" customHeight="1">
      <c r="A28" s="124" t="s">
        <v>345</v>
      </c>
      <c r="B28" s="36" t="s">
        <v>106</v>
      </c>
      <c r="C28" s="36" t="s">
        <v>83</v>
      </c>
      <c r="D28" s="74">
        <v>1010120080</v>
      </c>
      <c r="E28" s="41">
        <v>200</v>
      </c>
      <c r="F28" s="133">
        <v>630</v>
      </c>
      <c r="G28" s="131"/>
      <c r="H28" s="142">
        <f t="shared" si="1"/>
        <v>630</v>
      </c>
      <c r="I28" s="7"/>
    </row>
    <row r="29" spans="1:9" ht="51.75" customHeight="1">
      <c r="A29" s="123" t="s">
        <v>346</v>
      </c>
      <c r="B29" s="36" t="s">
        <v>106</v>
      </c>
      <c r="C29" s="36" t="s">
        <v>83</v>
      </c>
      <c r="D29" s="74">
        <v>1020120190</v>
      </c>
      <c r="E29" s="41">
        <v>200</v>
      </c>
      <c r="F29" s="133">
        <v>300</v>
      </c>
      <c r="G29" s="131"/>
      <c r="H29" s="142">
        <f t="shared" si="1"/>
        <v>300</v>
      </c>
      <c r="I29" s="32"/>
    </row>
    <row r="30" spans="1:9" ht="42.75" customHeight="1">
      <c r="A30" s="123" t="s">
        <v>351</v>
      </c>
      <c r="B30" s="97" t="s">
        <v>106</v>
      </c>
      <c r="C30" s="97" t="s">
        <v>83</v>
      </c>
      <c r="D30" s="99">
        <v>1710100700</v>
      </c>
      <c r="E30" s="96">
        <v>200</v>
      </c>
      <c r="F30" s="133">
        <v>50</v>
      </c>
      <c r="G30" s="131"/>
      <c r="H30" s="142">
        <f t="shared" si="1"/>
        <v>50</v>
      </c>
      <c r="I30" s="98"/>
    </row>
    <row r="31" spans="1:9" ht="54" customHeight="1">
      <c r="A31" s="123" t="s">
        <v>363</v>
      </c>
      <c r="B31" s="97" t="s">
        <v>106</v>
      </c>
      <c r="C31" s="97" t="s">
        <v>83</v>
      </c>
      <c r="D31" s="99">
        <v>1710100710</v>
      </c>
      <c r="E31" s="96">
        <v>200</v>
      </c>
      <c r="F31" s="133">
        <v>0</v>
      </c>
      <c r="G31" s="131"/>
      <c r="H31" s="142">
        <f t="shared" si="1"/>
        <v>0</v>
      </c>
      <c r="I31" s="98"/>
    </row>
    <row r="32" spans="1:9" ht="51.75" customHeight="1">
      <c r="A32" s="124" t="s">
        <v>364</v>
      </c>
      <c r="B32" s="36" t="s">
        <v>106</v>
      </c>
      <c r="C32" s="36" t="s">
        <v>83</v>
      </c>
      <c r="D32" s="72">
        <v>4290020100</v>
      </c>
      <c r="E32" s="41">
        <v>200</v>
      </c>
      <c r="F32" s="133">
        <v>47.5</v>
      </c>
      <c r="G32" s="131">
        <v>-16.600000000000001</v>
      </c>
      <c r="H32" s="142">
        <f t="shared" si="1"/>
        <v>30.9</v>
      </c>
      <c r="I32" s="7"/>
    </row>
    <row r="33" spans="1:9" ht="39.75" customHeight="1">
      <c r="A33" s="124" t="s">
        <v>356</v>
      </c>
      <c r="B33" s="36" t="s">
        <v>106</v>
      </c>
      <c r="C33" s="36" t="s">
        <v>83</v>
      </c>
      <c r="D33" s="72">
        <v>4290020110</v>
      </c>
      <c r="E33" s="41">
        <v>200</v>
      </c>
      <c r="F33" s="133">
        <v>34.9</v>
      </c>
      <c r="G33" s="131">
        <v>-9.9</v>
      </c>
      <c r="H33" s="142">
        <f t="shared" si="1"/>
        <v>25</v>
      </c>
      <c r="I33" s="7"/>
    </row>
    <row r="34" spans="1:9" ht="41.25" customHeight="1">
      <c r="A34" s="169" t="s">
        <v>381</v>
      </c>
      <c r="B34" s="167" t="s">
        <v>106</v>
      </c>
      <c r="C34" s="167" t="s">
        <v>83</v>
      </c>
      <c r="D34" s="168">
        <v>4290020120</v>
      </c>
      <c r="E34" s="172">
        <v>800</v>
      </c>
      <c r="F34" s="170">
        <v>29.5</v>
      </c>
      <c r="G34" s="172">
        <v>-1</v>
      </c>
      <c r="H34" s="170">
        <f>F34+G34</f>
        <v>28.5</v>
      </c>
      <c r="I34" s="171"/>
    </row>
    <row r="35" spans="1:9" ht="63" customHeight="1">
      <c r="A35" s="124" t="s">
        <v>357</v>
      </c>
      <c r="B35" s="36" t="s">
        <v>106</v>
      </c>
      <c r="C35" s="36" t="s">
        <v>83</v>
      </c>
      <c r="D35" s="72">
        <v>4290020140</v>
      </c>
      <c r="E35" s="41">
        <v>200</v>
      </c>
      <c r="F35" s="133">
        <v>79.400000000000006</v>
      </c>
      <c r="G35" s="270">
        <v>0.6</v>
      </c>
      <c r="H35" s="142">
        <f t="shared" si="1"/>
        <v>80</v>
      </c>
      <c r="I35" s="7"/>
    </row>
    <row r="36" spans="1:9" ht="80.25" customHeight="1">
      <c r="A36" s="18" t="s">
        <v>412</v>
      </c>
      <c r="B36" s="212" t="s">
        <v>106</v>
      </c>
      <c r="C36" s="212" t="s">
        <v>83</v>
      </c>
      <c r="D36" s="214">
        <v>4290007030</v>
      </c>
      <c r="E36" s="217">
        <v>300</v>
      </c>
      <c r="F36" s="216">
        <v>2.6</v>
      </c>
      <c r="G36" s="217"/>
      <c r="H36" s="216">
        <f t="shared" si="1"/>
        <v>2.6</v>
      </c>
      <c r="I36" s="213"/>
    </row>
    <row r="37" spans="1:9" ht="51" customHeight="1">
      <c r="A37" s="124" t="s">
        <v>361</v>
      </c>
      <c r="B37" s="36" t="s">
        <v>106</v>
      </c>
      <c r="C37" s="36" t="s">
        <v>83</v>
      </c>
      <c r="D37" s="72">
        <v>4390080350</v>
      </c>
      <c r="E37" s="41">
        <v>200</v>
      </c>
      <c r="F37" s="133">
        <v>7</v>
      </c>
      <c r="G37" s="131"/>
      <c r="H37" s="142">
        <f t="shared" si="1"/>
        <v>7</v>
      </c>
      <c r="I37" s="28"/>
    </row>
    <row r="38" spans="1:9" ht="39.75" customHeight="1">
      <c r="A38" s="190" t="s">
        <v>382</v>
      </c>
      <c r="B38" s="193" t="s">
        <v>106</v>
      </c>
      <c r="C38" s="193" t="s">
        <v>83</v>
      </c>
      <c r="D38" s="189">
        <v>4490053910</v>
      </c>
      <c r="E38" s="194">
        <v>200</v>
      </c>
      <c r="F38" s="192">
        <v>874</v>
      </c>
      <c r="G38" s="194"/>
      <c r="H38" s="192">
        <f>F38+G38</f>
        <v>874</v>
      </c>
      <c r="I38" s="191"/>
    </row>
    <row r="39" spans="1:9" ht="51" customHeight="1">
      <c r="A39" s="169" t="s">
        <v>358</v>
      </c>
      <c r="B39" s="126" t="s">
        <v>106</v>
      </c>
      <c r="C39" s="126" t="s">
        <v>85</v>
      </c>
      <c r="D39" s="128">
        <v>4290020150</v>
      </c>
      <c r="E39" s="125">
        <v>200</v>
      </c>
      <c r="F39" s="133">
        <v>25.5</v>
      </c>
      <c r="G39" s="131">
        <v>4.5</v>
      </c>
      <c r="H39" s="142">
        <f t="shared" si="1"/>
        <v>30</v>
      </c>
      <c r="I39" s="127"/>
    </row>
    <row r="40" spans="1:9" ht="51" customHeight="1">
      <c r="A40" s="141" t="s">
        <v>377</v>
      </c>
      <c r="B40" s="138" t="s">
        <v>106</v>
      </c>
      <c r="C40" s="138" t="s">
        <v>88</v>
      </c>
      <c r="D40" s="143">
        <v>510120010</v>
      </c>
      <c r="E40" s="136">
        <v>200</v>
      </c>
      <c r="F40" s="142">
        <v>0</v>
      </c>
      <c r="G40" s="136">
        <v>366.2</v>
      </c>
      <c r="H40" s="142">
        <f t="shared" si="1"/>
        <v>366.2</v>
      </c>
      <c r="I40" s="139"/>
    </row>
    <row r="41" spans="1:9" ht="53.25" customHeight="1">
      <c r="A41" s="137" t="s">
        <v>344</v>
      </c>
      <c r="B41" s="46" t="s">
        <v>106</v>
      </c>
      <c r="C41" s="46" t="s">
        <v>88</v>
      </c>
      <c r="D41" s="31" t="s">
        <v>244</v>
      </c>
      <c r="E41" s="48">
        <v>200</v>
      </c>
      <c r="F41" s="133">
        <v>366.2</v>
      </c>
      <c r="G41" s="131">
        <v>-366.2</v>
      </c>
      <c r="H41" s="142">
        <f t="shared" si="1"/>
        <v>0</v>
      </c>
      <c r="I41" s="44"/>
    </row>
    <row r="42" spans="1:9" ht="63" customHeight="1">
      <c r="A42" s="18" t="s">
        <v>360</v>
      </c>
      <c r="B42" s="46" t="s">
        <v>106</v>
      </c>
      <c r="C42" s="46" t="s">
        <v>89</v>
      </c>
      <c r="D42" s="72">
        <v>4290020160</v>
      </c>
      <c r="E42" s="48">
        <v>200</v>
      </c>
      <c r="F42" s="133">
        <v>0</v>
      </c>
      <c r="G42" s="131"/>
      <c r="H42" s="142">
        <f t="shared" si="1"/>
        <v>0</v>
      </c>
      <c r="I42" s="42"/>
    </row>
    <row r="43" spans="1:9" ht="38.25" customHeight="1">
      <c r="A43" s="18" t="s">
        <v>273</v>
      </c>
      <c r="B43" s="163" t="s">
        <v>106</v>
      </c>
      <c r="C43" s="163" t="s">
        <v>98</v>
      </c>
      <c r="D43" s="84">
        <v>4290007010</v>
      </c>
      <c r="E43" s="166">
        <v>300</v>
      </c>
      <c r="F43" s="165">
        <v>1120</v>
      </c>
      <c r="G43" s="166">
        <v>-26.9</v>
      </c>
      <c r="H43" s="165">
        <f t="shared" si="1"/>
        <v>1093.0999999999999</v>
      </c>
      <c r="I43" s="164"/>
    </row>
    <row r="44" spans="1:9" ht="38.25" customHeight="1">
      <c r="A44" s="248" t="s">
        <v>406</v>
      </c>
      <c r="B44" s="197" t="s">
        <v>106</v>
      </c>
      <c r="C44" s="197" t="s">
        <v>402</v>
      </c>
      <c r="D44" s="197" t="s">
        <v>407</v>
      </c>
      <c r="E44" s="118">
        <v>300</v>
      </c>
      <c r="F44" s="200">
        <v>474.7</v>
      </c>
      <c r="G44" s="200"/>
      <c r="H44" s="200">
        <f>F44+G44</f>
        <v>474.7</v>
      </c>
      <c r="I44" s="199"/>
    </row>
    <row r="45" spans="1:9" ht="40.5" customHeight="1">
      <c r="A45" s="215" t="s">
        <v>404</v>
      </c>
      <c r="B45" s="193" t="s">
        <v>106</v>
      </c>
      <c r="C45" s="193" t="s">
        <v>402</v>
      </c>
      <c r="D45" s="202" t="s">
        <v>410</v>
      </c>
      <c r="E45" s="118">
        <v>300</v>
      </c>
      <c r="F45" s="192">
        <v>472</v>
      </c>
      <c r="G45" s="145"/>
      <c r="H45" s="192">
        <f>F45+G45</f>
        <v>472</v>
      </c>
      <c r="I45" s="191"/>
    </row>
    <row r="46" spans="1:9" ht="15.75" customHeight="1">
      <c r="A46" s="113" t="s">
        <v>105</v>
      </c>
      <c r="B46" s="35" t="s">
        <v>107</v>
      </c>
      <c r="C46" s="46"/>
      <c r="D46" s="47"/>
      <c r="E46" s="47"/>
      <c r="F46" s="134">
        <f>F47+F48</f>
        <v>977.90000000000009</v>
      </c>
      <c r="G46" s="144">
        <f>G47+G48</f>
        <v>7.8</v>
      </c>
      <c r="H46" s="39">
        <f>H47+H48</f>
        <v>985.7</v>
      </c>
      <c r="I46" s="7"/>
    </row>
    <row r="47" spans="1:9" ht="64.5" customHeight="1">
      <c r="A47" s="333" t="s">
        <v>265</v>
      </c>
      <c r="B47" s="36" t="s">
        <v>107</v>
      </c>
      <c r="C47" s="36" t="s">
        <v>79</v>
      </c>
      <c r="D47" s="72">
        <v>4090000270</v>
      </c>
      <c r="E47" s="41">
        <v>100</v>
      </c>
      <c r="F47" s="133">
        <v>851.7</v>
      </c>
      <c r="G47" s="131">
        <v>14.1</v>
      </c>
      <c r="H47" s="142">
        <f>F47+G47</f>
        <v>865.80000000000007</v>
      </c>
      <c r="I47" s="7"/>
    </row>
    <row r="48" spans="1:9" ht="38.25" customHeight="1">
      <c r="A48" s="215" t="s">
        <v>352</v>
      </c>
      <c r="B48" s="36" t="s">
        <v>107</v>
      </c>
      <c r="C48" s="36" t="s">
        <v>79</v>
      </c>
      <c r="D48" s="72">
        <v>4090000270</v>
      </c>
      <c r="E48" s="41">
        <v>200</v>
      </c>
      <c r="F48" s="133">
        <v>126.2</v>
      </c>
      <c r="G48" s="131">
        <v>-6.3</v>
      </c>
      <c r="H48" s="101">
        <f>F48+G48</f>
        <v>119.9</v>
      </c>
      <c r="I48" s="7"/>
    </row>
    <row r="49" spans="1:9" ht="25.5" customHeight="1">
      <c r="A49" s="113" t="s">
        <v>6</v>
      </c>
      <c r="B49" s="35" t="s">
        <v>7</v>
      </c>
      <c r="C49" s="36"/>
      <c r="D49" s="37"/>
      <c r="E49" s="37"/>
      <c r="F49" s="224">
        <f>SUM(F50:F77)</f>
        <v>18460.2</v>
      </c>
      <c r="G49" s="144">
        <f>SUM(G50:G77)</f>
        <v>-191.3</v>
      </c>
      <c r="H49" s="224">
        <f>SUM(H50:H77)</f>
        <v>18268.900000000001</v>
      </c>
      <c r="I49" s="7"/>
    </row>
    <row r="50" spans="1:9" ht="78" customHeight="1">
      <c r="A50" s="333" t="s">
        <v>269</v>
      </c>
      <c r="B50" s="36" t="s">
        <v>7</v>
      </c>
      <c r="C50" s="36" t="s">
        <v>81</v>
      </c>
      <c r="D50" s="72">
        <v>4190000290</v>
      </c>
      <c r="E50" s="41">
        <v>100</v>
      </c>
      <c r="F50" s="133">
        <v>3288.6</v>
      </c>
      <c r="G50" s="131">
        <v>-69.599999999999994</v>
      </c>
      <c r="H50" s="38">
        <f>F50+G50</f>
        <v>3219</v>
      </c>
      <c r="I50" s="7"/>
    </row>
    <row r="51" spans="1:9" ht="53.25" customHeight="1">
      <c r="A51" s="124" t="s">
        <v>355</v>
      </c>
      <c r="B51" s="36" t="s">
        <v>7</v>
      </c>
      <c r="C51" s="36" t="s">
        <v>81</v>
      </c>
      <c r="D51" s="72">
        <v>4190000290</v>
      </c>
      <c r="E51" s="41">
        <v>200</v>
      </c>
      <c r="F51" s="133">
        <v>257</v>
      </c>
      <c r="G51" s="251">
        <v>-105.9</v>
      </c>
      <c r="H51" s="142">
        <f t="shared" ref="H51:H77" si="2">F51+G51</f>
        <v>151.1</v>
      </c>
      <c r="I51" s="7"/>
    </row>
    <row r="52" spans="1:9" ht="41.25" customHeight="1">
      <c r="A52" s="248" t="s">
        <v>427</v>
      </c>
      <c r="B52" s="245" t="s">
        <v>7</v>
      </c>
      <c r="C52" s="245" t="s">
        <v>81</v>
      </c>
      <c r="D52" s="247">
        <v>4190000290</v>
      </c>
      <c r="E52" s="250">
        <v>300</v>
      </c>
      <c r="F52" s="249">
        <v>7</v>
      </c>
      <c r="G52" s="251"/>
      <c r="H52" s="249">
        <f>F52+G52</f>
        <v>7</v>
      </c>
      <c r="I52" s="246"/>
    </row>
    <row r="53" spans="1:9" ht="37.5" customHeight="1">
      <c r="A53" s="73" t="s">
        <v>270</v>
      </c>
      <c r="B53" s="36" t="s">
        <v>7</v>
      </c>
      <c r="C53" s="36" t="s">
        <v>81</v>
      </c>
      <c r="D53" s="72">
        <v>4190000290</v>
      </c>
      <c r="E53" s="41">
        <v>800</v>
      </c>
      <c r="F53" s="133">
        <v>2</v>
      </c>
      <c r="G53" s="251">
        <v>-2</v>
      </c>
      <c r="H53" s="142">
        <f t="shared" si="2"/>
        <v>0</v>
      </c>
      <c r="I53" s="7"/>
    </row>
    <row r="54" spans="1:9" ht="27" customHeight="1">
      <c r="A54" s="73" t="s">
        <v>271</v>
      </c>
      <c r="B54" s="36" t="s">
        <v>7</v>
      </c>
      <c r="C54" s="36" t="s">
        <v>82</v>
      </c>
      <c r="D54" s="72">
        <v>4290020090</v>
      </c>
      <c r="E54" s="41">
        <v>800</v>
      </c>
      <c r="F54" s="133">
        <v>315</v>
      </c>
      <c r="G54" s="251"/>
      <c r="H54" s="142">
        <f t="shared" si="2"/>
        <v>315</v>
      </c>
      <c r="I54" s="7"/>
    </row>
    <row r="55" spans="1:9" ht="51" customHeight="1">
      <c r="A55" s="124" t="s">
        <v>345</v>
      </c>
      <c r="B55" s="36" t="s">
        <v>7</v>
      </c>
      <c r="C55" s="36" t="s">
        <v>83</v>
      </c>
      <c r="D55" s="74">
        <v>1010120080</v>
      </c>
      <c r="E55" s="41">
        <v>200</v>
      </c>
      <c r="F55" s="133">
        <v>200</v>
      </c>
      <c r="G55" s="251"/>
      <c r="H55" s="142">
        <f t="shared" si="2"/>
        <v>200</v>
      </c>
      <c r="I55" s="7"/>
    </row>
    <row r="56" spans="1:9" ht="89.25" customHeight="1">
      <c r="A56" s="73" t="s">
        <v>50</v>
      </c>
      <c r="B56" s="36" t="s">
        <v>7</v>
      </c>
      <c r="C56" s="36" t="s">
        <v>85</v>
      </c>
      <c r="D56" s="72">
        <v>4290000300</v>
      </c>
      <c r="E56" s="41">
        <v>100</v>
      </c>
      <c r="F56" s="133">
        <v>2814</v>
      </c>
      <c r="G56" s="251">
        <v>-4.5</v>
      </c>
      <c r="H56" s="142">
        <f t="shared" si="2"/>
        <v>2809.5</v>
      </c>
      <c r="I56" s="7"/>
    </row>
    <row r="57" spans="1:9" ht="63" customHeight="1">
      <c r="A57" s="124" t="s">
        <v>359</v>
      </c>
      <c r="B57" s="36" t="s">
        <v>7</v>
      </c>
      <c r="C57" s="36" t="s">
        <v>85</v>
      </c>
      <c r="D57" s="72">
        <v>4290000300</v>
      </c>
      <c r="E57" s="41">
        <v>200</v>
      </c>
      <c r="F57" s="133">
        <v>798.3</v>
      </c>
      <c r="G57" s="131">
        <v>-9.3000000000000007</v>
      </c>
      <c r="H57" s="142">
        <f t="shared" si="2"/>
        <v>789</v>
      </c>
      <c r="I57" s="7"/>
    </row>
    <row r="58" spans="1:9" ht="51" customHeight="1">
      <c r="A58" s="73" t="s">
        <v>51</v>
      </c>
      <c r="B58" s="36" t="s">
        <v>7</v>
      </c>
      <c r="C58" s="36" t="s">
        <v>85</v>
      </c>
      <c r="D58" s="72">
        <v>4290000300</v>
      </c>
      <c r="E58" s="41">
        <v>800</v>
      </c>
      <c r="F58" s="133">
        <v>29.6</v>
      </c>
      <c r="G58" s="131"/>
      <c r="H58" s="142">
        <f t="shared" si="2"/>
        <v>29.6</v>
      </c>
      <c r="I58" s="7"/>
    </row>
    <row r="59" spans="1:9" ht="37.5" customHeight="1">
      <c r="A59" s="73" t="s">
        <v>250</v>
      </c>
      <c r="B59" s="36" t="s">
        <v>7</v>
      </c>
      <c r="C59" s="36" t="s">
        <v>87</v>
      </c>
      <c r="D59" s="31" t="s">
        <v>253</v>
      </c>
      <c r="E59" s="41">
        <v>800</v>
      </c>
      <c r="F59" s="133">
        <v>350</v>
      </c>
      <c r="G59" s="131"/>
      <c r="H59" s="142">
        <f t="shared" si="2"/>
        <v>350</v>
      </c>
      <c r="I59" s="7"/>
    </row>
    <row r="60" spans="1:9" ht="37.5" customHeight="1">
      <c r="A60" s="34" t="s">
        <v>285</v>
      </c>
      <c r="B60" s="89" t="s">
        <v>7</v>
      </c>
      <c r="C60" s="89" t="s">
        <v>88</v>
      </c>
      <c r="D60" s="89" t="s">
        <v>286</v>
      </c>
      <c r="E60" s="86">
        <v>500</v>
      </c>
      <c r="F60" s="133">
        <v>0</v>
      </c>
      <c r="G60" s="131"/>
      <c r="H60" s="142">
        <f t="shared" si="2"/>
        <v>0</v>
      </c>
      <c r="I60" s="93"/>
    </row>
    <row r="61" spans="1:9" ht="37.5" customHeight="1">
      <c r="A61" s="34" t="s">
        <v>285</v>
      </c>
      <c r="B61" s="159" t="s">
        <v>7</v>
      </c>
      <c r="C61" s="159" t="s">
        <v>88</v>
      </c>
      <c r="D61" s="159" t="s">
        <v>380</v>
      </c>
      <c r="E61" s="162">
        <v>500</v>
      </c>
      <c r="F61" s="160">
        <v>1769.3</v>
      </c>
      <c r="G61" s="162"/>
      <c r="H61" s="160">
        <f>F61+G61</f>
        <v>1769.3</v>
      </c>
      <c r="I61" s="161"/>
    </row>
    <row r="62" spans="1:9" ht="37.5" customHeight="1">
      <c r="A62" s="198" t="s">
        <v>408</v>
      </c>
      <c r="B62" s="197" t="s">
        <v>7</v>
      </c>
      <c r="C62" s="197" t="s">
        <v>88</v>
      </c>
      <c r="D62" s="130" t="s">
        <v>409</v>
      </c>
      <c r="E62" s="201">
        <v>500</v>
      </c>
      <c r="F62" s="200">
        <v>2000</v>
      </c>
      <c r="G62" s="145"/>
      <c r="H62" s="200">
        <f>F62+G62</f>
        <v>2000</v>
      </c>
      <c r="I62" s="199"/>
    </row>
    <row r="63" spans="1:9" ht="88.5" customHeight="1">
      <c r="A63" s="73" t="s">
        <v>220</v>
      </c>
      <c r="B63" s="36" t="s">
        <v>7</v>
      </c>
      <c r="C63" s="36" t="s">
        <v>92</v>
      </c>
      <c r="D63" s="31" t="s">
        <v>222</v>
      </c>
      <c r="E63" s="41">
        <v>100</v>
      </c>
      <c r="F63" s="133">
        <v>1262.9000000000001</v>
      </c>
      <c r="G63" s="131">
        <v>-2</v>
      </c>
      <c r="H63" s="142">
        <f t="shared" si="2"/>
        <v>1260.9000000000001</v>
      </c>
      <c r="I63" s="7"/>
    </row>
    <row r="64" spans="1:9" ht="50.25" customHeight="1">
      <c r="A64" s="124" t="s">
        <v>341</v>
      </c>
      <c r="B64" s="36" t="s">
        <v>7</v>
      </c>
      <c r="C64" s="36" t="s">
        <v>92</v>
      </c>
      <c r="D64" s="31" t="s">
        <v>222</v>
      </c>
      <c r="E64" s="41">
        <v>200</v>
      </c>
      <c r="F64" s="133">
        <v>79.8</v>
      </c>
      <c r="G64" s="131">
        <v>2</v>
      </c>
      <c r="H64" s="142">
        <f t="shared" si="2"/>
        <v>81.8</v>
      </c>
      <c r="I64" s="7"/>
    </row>
    <row r="65" spans="1:9" ht="38.25" customHeight="1">
      <c r="A65" s="73" t="s">
        <v>221</v>
      </c>
      <c r="B65" s="36" t="s">
        <v>7</v>
      </c>
      <c r="C65" s="36" t="s">
        <v>92</v>
      </c>
      <c r="D65" s="31" t="s">
        <v>222</v>
      </c>
      <c r="E65" s="41">
        <v>800</v>
      </c>
      <c r="F65" s="22">
        <v>0.5</v>
      </c>
      <c r="G65" s="131"/>
      <c r="H65" s="142">
        <f t="shared" si="2"/>
        <v>0.5</v>
      </c>
      <c r="I65" s="7"/>
    </row>
    <row r="66" spans="1:9" ht="29.25" customHeight="1">
      <c r="A66" s="241" t="s">
        <v>417</v>
      </c>
      <c r="B66" s="240" t="s">
        <v>7</v>
      </c>
      <c r="C66" s="240" t="s">
        <v>92</v>
      </c>
      <c r="D66" s="130" t="s">
        <v>420</v>
      </c>
      <c r="E66" s="223">
        <v>100</v>
      </c>
      <c r="F66" s="22">
        <v>10.1</v>
      </c>
      <c r="G66" s="223"/>
      <c r="H66" s="222">
        <f t="shared" si="2"/>
        <v>10.1</v>
      </c>
      <c r="I66" s="220"/>
    </row>
    <row r="67" spans="1:9" ht="40.5" customHeight="1">
      <c r="A67" s="241" t="s">
        <v>425</v>
      </c>
      <c r="B67" s="240" t="s">
        <v>7</v>
      </c>
      <c r="C67" s="240" t="s">
        <v>92</v>
      </c>
      <c r="D67" s="130" t="s">
        <v>424</v>
      </c>
      <c r="E67" s="244">
        <v>100</v>
      </c>
      <c r="F67" s="22">
        <v>69.599999999999994</v>
      </c>
      <c r="G67" s="244"/>
      <c r="H67" s="242">
        <f>F67+G67</f>
        <v>69.599999999999994</v>
      </c>
      <c r="I67" s="243"/>
    </row>
    <row r="68" spans="1:9" ht="65.25" customHeight="1">
      <c r="A68" s="255" t="s">
        <v>431</v>
      </c>
      <c r="B68" s="252" t="s">
        <v>7</v>
      </c>
      <c r="C68" s="252" t="s">
        <v>92</v>
      </c>
      <c r="D68" s="130" t="s">
        <v>429</v>
      </c>
      <c r="E68" s="258">
        <v>100</v>
      </c>
      <c r="F68" s="22">
        <v>69.599999999999994</v>
      </c>
      <c r="G68" s="258"/>
      <c r="H68" s="256">
        <f>F68+G68</f>
        <v>69.599999999999994</v>
      </c>
      <c r="I68" s="257"/>
    </row>
    <row r="69" spans="1:9" ht="75.75" customHeight="1">
      <c r="A69" s="241" t="s">
        <v>202</v>
      </c>
      <c r="B69" s="240" t="s">
        <v>7</v>
      </c>
      <c r="C69" s="240" t="s">
        <v>96</v>
      </c>
      <c r="D69" s="31" t="s">
        <v>206</v>
      </c>
      <c r="E69" s="41">
        <v>100</v>
      </c>
      <c r="F69" s="22">
        <v>2314.6999999999998</v>
      </c>
      <c r="G69" s="131"/>
      <c r="H69" s="142">
        <f t="shared" si="2"/>
        <v>2314.6999999999998</v>
      </c>
      <c r="I69" s="7"/>
    </row>
    <row r="70" spans="1:9" ht="51.75" customHeight="1">
      <c r="A70" s="124" t="s">
        <v>338</v>
      </c>
      <c r="B70" s="36" t="s">
        <v>7</v>
      </c>
      <c r="C70" s="36" t="s">
        <v>96</v>
      </c>
      <c r="D70" s="31" t="s">
        <v>206</v>
      </c>
      <c r="E70" s="41">
        <v>200</v>
      </c>
      <c r="F70" s="22">
        <v>1715.8</v>
      </c>
      <c r="G70" s="131"/>
      <c r="H70" s="142">
        <f t="shared" si="2"/>
        <v>1715.8</v>
      </c>
      <c r="I70" s="7"/>
    </row>
    <row r="71" spans="1:9" ht="38.25" customHeight="1">
      <c r="A71" s="73" t="s">
        <v>203</v>
      </c>
      <c r="B71" s="36" t="s">
        <v>7</v>
      </c>
      <c r="C71" s="36" t="s">
        <v>96</v>
      </c>
      <c r="D71" s="31" t="s">
        <v>206</v>
      </c>
      <c r="E71" s="41">
        <v>800</v>
      </c>
      <c r="F71" s="22">
        <v>13.2</v>
      </c>
      <c r="G71" s="131"/>
      <c r="H71" s="142">
        <f t="shared" si="2"/>
        <v>13.2</v>
      </c>
      <c r="I71" s="7"/>
    </row>
    <row r="72" spans="1:9" ht="68.25" customHeight="1">
      <c r="A72" s="271" t="s">
        <v>436</v>
      </c>
      <c r="B72" s="275" t="s">
        <v>7</v>
      </c>
      <c r="C72" s="275" t="s">
        <v>96</v>
      </c>
      <c r="D72" s="275" t="s">
        <v>207</v>
      </c>
      <c r="E72" s="276">
        <v>100</v>
      </c>
      <c r="F72" s="22">
        <v>15</v>
      </c>
      <c r="G72" s="276"/>
      <c r="H72" s="273">
        <f t="shared" si="2"/>
        <v>15</v>
      </c>
      <c r="I72" s="274"/>
    </row>
    <row r="73" spans="1:9" ht="39" customHeight="1">
      <c r="A73" s="79" t="s">
        <v>339</v>
      </c>
      <c r="B73" s="36" t="s">
        <v>7</v>
      </c>
      <c r="C73" s="36" t="s">
        <v>96</v>
      </c>
      <c r="D73" s="69" t="s">
        <v>207</v>
      </c>
      <c r="E73" s="41">
        <v>200</v>
      </c>
      <c r="F73" s="22">
        <v>96.1</v>
      </c>
      <c r="G73" s="131"/>
      <c r="H73" s="142">
        <f t="shared" si="2"/>
        <v>96.1</v>
      </c>
      <c r="I73" s="7"/>
    </row>
    <row r="74" spans="1:9" ht="38.25" customHeight="1">
      <c r="A74" s="124" t="s">
        <v>365</v>
      </c>
      <c r="B74" s="36" t="s">
        <v>7</v>
      </c>
      <c r="C74" s="36" t="s">
        <v>96</v>
      </c>
      <c r="D74" s="31" t="s">
        <v>210</v>
      </c>
      <c r="E74" s="41">
        <v>200</v>
      </c>
      <c r="F74" s="22">
        <v>589</v>
      </c>
      <c r="G74" s="131"/>
      <c r="H74" s="142">
        <f t="shared" si="2"/>
        <v>589</v>
      </c>
      <c r="I74" s="7"/>
    </row>
    <row r="75" spans="1:9" ht="101.25" customHeight="1">
      <c r="A75" s="253" t="s">
        <v>213</v>
      </c>
      <c r="B75" s="36" t="s">
        <v>7</v>
      </c>
      <c r="C75" s="36" t="s">
        <v>96</v>
      </c>
      <c r="D75" s="31" t="s">
        <v>215</v>
      </c>
      <c r="E75" s="41">
        <v>100</v>
      </c>
      <c r="F75" s="22">
        <v>112</v>
      </c>
      <c r="G75" s="131"/>
      <c r="H75" s="142">
        <f t="shared" si="2"/>
        <v>112</v>
      </c>
      <c r="I75" s="13"/>
    </row>
    <row r="76" spans="1:9" ht="76.5" customHeight="1">
      <c r="A76" s="73" t="s">
        <v>214</v>
      </c>
      <c r="B76" s="43" t="s">
        <v>7</v>
      </c>
      <c r="C76" s="43" t="s">
        <v>96</v>
      </c>
      <c r="D76" s="69" t="s">
        <v>216</v>
      </c>
      <c r="E76" s="45">
        <v>100</v>
      </c>
      <c r="F76" s="22">
        <v>252.9</v>
      </c>
      <c r="G76" s="131"/>
      <c r="H76" s="142">
        <f t="shared" si="2"/>
        <v>252.9</v>
      </c>
      <c r="I76" s="44"/>
    </row>
    <row r="77" spans="1:9" ht="27" customHeight="1">
      <c r="A77" s="221" t="s">
        <v>417</v>
      </c>
      <c r="B77" s="219" t="s">
        <v>7</v>
      </c>
      <c r="C77" s="219" t="s">
        <v>96</v>
      </c>
      <c r="D77" s="219" t="s">
        <v>419</v>
      </c>
      <c r="E77" s="223">
        <v>100</v>
      </c>
      <c r="F77" s="22">
        <v>28.2</v>
      </c>
      <c r="G77" s="223"/>
      <c r="H77" s="222">
        <f t="shared" si="2"/>
        <v>28.2</v>
      </c>
      <c r="I77" s="220"/>
    </row>
    <row r="78" spans="1:9" ht="26.25" customHeight="1">
      <c r="A78" s="16" t="s">
        <v>116</v>
      </c>
      <c r="B78" s="35" t="s">
        <v>8</v>
      </c>
      <c r="C78" s="36"/>
      <c r="D78" s="36"/>
      <c r="E78" s="37"/>
      <c r="F78" s="180">
        <f>SUM(F79:F141)</f>
        <v>112938.40000000001</v>
      </c>
      <c r="G78" s="180">
        <f>SUM(G79:G141)</f>
        <v>-267.10000000000002</v>
      </c>
      <c r="H78" s="39">
        <f>SUM(H79:H141)</f>
        <v>112671.3</v>
      </c>
      <c r="I78" s="7"/>
    </row>
    <row r="79" spans="1:9" ht="59.25" customHeight="1">
      <c r="A79" s="177" t="s">
        <v>364</v>
      </c>
      <c r="B79" s="181" t="s">
        <v>8</v>
      </c>
      <c r="C79" s="178" t="s">
        <v>83</v>
      </c>
      <c r="D79" s="175">
        <v>4290020100</v>
      </c>
      <c r="E79" s="179">
        <v>200</v>
      </c>
      <c r="F79" s="174">
        <v>2.5</v>
      </c>
      <c r="G79" s="179"/>
      <c r="H79" s="174">
        <f t="shared" ref="H79" si="3">F79+G79</f>
        <v>2.5</v>
      </c>
      <c r="I79" s="176"/>
    </row>
    <row r="80" spans="1:9" ht="51" customHeight="1">
      <c r="A80" s="124" t="s">
        <v>322</v>
      </c>
      <c r="B80" s="31" t="s">
        <v>8</v>
      </c>
      <c r="C80" s="36" t="s">
        <v>91</v>
      </c>
      <c r="D80" s="69" t="s">
        <v>139</v>
      </c>
      <c r="E80" s="41">
        <v>200</v>
      </c>
      <c r="F80" s="133">
        <v>115</v>
      </c>
      <c r="G80" s="131"/>
      <c r="H80" s="38">
        <f>F80+G80</f>
        <v>115</v>
      </c>
      <c r="I80" s="7"/>
    </row>
    <row r="81" spans="1:9" ht="126" customHeight="1">
      <c r="A81" s="18" t="s">
        <v>326</v>
      </c>
      <c r="B81" s="31" t="s">
        <v>8</v>
      </c>
      <c r="C81" s="69" t="s">
        <v>91</v>
      </c>
      <c r="D81" s="69" t="s">
        <v>148</v>
      </c>
      <c r="E81" s="41">
        <v>200</v>
      </c>
      <c r="F81" s="133">
        <v>196.9</v>
      </c>
      <c r="G81" s="131"/>
      <c r="H81" s="142">
        <f t="shared" ref="H81:H141" si="4">F81+G81</f>
        <v>196.9</v>
      </c>
      <c r="I81" s="13"/>
    </row>
    <row r="82" spans="1:9" ht="78" customHeight="1">
      <c r="A82" s="73" t="s">
        <v>130</v>
      </c>
      <c r="B82" s="31" t="s">
        <v>8</v>
      </c>
      <c r="C82" s="36" t="s">
        <v>91</v>
      </c>
      <c r="D82" s="71" t="s">
        <v>155</v>
      </c>
      <c r="E82" s="41">
        <v>100</v>
      </c>
      <c r="F82" s="133">
        <v>2879.4</v>
      </c>
      <c r="G82" s="131"/>
      <c r="H82" s="142">
        <f t="shared" si="4"/>
        <v>2879.4</v>
      </c>
      <c r="I82" s="7"/>
    </row>
    <row r="83" spans="1:9" ht="51" customHeight="1">
      <c r="A83" s="124" t="s">
        <v>328</v>
      </c>
      <c r="B83" s="36" t="s">
        <v>8</v>
      </c>
      <c r="C83" s="36" t="s">
        <v>91</v>
      </c>
      <c r="D83" s="71" t="s">
        <v>155</v>
      </c>
      <c r="E83" s="41">
        <v>200</v>
      </c>
      <c r="F83" s="133">
        <v>2747.7</v>
      </c>
      <c r="G83" s="131"/>
      <c r="H83" s="142">
        <f t="shared" si="4"/>
        <v>2747.7</v>
      </c>
      <c r="I83" s="7"/>
    </row>
    <row r="84" spans="1:9" ht="38.25" customHeight="1">
      <c r="A84" s="73" t="s">
        <v>131</v>
      </c>
      <c r="B84" s="36" t="s">
        <v>8</v>
      </c>
      <c r="C84" s="36" t="s">
        <v>91</v>
      </c>
      <c r="D84" s="69" t="s">
        <v>155</v>
      </c>
      <c r="E84" s="41">
        <v>800</v>
      </c>
      <c r="F84" s="133">
        <v>35.200000000000003</v>
      </c>
      <c r="G84" s="131"/>
      <c r="H84" s="142">
        <f t="shared" si="4"/>
        <v>35.200000000000003</v>
      </c>
      <c r="I84" s="7"/>
    </row>
    <row r="85" spans="1:9" ht="39.75" customHeight="1">
      <c r="A85" s="124" t="s">
        <v>329</v>
      </c>
      <c r="B85" s="36" t="s">
        <v>8</v>
      </c>
      <c r="C85" s="36" t="s">
        <v>91</v>
      </c>
      <c r="D85" s="77" t="s">
        <v>279</v>
      </c>
      <c r="E85" s="41">
        <v>200</v>
      </c>
      <c r="F85" s="133">
        <v>1165.3</v>
      </c>
      <c r="G85" s="131">
        <v>-79.5</v>
      </c>
      <c r="H85" s="142">
        <f t="shared" si="4"/>
        <v>1085.8</v>
      </c>
      <c r="I85" s="7"/>
    </row>
    <row r="86" spans="1:9" ht="27" customHeight="1">
      <c r="A86" s="124" t="s">
        <v>330</v>
      </c>
      <c r="B86" s="97" t="s">
        <v>8</v>
      </c>
      <c r="C86" s="97" t="s">
        <v>91</v>
      </c>
      <c r="D86" s="97" t="s">
        <v>298</v>
      </c>
      <c r="E86" s="96">
        <v>200</v>
      </c>
      <c r="F86" s="133">
        <v>1107.9000000000001</v>
      </c>
      <c r="G86" s="131"/>
      <c r="H86" s="142">
        <f t="shared" si="4"/>
        <v>1107.9000000000001</v>
      </c>
      <c r="I86" s="98"/>
    </row>
    <row r="87" spans="1:9" ht="27" customHeight="1">
      <c r="A87" s="221" t="s">
        <v>417</v>
      </c>
      <c r="B87" s="219" t="s">
        <v>8</v>
      </c>
      <c r="C87" s="219" t="s">
        <v>91</v>
      </c>
      <c r="D87" s="219" t="s">
        <v>416</v>
      </c>
      <c r="E87" s="223">
        <v>100</v>
      </c>
      <c r="F87" s="222">
        <v>164.6</v>
      </c>
      <c r="G87" s="223"/>
      <c r="H87" s="222">
        <f t="shared" si="4"/>
        <v>164.6</v>
      </c>
      <c r="I87" s="220"/>
    </row>
    <row r="88" spans="1:9" ht="177.75" customHeight="1">
      <c r="A88" s="73" t="s">
        <v>164</v>
      </c>
      <c r="B88" s="69" t="s">
        <v>8</v>
      </c>
      <c r="C88" s="69" t="s">
        <v>91</v>
      </c>
      <c r="D88" s="69" t="s">
        <v>165</v>
      </c>
      <c r="E88" s="41">
        <v>100</v>
      </c>
      <c r="F88" s="133">
        <v>4397.3999999999996</v>
      </c>
      <c r="G88" s="131"/>
      <c r="H88" s="142">
        <f t="shared" si="4"/>
        <v>4397.3999999999996</v>
      </c>
      <c r="I88" s="7"/>
    </row>
    <row r="89" spans="1:9" ht="152.25" customHeight="1">
      <c r="A89" s="151" t="s">
        <v>333</v>
      </c>
      <c r="B89" s="69" t="s">
        <v>8</v>
      </c>
      <c r="C89" s="69" t="s">
        <v>91</v>
      </c>
      <c r="D89" s="69" t="s">
        <v>165</v>
      </c>
      <c r="E89" s="41">
        <v>200</v>
      </c>
      <c r="F89" s="133">
        <v>27.1</v>
      </c>
      <c r="G89" s="131"/>
      <c r="H89" s="142">
        <f t="shared" si="4"/>
        <v>27.1</v>
      </c>
      <c r="I89" s="7"/>
    </row>
    <row r="90" spans="1:9" ht="51" customHeight="1">
      <c r="A90" s="14" t="s">
        <v>320</v>
      </c>
      <c r="B90" s="97" t="s">
        <v>8</v>
      </c>
      <c r="C90" s="97" t="s">
        <v>92</v>
      </c>
      <c r="D90" s="97" t="s">
        <v>289</v>
      </c>
      <c r="E90" s="102">
        <v>200</v>
      </c>
      <c r="F90" s="133">
        <v>25</v>
      </c>
      <c r="G90" s="135"/>
      <c r="H90" s="142">
        <f t="shared" si="4"/>
        <v>25</v>
      </c>
      <c r="I90" s="98"/>
    </row>
    <row r="91" spans="1:9" ht="51.75" customHeight="1">
      <c r="A91" s="158" t="s">
        <v>288</v>
      </c>
      <c r="B91" s="97" t="s">
        <v>8</v>
      </c>
      <c r="C91" s="97" t="s">
        <v>92</v>
      </c>
      <c r="D91" s="97" t="s">
        <v>289</v>
      </c>
      <c r="E91" s="102">
        <v>600</v>
      </c>
      <c r="F91" s="133">
        <v>75</v>
      </c>
      <c r="G91" s="135"/>
      <c r="H91" s="142">
        <f t="shared" si="4"/>
        <v>75</v>
      </c>
      <c r="I91" s="98"/>
    </row>
    <row r="92" spans="1:9" ht="51" customHeight="1">
      <c r="A92" s="151" t="s">
        <v>321</v>
      </c>
      <c r="B92" s="150" t="s">
        <v>8</v>
      </c>
      <c r="C92" s="150" t="s">
        <v>92</v>
      </c>
      <c r="D92" s="150" t="s">
        <v>138</v>
      </c>
      <c r="E92" s="153">
        <v>200</v>
      </c>
      <c r="F92" s="152">
        <v>339.9</v>
      </c>
      <c r="G92" s="153"/>
      <c r="H92" s="152">
        <f t="shared" si="4"/>
        <v>339.9</v>
      </c>
      <c r="I92" s="7"/>
    </row>
    <row r="93" spans="1:9" ht="51.75" customHeight="1">
      <c r="A93" s="151" t="s">
        <v>127</v>
      </c>
      <c r="B93" s="150" t="s">
        <v>8</v>
      </c>
      <c r="C93" s="150" t="s">
        <v>92</v>
      </c>
      <c r="D93" s="150" t="s">
        <v>138</v>
      </c>
      <c r="E93" s="153">
        <v>600</v>
      </c>
      <c r="F93" s="152">
        <v>797.9</v>
      </c>
      <c r="G93" s="153"/>
      <c r="H93" s="152">
        <f t="shared" si="4"/>
        <v>797.9</v>
      </c>
      <c r="I93" s="7"/>
    </row>
    <row r="94" spans="1:9" ht="50.25" customHeight="1">
      <c r="A94" s="82" t="s">
        <v>280</v>
      </c>
      <c r="B94" s="80" t="s">
        <v>8</v>
      </c>
      <c r="C94" s="80" t="s">
        <v>92</v>
      </c>
      <c r="D94" s="80" t="s">
        <v>281</v>
      </c>
      <c r="E94" s="75">
        <v>600</v>
      </c>
      <c r="F94" s="133">
        <v>500</v>
      </c>
      <c r="G94" s="131"/>
      <c r="H94" s="142">
        <f t="shared" si="4"/>
        <v>500</v>
      </c>
      <c r="I94" s="81"/>
    </row>
    <row r="95" spans="1:9" ht="63" customHeight="1">
      <c r="A95" s="106" t="s">
        <v>290</v>
      </c>
      <c r="B95" s="97" t="s">
        <v>8</v>
      </c>
      <c r="C95" s="97" t="s">
        <v>92</v>
      </c>
      <c r="D95" s="97" t="s">
        <v>291</v>
      </c>
      <c r="E95" s="96">
        <v>600</v>
      </c>
      <c r="F95" s="133">
        <v>1290</v>
      </c>
      <c r="G95" s="131"/>
      <c r="H95" s="142">
        <f t="shared" si="4"/>
        <v>1290</v>
      </c>
      <c r="I95" s="98"/>
    </row>
    <row r="96" spans="1:9" ht="66" customHeight="1">
      <c r="A96" s="215" t="s">
        <v>414</v>
      </c>
      <c r="B96" s="208" t="s">
        <v>8</v>
      </c>
      <c r="C96" s="208" t="s">
        <v>92</v>
      </c>
      <c r="D96" s="208" t="s">
        <v>411</v>
      </c>
      <c r="E96" s="211">
        <v>600</v>
      </c>
      <c r="F96" s="209">
        <v>1451.4</v>
      </c>
      <c r="G96" s="118"/>
      <c r="H96" s="209">
        <f t="shared" si="4"/>
        <v>1451.4</v>
      </c>
      <c r="I96" s="210"/>
    </row>
    <row r="97" spans="1:10" ht="72" customHeight="1">
      <c r="A97" s="215" t="s">
        <v>401</v>
      </c>
      <c r="B97" s="212" t="s">
        <v>8</v>
      </c>
      <c r="C97" s="212" t="s">
        <v>92</v>
      </c>
      <c r="D97" s="212" t="s">
        <v>405</v>
      </c>
      <c r="E97" s="217">
        <v>600</v>
      </c>
      <c r="F97" s="216">
        <v>100</v>
      </c>
      <c r="G97" s="217"/>
      <c r="H97" s="216">
        <f>F97+G97</f>
        <v>100</v>
      </c>
      <c r="I97" s="13"/>
    </row>
    <row r="98" spans="1:10" ht="56.25" customHeight="1">
      <c r="A98" s="14" t="s">
        <v>324</v>
      </c>
      <c r="B98" s="212" t="s">
        <v>8</v>
      </c>
      <c r="C98" s="212" t="s">
        <v>92</v>
      </c>
      <c r="D98" s="212" t="s">
        <v>373</v>
      </c>
      <c r="E98" s="217">
        <v>200</v>
      </c>
      <c r="F98" s="216">
        <v>342</v>
      </c>
      <c r="G98" s="217">
        <v>-0.1</v>
      </c>
      <c r="H98" s="216">
        <f t="shared" si="4"/>
        <v>341.9</v>
      </c>
      <c r="I98" s="139"/>
    </row>
    <row r="99" spans="1:10" ht="51" customHeight="1">
      <c r="A99" s="67" t="s">
        <v>129</v>
      </c>
      <c r="B99" s="138" t="s">
        <v>8</v>
      </c>
      <c r="C99" s="138" t="s">
        <v>92</v>
      </c>
      <c r="D99" s="70" t="s">
        <v>373</v>
      </c>
      <c r="E99" s="136">
        <v>600</v>
      </c>
      <c r="F99" s="142">
        <v>751.4</v>
      </c>
      <c r="G99" s="136">
        <v>0.1</v>
      </c>
      <c r="H99" s="142">
        <f t="shared" si="4"/>
        <v>751.5</v>
      </c>
      <c r="I99" s="139"/>
    </row>
    <row r="100" spans="1:10" ht="88.5" customHeight="1">
      <c r="A100" s="18" t="s">
        <v>325</v>
      </c>
      <c r="B100" s="36" t="s">
        <v>8</v>
      </c>
      <c r="C100" s="36" t="s">
        <v>92</v>
      </c>
      <c r="D100" s="69" t="s">
        <v>147</v>
      </c>
      <c r="E100" s="41">
        <v>200</v>
      </c>
      <c r="F100" s="133">
        <v>30.7</v>
      </c>
      <c r="G100" s="131"/>
      <c r="H100" s="142">
        <f t="shared" si="4"/>
        <v>30.7</v>
      </c>
      <c r="I100" s="7"/>
    </row>
    <row r="101" spans="1:10" ht="102.75" customHeight="1">
      <c r="A101" s="18" t="s">
        <v>423</v>
      </c>
      <c r="B101" s="234" t="s">
        <v>8</v>
      </c>
      <c r="C101" s="234" t="s">
        <v>92</v>
      </c>
      <c r="D101" s="234" t="s">
        <v>147</v>
      </c>
      <c r="E101" s="239">
        <v>600</v>
      </c>
      <c r="F101" s="238">
        <v>34.799999999999997</v>
      </c>
      <c r="G101" s="239"/>
      <c r="H101" s="238">
        <f>F101+G101</f>
        <v>34.799999999999997</v>
      </c>
      <c r="I101" s="235"/>
    </row>
    <row r="102" spans="1:10" ht="88.5" customHeight="1">
      <c r="A102" s="34" t="s">
        <v>132</v>
      </c>
      <c r="B102" s="36" t="s">
        <v>8</v>
      </c>
      <c r="C102" s="36" t="s">
        <v>92</v>
      </c>
      <c r="D102" s="71" t="s">
        <v>158</v>
      </c>
      <c r="E102" s="41">
        <v>100</v>
      </c>
      <c r="F102" s="133">
        <v>477.6</v>
      </c>
      <c r="G102" s="131"/>
      <c r="H102" s="142">
        <f t="shared" si="4"/>
        <v>477.6</v>
      </c>
      <c r="I102" s="7"/>
    </row>
    <row r="103" spans="1:10" ht="64.5" customHeight="1">
      <c r="A103" s="33" t="s">
        <v>331</v>
      </c>
      <c r="B103" s="36" t="s">
        <v>8</v>
      </c>
      <c r="C103" s="36" t="s">
        <v>92</v>
      </c>
      <c r="D103" s="71" t="s">
        <v>158</v>
      </c>
      <c r="E103" s="41">
        <v>200</v>
      </c>
      <c r="F103" s="133">
        <v>11355.2</v>
      </c>
      <c r="G103" s="131">
        <v>80.599999999999994</v>
      </c>
      <c r="H103" s="142">
        <f t="shared" si="4"/>
        <v>11435.800000000001</v>
      </c>
      <c r="I103" s="7"/>
    </row>
    <row r="104" spans="1:10" ht="63" customHeight="1">
      <c r="A104" s="33" t="s">
        <v>133</v>
      </c>
      <c r="B104" s="36" t="s">
        <v>8</v>
      </c>
      <c r="C104" s="36" t="s">
        <v>92</v>
      </c>
      <c r="D104" s="71" t="s">
        <v>158</v>
      </c>
      <c r="E104" s="41">
        <v>600</v>
      </c>
      <c r="F104" s="133">
        <v>14935</v>
      </c>
      <c r="G104" s="145"/>
      <c r="H104" s="142">
        <f t="shared" si="4"/>
        <v>14935</v>
      </c>
      <c r="I104" s="7"/>
    </row>
    <row r="105" spans="1:10" ht="51" customHeight="1">
      <c r="A105" s="33" t="s">
        <v>134</v>
      </c>
      <c r="B105" s="36" t="s">
        <v>8</v>
      </c>
      <c r="C105" s="36" t="s">
        <v>92</v>
      </c>
      <c r="D105" s="71" t="s">
        <v>158</v>
      </c>
      <c r="E105" s="41">
        <v>800</v>
      </c>
      <c r="F105" s="133">
        <v>153</v>
      </c>
      <c r="G105" s="145"/>
      <c r="H105" s="142">
        <f t="shared" si="4"/>
        <v>153</v>
      </c>
      <c r="I105" s="7"/>
    </row>
    <row r="106" spans="1:10" ht="39.75" customHeight="1">
      <c r="A106" s="124" t="s">
        <v>329</v>
      </c>
      <c r="B106" s="36" t="s">
        <v>8</v>
      </c>
      <c r="C106" s="36" t="s">
        <v>92</v>
      </c>
      <c r="D106" s="69" t="s">
        <v>160</v>
      </c>
      <c r="E106" s="41">
        <v>200</v>
      </c>
      <c r="F106" s="133">
        <v>764.7</v>
      </c>
      <c r="G106" s="131">
        <v>-17.100000000000001</v>
      </c>
      <c r="H106" s="142">
        <f t="shared" si="4"/>
        <v>747.6</v>
      </c>
      <c r="I106" s="7"/>
    </row>
    <row r="107" spans="1:10" ht="31.5" customHeight="1">
      <c r="A107" s="155" t="s">
        <v>330</v>
      </c>
      <c r="B107" s="154" t="s">
        <v>8</v>
      </c>
      <c r="C107" s="154" t="s">
        <v>92</v>
      </c>
      <c r="D107" s="154" t="s">
        <v>299</v>
      </c>
      <c r="E107" s="157">
        <v>200</v>
      </c>
      <c r="F107" s="156">
        <v>821.8</v>
      </c>
      <c r="G107" s="157">
        <v>-80.599999999999994</v>
      </c>
      <c r="H107" s="156">
        <f t="shared" si="4"/>
        <v>741.19999999999993</v>
      </c>
      <c r="I107" s="98"/>
    </row>
    <row r="108" spans="1:10" ht="31.5" customHeight="1">
      <c r="A108" s="221" t="s">
        <v>417</v>
      </c>
      <c r="B108" s="219" t="s">
        <v>8</v>
      </c>
      <c r="C108" s="219" t="s">
        <v>92</v>
      </c>
      <c r="D108" s="219" t="s">
        <v>416</v>
      </c>
      <c r="E108" s="223">
        <v>100</v>
      </c>
      <c r="F108" s="222">
        <v>121</v>
      </c>
      <c r="G108" s="223"/>
      <c r="H108" s="222">
        <f t="shared" si="4"/>
        <v>121</v>
      </c>
      <c r="I108" s="220"/>
    </row>
    <row r="109" spans="1:10" ht="177" customHeight="1">
      <c r="A109" s="155" t="s">
        <v>368</v>
      </c>
      <c r="B109" s="154" t="s">
        <v>8</v>
      </c>
      <c r="C109" s="154" t="s">
        <v>92</v>
      </c>
      <c r="D109" s="154" t="s">
        <v>170</v>
      </c>
      <c r="E109" s="157">
        <v>100</v>
      </c>
      <c r="F109" s="156">
        <v>17969.2</v>
      </c>
      <c r="G109" s="157"/>
      <c r="H109" s="156">
        <f t="shared" si="4"/>
        <v>17969.2</v>
      </c>
      <c r="I109" s="7"/>
    </row>
    <row r="110" spans="1:10" ht="152.25" customHeight="1">
      <c r="A110" s="129" t="s">
        <v>334</v>
      </c>
      <c r="B110" s="36" t="s">
        <v>8</v>
      </c>
      <c r="C110" s="36" t="s">
        <v>92</v>
      </c>
      <c r="D110" s="69" t="s">
        <v>170</v>
      </c>
      <c r="E110" s="41">
        <v>200</v>
      </c>
      <c r="F110" s="133">
        <v>182.2</v>
      </c>
      <c r="G110" s="131"/>
      <c r="H110" s="142">
        <f t="shared" si="4"/>
        <v>182.2</v>
      </c>
      <c r="I110" s="40"/>
    </row>
    <row r="111" spans="1:10" ht="141.75" customHeight="1">
      <c r="A111" s="230" t="s">
        <v>422</v>
      </c>
      <c r="B111" s="229" t="s">
        <v>8</v>
      </c>
      <c r="C111" s="229" t="s">
        <v>92</v>
      </c>
      <c r="D111" s="229" t="s">
        <v>170</v>
      </c>
      <c r="E111" s="233">
        <v>300</v>
      </c>
      <c r="F111" s="231">
        <v>19.5</v>
      </c>
      <c r="G111" s="233"/>
      <c r="H111" s="231">
        <f>F111+G111</f>
        <v>19.5</v>
      </c>
      <c r="I111" s="232"/>
    </row>
    <row r="112" spans="1:10" ht="162" customHeight="1">
      <c r="A112" s="33" t="s">
        <v>369</v>
      </c>
      <c r="B112" s="36" t="s">
        <v>8</v>
      </c>
      <c r="C112" s="36" t="s">
        <v>92</v>
      </c>
      <c r="D112" s="69" t="s">
        <v>170</v>
      </c>
      <c r="E112" s="41">
        <v>600</v>
      </c>
      <c r="F112" s="133">
        <v>33845.1</v>
      </c>
      <c r="G112" s="131"/>
      <c r="H112" s="142">
        <f t="shared" si="4"/>
        <v>33845.1</v>
      </c>
      <c r="I112" s="59"/>
      <c r="J112" s="60"/>
    </row>
    <row r="113" spans="1:10" ht="85.5" customHeight="1">
      <c r="A113" s="73" t="s">
        <v>174</v>
      </c>
      <c r="B113" s="36" t="s">
        <v>8</v>
      </c>
      <c r="C113" s="36" t="s">
        <v>92</v>
      </c>
      <c r="D113" s="69" t="s">
        <v>175</v>
      </c>
      <c r="E113" s="41">
        <v>100</v>
      </c>
      <c r="F113" s="133">
        <v>2767.9</v>
      </c>
      <c r="G113" s="131"/>
      <c r="H113" s="142">
        <f t="shared" si="4"/>
        <v>2767.9</v>
      </c>
      <c r="I113" s="59"/>
      <c r="J113" s="60"/>
    </row>
    <row r="114" spans="1:10" ht="50.25" customHeight="1">
      <c r="A114" s="124" t="s">
        <v>335</v>
      </c>
      <c r="B114" s="36" t="s">
        <v>8</v>
      </c>
      <c r="C114" s="36" t="s">
        <v>92</v>
      </c>
      <c r="D114" s="69" t="s">
        <v>175</v>
      </c>
      <c r="E114" s="41">
        <v>200</v>
      </c>
      <c r="F114" s="133">
        <v>704.8</v>
      </c>
      <c r="G114" s="145">
        <v>0.1</v>
      </c>
      <c r="H114" s="142">
        <f t="shared" si="4"/>
        <v>704.9</v>
      </c>
      <c r="I114" s="7"/>
    </row>
    <row r="115" spans="1:10" ht="37.5" customHeight="1">
      <c r="A115" s="73" t="s">
        <v>176</v>
      </c>
      <c r="B115" s="36" t="s">
        <v>8</v>
      </c>
      <c r="C115" s="36" t="s">
        <v>92</v>
      </c>
      <c r="D115" s="69" t="s">
        <v>175</v>
      </c>
      <c r="E115" s="41">
        <v>800</v>
      </c>
      <c r="F115" s="133">
        <v>120.7</v>
      </c>
      <c r="G115" s="131">
        <v>-0.1</v>
      </c>
      <c r="H115" s="142">
        <f t="shared" si="4"/>
        <v>120.60000000000001</v>
      </c>
      <c r="I115" s="7"/>
    </row>
    <row r="116" spans="1:10" ht="28.5" customHeight="1">
      <c r="A116" s="221" t="s">
        <v>417</v>
      </c>
      <c r="B116" s="219" t="s">
        <v>8</v>
      </c>
      <c r="C116" s="219" t="s">
        <v>92</v>
      </c>
      <c r="D116" s="219" t="s">
        <v>418</v>
      </c>
      <c r="E116" s="223">
        <v>100</v>
      </c>
      <c r="F116" s="222">
        <v>10.1</v>
      </c>
      <c r="G116" s="223"/>
      <c r="H116" s="222">
        <f t="shared" si="4"/>
        <v>10.1</v>
      </c>
      <c r="I116" s="220"/>
    </row>
    <row r="117" spans="1:10" ht="63" customHeight="1">
      <c r="A117" s="14" t="s">
        <v>336</v>
      </c>
      <c r="B117" s="36" t="s">
        <v>8</v>
      </c>
      <c r="C117" s="36" t="s">
        <v>93</v>
      </c>
      <c r="D117" s="69" t="s">
        <v>182</v>
      </c>
      <c r="E117" s="41">
        <v>200</v>
      </c>
      <c r="F117" s="133">
        <v>90.1</v>
      </c>
      <c r="G117" s="131"/>
      <c r="H117" s="142">
        <f t="shared" si="4"/>
        <v>90.1</v>
      </c>
      <c r="I117" s="13"/>
    </row>
    <row r="118" spans="1:10" ht="62.25" customHeight="1">
      <c r="A118" s="14" t="s">
        <v>181</v>
      </c>
      <c r="B118" s="36" t="s">
        <v>8</v>
      </c>
      <c r="C118" s="36" t="s">
        <v>93</v>
      </c>
      <c r="D118" s="69" t="s">
        <v>182</v>
      </c>
      <c r="E118" s="41">
        <v>600</v>
      </c>
      <c r="F118" s="133">
        <v>164</v>
      </c>
      <c r="G118" s="131"/>
      <c r="H118" s="142">
        <f t="shared" si="4"/>
        <v>164</v>
      </c>
      <c r="I118" s="13"/>
    </row>
    <row r="119" spans="1:10" ht="75.75" customHeight="1">
      <c r="A119" s="73" t="s">
        <v>183</v>
      </c>
      <c r="B119" s="36" t="s">
        <v>8</v>
      </c>
      <c r="C119" s="36" t="s">
        <v>93</v>
      </c>
      <c r="D119" s="69" t="s">
        <v>184</v>
      </c>
      <c r="E119" s="41">
        <v>600</v>
      </c>
      <c r="F119" s="133">
        <v>23.1</v>
      </c>
      <c r="G119" s="131"/>
      <c r="H119" s="142">
        <f t="shared" si="4"/>
        <v>23.1</v>
      </c>
      <c r="I119" s="7"/>
    </row>
    <row r="120" spans="1:10" ht="51" customHeight="1">
      <c r="A120" s="14" t="s">
        <v>374</v>
      </c>
      <c r="B120" s="138" t="s">
        <v>8</v>
      </c>
      <c r="C120" s="138" t="s">
        <v>93</v>
      </c>
      <c r="D120" s="138" t="s">
        <v>376</v>
      </c>
      <c r="E120" s="136">
        <v>200</v>
      </c>
      <c r="F120" s="142">
        <v>176</v>
      </c>
      <c r="G120" s="145"/>
      <c r="H120" s="142">
        <f t="shared" si="4"/>
        <v>176</v>
      </c>
      <c r="I120" s="139"/>
    </row>
    <row r="121" spans="1:10" ht="63.75" customHeight="1">
      <c r="A121" s="14" t="s">
        <v>375</v>
      </c>
      <c r="B121" s="138" t="s">
        <v>8</v>
      </c>
      <c r="C121" s="138" t="s">
        <v>93</v>
      </c>
      <c r="D121" s="138" t="s">
        <v>376</v>
      </c>
      <c r="E121" s="136">
        <v>600</v>
      </c>
      <c r="F121" s="142">
        <v>212.5</v>
      </c>
      <c r="G121" s="145"/>
      <c r="H121" s="142">
        <f t="shared" si="4"/>
        <v>212.5</v>
      </c>
      <c r="I121" s="139"/>
    </row>
    <row r="122" spans="1:10" ht="52.5" customHeight="1">
      <c r="A122" s="76" t="s">
        <v>337</v>
      </c>
      <c r="B122" s="89" t="s">
        <v>8</v>
      </c>
      <c r="C122" s="89" t="s">
        <v>93</v>
      </c>
      <c r="D122" s="89" t="s">
        <v>189</v>
      </c>
      <c r="E122" s="86">
        <v>200</v>
      </c>
      <c r="F122" s="133">
        <v>23</v>
      </c>
      <c r="G122" s="131"/>
      <c r="H122" s="142">
        <f t="shared" si="4"/>
        <v>23</v>
      </c>
      <c r="I122" s="93"/>
    </row>
    <row r="123" spans="1:10" ht="63.75" customHeight="1">
      <c r="A123" s="100" t="s">
        <v>300</v>
      </c>
      <c r="B123" s="97" t="s">
        <v>8</v>
      </c>
      <c r="C123" s="97" t="s">
        <v>93</v>
      </c>
      <c r="D123" s="97" t="s">
        <v>189</v>
      </c>
      <c r="E123" s="96">
        <v>600</v>
      </c>
      <c r="F123" s="133">
        <v>27</v>
      </c>
      <c r="G123" s="131"/>
      <c r="H123" s="142">
        <f t="shared" si="4"/>
        <v>27</v>
      </c>
      <c r="I123" s="98"/>
    </row>
    <row r="124" spans="1:10" ht="51.75" customHeight="1">
      <c r="A124" s="104" t="s">
        <v>310</v>
      </c>
      <c r="B124" s="105" t="s">
        <v>8</v>
      </c>
      <c r="C124" s="105" t="s">
        <v>93</v>
      </c>
      <c r="D124" s="105" t="s">
        <v>311</v>
      </c>
      <c r="E124" s="103">
        <v>600</v>
      </c>
      <c r="F124" s="133">
        <v>20</v>
      </c>
      <c r="G124" s="131"/>
      <c r="H124" s="142">
        <f t="shared" si="4"/>
        <v>20</v>
      </c>
      <c r="I124" s="109"/>
    </row>
    <row r="125" spans="1:10" ht="55.5" customHeight="1">
      <c r="A125" s="253" t="s">
        <v>313</v>
      </c>
      <c r="B125" s="89" t="s">
        <v>8</v>
      </c>
      <c r="C125" s="17" t="s">
        <v>93</v>
      </c>
      <c r="D125" s="90">
        <v>1510100510</v>
      </c>
      <c r="E125" s="17" t="s">
        <v>312</v>
      </c>
      <c r="F125" s="133">
        <v>20</v>
      </c>
      <c r="G125" s="17"/>
      <c r="H125" s="142">
        <f t="shared" si="4"/>
        <v>20</v>
      </c>
      <c r="I125" s="93"/>
    </row>
    <row r="126" spans="1:10" ht="53.25" customHeight="1">
      <c r="A126" s="123" t="s">
        <v>350</v>
      </c>
      <c r="B126" s="105" t="s">
        <v>8</v>
      </c>
      <c r="C126" s="17" t="s">
        <v>93</v>
      </c>
      <c r="D126" s="84">
        <v>1510100520</v>
      </c>
      <c r="E126" s="17" t="s">
        <v>114</v>
      </c>
      <c r="F126" s="133">
        <v>1.3</v>
      </c>
      <c r="G126" s="17"/>
      <c r="H126" s="142">
        <f t="shared" si="4"/>
        <v>1.3</v>
      </c>
      <c r="I126" s="109"/>
    </row>
    <row r="127" spans="1:10" ht="53.25" customHeight="1">
      <c r="A127" s="253" t="s">
        <v>432</v>
      </c>
      <c r="B127" s="252" t="s">
        <v>8</v>
      </c>
      <c r="C127" s="17" t="s">
        <v>93</v>
      </c>
      <c r="D127" s="254">
        <v>1510100520</v>
      </c>
      <c r="E127" s="17" t="s">
        <v>312</v>
      </c>
      <c r="F127" s="256">
        <v>8.6999999999999993</v>
      </c>
      <c r="G127" s="17"/>
      <c r="H127" s="256">
        <f t="shared" si="4"/>
        <v>8.6999999999999993</v>
      </c>
      <c r="I127" s="257"/>
    </row>
    <row r="128" spans="1:10" ht="38.25" customHeight="1">
      <c r="A128" s="226" t="s">
        <v>366</v>
      </c>
      <c r="B128" s="225" t="s">
        <v>8</v>
      </c>
      <c r="C128" s="225" t="s">
        <v>94</v>
      </c>
      <c r="D128" s="225" t="s">
        <v>142</v>
      </c>
      <c r="E128" s="228">
        <v>200</v>
      </c>
      <c r="F128" s="227">
        <v>55.1</v>
      </c>
      <c r="G128" s="228"/>
      <c r="H128" s="227">
        <f t="shared" si="4"/>
        <v>55.1</v>
      </c>
      <c r="I128" s="109"/>
    </row>
    <row r="129" spans="1:9" ht="26.25" customHeight="1">
      <c r="A129" s="226" t="s">
        <v>301</v>
      </c>
      <c r="B129" s="225" t="s">
        <v>8</v>
      </c>
      <c r="C129" s="225" t="s">
        <v>94</v>
      </c>
      <c r="D129" s="225" t="s">
        <v>142</v>
      </c>
      <c r="E129" s="228">
        <v>300</v>
      </c>
      <c r="F129" s="227">
        <v>40</v>
      </c>
      <c r="G129" s="228"/>
      <c r="H129" s="227">
        <f t="shared" si="4"/>
        <v>40</v>
      </c>
      <c r="I129" s="7"/>
    </row>
    <row r="130" spans="1:9" ht="51" customHeight="1">
      <c r="A130" s="124" t="s">
        <v>327</v>
      </c>
      <c r="B130" s="97" t="s">
        <v>8</v>
      </c>
      <c r="C130" s="97" t="s">
        <v>94</v>
      </c>
      <c r="D130" s="97" t="s">
        <v>297</v>
      </c>
      <c r="E130" s="96">
        <v>200</v>
      </c>
      <c r="F130" s="133">
        <v>331.4</v>
      </c>
      <c r="G130" s="131"/>
      <c r="H130" s="142">
        <f t="shared" si="4"/>
        <v>331.4</v>
      </c>
      <c r="I130" s="98"/>
    </row>
    <row r="131" spans="1:9" ht="63.75" customHeight="1">
      <c r="A131" s="100" t="s">
        <v>294</v>
      </c>
      <c r="B131" s="97" t="s">
        <v>8</v>
      </c>
      <c r="C131" s="97" t="s">
        <v>94</v>
      </c>
      <c r="D131" s="97" t="s">
        <v>297</v>
      </c>
      <c r="E131" s="96">
        <v>600</v>
      </c>
      <c r="F131" s="133">
        <v>55</v>
      </c>
      <c r="G131" s="131"/>
      <c r="H131" s="142">
        <f t="shared" si="4"/>
        <v>55</v>
      </c>
      <c r="I131" s="98"/>
    </row>
    <row r="132" spans="1:9" ht="64.5" customHeight="1">
      <c r="A132" s="91" t="s">
        <v>135</v>
      </c>
      <c r="B132" s="36" t="s">
        <v>8</v>
      </c>
      <c r="C132" s="36" t="s">
        <v>94</v>
      </c>
      <c r="D132" s="69" t="s">
        <v>159</v>
      </c>
      <c r="E132" s="41">
        <v>100</v>
      </c>
      <c r="F132" s="133">
        <v>6314.5</v>
      </c>
      <c r="G132" s="131"/>
      <c r="H132" s="142">
        <f t="shared" si="4"/>
        <v>6314.5</v>
      </c>
      <c r="I132" s="7"/>
    </row>
    <row r="133" spans="1:9" ht="39" customHeight="1">
      <c r="A133" s="33" t="s">
        <v>332</v>
      </c>
      <c r="B133" s="36" t="s">
        <v>8</v>
      </c>
      <c r="C133" s="36" t="s">
        <v>94</v>
      </c>
      <c r="D133" s="69" t="s">
        <v>159</v>
      </c>
      <c r="E133" s="41">
        <v>200</v>
      </c>
      <c r="F133" s="133">
        <v>1440.4</v>
      </c>
      <c r="G133" s="131"/>
      <c r="H133" s="142">
        <f t="shared" si="4"/>
        <v>1440.4</v>
      </c>
      <c r="I133" s="7"/>
    </row>
    <row r="134" spans="1:9" ht="25.5" customHeight="1">
      <c r="A134" s="33" t="s">
        <v>136</v>
      </c>
      <c r="B134" s="36" t="s">
        <v>8</v>
      </c>
      <c r="C134" s="36" t="s">
        <v>94</v>
      </c>
      <c r="D134" s="69" t="s">
        <v>159</v>
      </c>
      <c r="E134" s="41">
        <v>800</v>
      </c>
      <c r="F134" s="133">
        <v>4.0999999999999996</v>
      </c>
      <c r="G134" s="131"/>
      <c r="H134" s="142">
        <f t="shared" si="4"/>
        <v>4.0999999999999996</v>
      </c>
      <c r="I134" s="7"/>
    </row>
    <row r="135" spans="1:9" ht="68.25" customHeight="1">
      <c r="A135" s="155" t="s">
        <v>192</v>
      </c>
      <c r="B135" s="154" t="s">
        <v>8</v>
      </c>
      <c r="C135" s="154" t="s">
        <v>94</v>
      </c>
      <c r="D135" s="130" t="s">
        <v>196</v>
      </c>
      <c r="E135" s="157">
        <v>300</v>
      </c>
      <c r="F135" s="156">
        <v>8</v>
      </c>
      <c r="G135" s="157"/>
      <c r="H135" s="156">
        <f t="shared" si="4"/>
        <v>8</v>
      </c>
      <c r="I135" s="13"/>
    </row>
    <row r="136" spans="1:9" ht="39" customHeight="1">
      <c r="A136" s="155" t="s">
        <v>193</v>
      </c>
      <c r="B136" s="154" t="s">
        <v>8</v>
      </c>
      <c r="C136" s="154" t="s">
        <v>94</v>
      </c>
      <c r="D136" s="154" t="s">
        <v>197</v>
      </c>
      <c r="E136" s="157">
        <v>300</v>
      </c>
      <c r="F136" s="156">
        <v>81</v>
      </c>
      <c r="G136" s="157"/>
      <c r="H136" s="156">
        <f t="shared" si="4"/>
        <v>81</v>
      </c>
      <c r="I136" s="13"/>
    </row>
    <row r="137" spans="1:9" ht="37.5" customHeight="1">
      <c r="A137" s="106" t="s">
        <v>194</v>
      </c>
      <c r="B137" s="36" t="s">
        <v>8</v>
      </c>
      <c r="C137" s="36" t="s">
        <v>94</v>
      </c>
      <c r="D137" s="69" t="s">
        <v>198</v>
      </c>
      <c r="E137" s="41">
        <v>300</v>
      </c>
      <c r="F137" s="133">
        <v>40</v>
      </c>
      <c r="G137" s="131"/>
      <c r="H137" s="142">
        <f t="shared" si="4"/>
        <v>40</v>
      </c>
      <c r="I137" s="13"/>
    </row>
    <row r="138" spans="1:9" ht="50.25" customHeight="1">
      <c r="A138" s="124" t="s">
        <v>347</v>
      </c>
      <c r="B138" s="89" t="s">
        <v>8</v>
      </c>
      <c r="C138" s="89" t="s">
        <v>94</v>
      </c>
      <c r="D138" s="94">
        <v>1410100300</v>
      </c>
      <c r="E138" s="86">
        <v>200</v>
      </c>
      <c r="F138" s="133">
        <v>30</v>
      </c>
      <c r="G138" s="131"/>
      <c r="H138" s="142">
        <f t="shared" si="4"/>
        <v>30</v>
      </c>
      <c r="I138" s="93"/>
    </row>
    <row r="139" spans="1:9" ht="51.75" customHeight="1">
      <c r="A139" s="106" t="s">
        <v>314</v>
      </c>
      <c r="B139" s="105" t="s">
        <v>8</v>
      </c>
      <c r="C139" s="105" t="s">
        <v>94</v>
      </c>
      <c r="D139" s="112">
        <v>1410100300</v>
      </c>
      <c r="E139" s="103">
        <v>600</v>
      </c>
      <c r="F139" s="133">
        <v>70</v>
      </c>
      <c r="G139" s="131"/>
      <c r="H139" s="142">
        <f t="shared" si="4"/>
        <v>70</v>
      </c>
      <c r="I139" s="109"/>
    </row>
    <row r="140" spans="1:9" ht="89.25" customHeight="1">
      <c r="A140" s="68" t="s">
        <v>149</v>
      </c>
      <c r="B140" s="36" t="s">
        <v>8</v>
      </c>
      <c r="C140" s="37">
        <v>1004</v>
      </c>
      <c r="D140" s="69" t="s">
        <v>150</v>
      </c>
      <c r="E140" s="41">
        <v>300</v>
      </c>
      <c r="F140" s="133">
        <v>850.5</v>
      </c>
      <c r="G140" s="131">
        <v>-170.5</v>
      </c>
      <c r="H140" s="142">
        <f t="shared" si="4"/>
        <v>680</v>
      </c>
      <c r="I140" s="7"/>
    </row>
    <row r="141" spans="1:9" ht="53.25" customHeight="1">
      <c r="A141" s="124" t="s">
        <v>342</v>
      </c>
      <c r="B141" s="89" t="s">
        <v>8</v>
      </c>
      <c r="C141" s="89" t="s">
        <v>101</v>
      </c>
      <c r="D141" s="87" t="s">
        <v>228</v>
      </c>
      <c r="E141" s="86">
        <v>200</v>
      </c>
      <c r="F141" s="133">
        <v>27.8</v>
      </c>
      <c r="G141" s="131"/>
      <c r="H141" s="142">
        <f t="shared" si="4"/>
        <v>27.8</v>
      </c>
      <c r="I141" s="93"/>
    </row>
    <row r="142" spans="1:9" ht="37.5" customHeight="1">
      <c r="A142" s="108" t="s">
        <v>315</v>
      </c>
      <c r="B142" s="35" t="s">
        <v>309</v>
      </c>
      <c r="C142" s="88"/>
      <c r="D142" s="35"/>
      <c r="E142" s="95"/>
      <c r="F142" s="134">
        <f>SUM(F143:F150)</f>
        <v>1722.7</v>
      </c>
      <c r="G142" s="326">
        <f>G143+G144+G145+G146+G147+G148+G149+G150</f>
        <v>-14.6</v>
      </c>
      <c r="H142" s="111">
        <f>SUM(H143:H150)</f>
        <v>1708.1</v>
      </c>
      <c r="I142" s="93"/>
    </row>
    <row r="143" spans="1:9" ht="63.75" customHeight="1">
      <c r="A143" s="124" t="s">
        <v>343</v>
      </c>
      <c r="B143" s="105" t="s">
        <v>309</v>
      </c>
      <c r="C143" s="105" t="s">
        <v>83</v>
      </c>
      <c r="D143" s="105" t="s">
        <v>234</v>
      </c>
      <c r="E143" s="118">
        <v>200</v>
      </c>
      <c r="F143" s="133">
        <v>70</v>
      </c>
      <c r="G143" s="118"/>
      <c r="H143" s="107">
        <v>70</v>
      </c>
      <c r="I143" s="109"/>
    </row>
    <row r="144" spans="1:9" ht="77.25" customHeight="1">
      <c r="A144" s="100" t="s">
        <v>305</v>
      </c>
      <c r="B144" s="97" t="s">
        <v>309</v>
      </c>
      <c r="C144" s="105" t="s">
        <v>316</v>
      </c>
      <c r="D144" s="89" t="s">
        <v>287</v>
      </c>
      <c r="E144" s="17" t="s">
        <v>9</v>
      </c>
      <c r="F144" s="133">
        <v>967.7</v>
      </c>
      <c r="G144" s="17"/>
      <c r="H144" s="101">
        <f>F144+G144</f>
        <v>967.7</v>
      </c>
      <c r="I144" s="93"/>
    </row>
    <row r="145" spans="1:9" ht="39.75" customHeight="1">
      <c r="A145" s="124" t="s">
        <v>354</v>
      </c>
      <c r="B145" s="97" t="s">
        <v>309</v>
      </c>
      <c r="C145" s="105" t="s">
        <v>316</v>
      </c>
      <c r="D145" s="89" t="s">
        <v>287</v>
      </c>
      <c r="E145" s="17" t="s">
        <v>114</v>
      </c>
      <c r="F145" s="133">
        <v>290</v>
      </c>
      <c r="G145" s="17" t="s">
        <v>634</v>
      </c>
      <c r="H145" s="101">
        <f>F145+G145</f>
        <v>275.39999999999998</v>
      </c>
      <c r="I145" s="93"/>
    </row>
    <row r="146" spans="1:9" ht="50.25" customHeight="1">
      <c r="A146" s="76" t="s">
        <v>367</v>
      </c>
      <c r="B146" s="97" t="s">
        <v>309</v>
      </c>
      <c r="C146" s="89" t="s">
        <v>93</v>
      </c>
      <c r="D146" s="89" t="s">
        <v>189</v>
      </c>
      <c r="E146" s="86">
        <v>200</v>
      </c>
      <c r="F146" s="133">
        <v>55</v>
      </c>
      <c r="G146" s="131"/>
      <c r="H146" s="92">
        <f>F146+G146</f>
        <v>55</v>
      </c>
      <c r="I146" s="93"/>
    </row>
    <row r="147" spans="1:9" ht="42" customHeight="1">
      <c r="A147" s="123" t="s">
        <v>349</v>
      </c>
      <c r="B147" s="97" t="s">
        <v>309</v>
      </c>
      <c r="C147" s="17" t="s">
        <v>93</v>
      </c>
      <c r="D147" s="90">
        <v>1510100510</v>
      </c>
      <c r="E147" s="17" t="s">
        <v>114</v>
      </c>
      <c r="F147" s="133">
        <v>50</v>
      </c>
      <c r="G147" s="17"/>
      <c r="H147" s="92">
        <v>50</v>
      </c>
      <c r="I147" s="93"/>
    </row>
    <row r="148" spans="1:9" ht="54.75" customHeight="1">
      <c r="A148" s="237" t="s">
        <v>347</v>
      </c>
      <c r="B148" s="234" t="s">
        <v>309</v>
      </c>
      <c r="C148" s="234" t="s">
        <v>94</v>
      </c>
      <c r="D148" s="236">
        <v>1410100300</v>
      </c>
      <c r="E148" s="239">
        <v>200</v>
      </c>
      <c r="F148" s="238">
        <v>50</v>
      </c>
      <c r="G148" s="239"/>
      <c r="H148" s="238">
        <v>50</v>
      </c>
      <c r="I148" s="93"/>
    </row>
    <row r="149" spans="1:9" ht="52.5" customHeight="1">
      <c r="A149" s="237" t="s">
        <v>327</v>
      </c>
      <c r="B149" s="234" t="s">
        <v>309</v>
      </c>
      <c r="C149" s="234" t="s">
        <v>94</v>
      </c>
      <c r="D149" s="234" t="s">
        <v>297</v>
      </c>
      <c r="E149" s="239">
        <v>200</v>
      </c>
      <c r="F149" s="238">
        <v>90</v>
      </c>
      <c r="G149" s="239"/>
      <c r="H149" s="238">
        <v>90</v>
      </c>
      <c r="I149" s="93"/>
    </row>
    <row r="150" spans="1:9" ht="51" customHeight="1">
      <c r="A150" s="124" t="s">
        <v>342</v>
      </c>
      <c r="B150" s="97" t="s">
        <v>309</v>
      </c>
      <c r="C150" s="89" t="s">
        <v>101</v>
      </c>
      <c r="D150" s="87" t="s">
        <v>228</v>
      </c>
      <c r="E150" s="86">
        <v>200</v>
      </c>
      <c r="F150" s="133">
        <v>150</v>
      </c>
      <c r="G150" s="321"/>
      <c r="H150" s="92">
        <v>150</v>
      </c>
      <c r="I150" s="93"/>
    </row>
    <row r="151" spans="1:9" ht="23.25" customHeight="1">
      <c r="A151" s="21" t="s">
        <v>48</v>
      </c>
      <c r="B151" s="8"/>
      <c r="C151" s="8"/>
      <c r="D151" s="8"/>
      <c r="E151" s="8"/>
      <c r="F151" s="203">
        <f>F19+F49+F46+F78+F142</f>
        <v>156147.40000000002</v>
      </c>
      <c r="G151" s="326">
        <f>G19+G49+G46+G78+G142</f>
        <v>-1672.1999999999998</v>
      </c>
      <c r="H151" s="203">
        <f>H19+H49+H46+H78+H142</f>
        <v>154475.20000000001</v>
      </c>
      <c r="I151" s="7"/>
    </row>
    <row r="152" spans="1:9" ht="15.75">
      <c r="A152" s="1"/>
    </row>
    <row r="153" spans="1:9" ht="15.75">
      <c r="A153" s="1"/>
    </row>
  </sheetData>
  <mergeCells count="22">
    <mergeCell ref="A1:H1"/>
    <mergeCell ref="A2:H2"/>
    <mergeCell ref="A3:H3"/>
    <mergeCell ref="A4:H4"/>
    <mergeCell ref="A5:H5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3:H13"/>
    <mergeCell ref="E15:H15"/>
    <mergeCell ref="D6:H6"/>
    <mergeCell ref="D7:H7"/>
    <mergeCell ref="D8:H8"/>
    <mergeCell ref="D9:H9"/>
    <mergeCell ref="A12:H12"/>
    <mergeCell ref="C10:H10"/>
  </mergeCells>
  <pageMargins left="0.59055118110236227" right="0.19685039370078741" top="0.19685039370078741" bottom="0.19685039370078741" header="0.31496062992125984" footer="0.31496062992125984"/>
  <pageSetup paperSize="9" scale="85" orientation="portrait" r:id="rId1"/>
  <rowBreaks count="8" manualBreakCount="8">
    <brk id="30" max="7" man="1"/>
    <brk id="50" max="7" man="1"/>
    <brk id="69" max="7" man="1"/>
    <brk id="86" max="7" man="1"/>
    <brk id="99" max="7" man="1"/>
    <brk id="110" max="7" man="1"/>
    <brk id="123" max="7" man="1"/>
    <brk id="1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6'!Область_печати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2017-02-21T13:38:04Z</cp:lastPrinted>
  <dcterms:created xsi:type="dcterms:W3CDTF">2014-09-25T13:17:34Z</dcterms:created>
  <dcterms:modified xsi:type="dcterms:W3CDTF">2017-02-28T13:01:35Z</dcterms:modified>
</cp:coreProperties>
</file>