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firstSheet="1" activeTab="7"/>
  </bookViews>
  <sheets>
    <sheet name="Приложение 1" sheetId="30" r:id="rId1"/>
    <sheet name="Приложение 2" sheetId="31" r:id="rId2"/>
    <sheet name="Приложение 3" sheetId="21" r:id="rId3"/>
    <sheet name="Приложение 4" sheetId="9" r:id="rId4"/>
    <sheet name="Приложение 5" sheetId="32" r:id="rId5"/>
    <sheet name="Приложение 6" sheetId="28" r:id="rId6"/>
    <sheet name="Приложение 7" sheetId="33" r:id="rId7"/>
    <sheet name="Приложение 8" sheetId="29" r:id="rId8"/>
    <sheet name="Приложение 9" sheetId="34" r:id="rId9"/>
  </sheets>
  <definedNames>
    <definedName name="_xlnm.Print_Area" localSheetId="3">'Приложение 4'!$A$1:$F$239</definedName>
    <definedName name="_xlnm.Print_Area" localSheetId="7">'Приложение 8'!$A$1:$I$165</definedName>
  </definedNames>
  <calcPr calcId="124519"/>
</workbook>
</file>

<file path=xl/calcChain.xml><?xml version="1.0" encoding="utf-8"?>
<calcChain xmlns="http://schemas.openxmlformats.org/spreadsheetml/2006/main">
  <c r="I62" i="29"/>
  <c r="H62"/>
  <c r="I70"/>
  <c r="I153"/>
  <c r="H153"/>
  <c r="I157"/>
  <c r="I58"/>
  <c r="H58"/>
  <c r="I61"/>
  <c r="I68"/>
  <c r="F218" i="9"/>
  <c r="E218"/>
  <c r="F228"/>
  <c r="F226"/>
  <c r="G22" i="34"/>
  <c r="F22"/>
  <c r="D39" i="33" l="1"/>
  <c r="C39"/>
  <c r="E146" i="32"/>
  <c r="E145" s="1"/>
  <c r="E144" s="1"/>
  <c r="E220" s="1"/>
  <c r="D146"/>
  <c r="D145"/>
  <c r="D144" s="1"/>
  <c r="G134" i="34"/>
  <c r="F134"/>
  <c r="G94"/>
  <c r="F94"/>
  <c r="G70"/>
  <c r="F70"/>
  <c r="G67"/>
  <c r="F67"/>
  <c r="G145"/>
  <c r="F145"/>
  <c r="D54" i="33"/>
  <c r="C54"/>
  <c r="D50"/>
  <c r="C50"/>
  <c r="D48"/>
  <c r="C48"/>
  <c r="D45"/>
  <c r="C45"/>
  <c r="D35"/>
  <c r="C35"/>
  <c r="D31"/>
  <c r="C31"/>
  <c r="D27"/>
  <c r="C27"/>
  <c r="D17"/>
  <c r="D56" s="1"/>
  <c r="D58" s="1"/>
  <c r="C17"/>
  <c r="C56" s="1"/>
  <c r="C58" s="1"/>
  <c r="E217" i="32"/>
  <c r="D217"/>
  <c r="E216"/>
  <c r="D216"/>
  <c r="E199"/>
  <c r="D199"/>
  <c r="D220" s="1"/>
  <c r="E188"/>
  <c r="D188"/>
  <c r="E185"/>
  <c r="D185"/>
  <c r="E179"/>
  <c r="D179"/>
  <c r="E178"/>
  <c r="D178"/>
  <c r="E177"/>
  <c r="D177"/>
  <c r="E175"/>
  <c r="D175"/>
  <c r="E174"/>
  <c r="D174"/>
  <c r="E172"/>
  <c r="D172"/>
  <c r="E171"/>
  <c r="D171"/>
  <c r="E170"/>
  <c r="D170"/>
  <c r="E168"/>
  <c r="D168"/>
  <c r="E167"/>
  <c r="D167"/>
  <c r="E166"/>
  <c r="D166"/>
  <c r="E163"/>
  <c r="D163"/>
  <c r="E162"/>
  <c r="D162"/>
  <c r="E161"/>
  <c r="D161"/>
  <c r="E157"/>
  <c r="D157"/>
  <c r="E156"/>
  <c r="D156"/>
  <c r="E155"/>
  <c r="D155"/>
  <c r="E151"/>
  <c r="D151"/>
  <c r="E150"/>
  <c r="D150"/>
  <c r="E149"/>
  <c r="D149"/>
  <c r="E142"/>
  <c r="D142"/>
  <c r="E141"/>
  <c r="D141"/>
  <c r="E140"/>
  <c r="D140"/>
  <c r="E138"/>
  <c r="D138"/>
  <c r="E137"/>
  <c r="D137"/>
  <c r="E136"/>
  <c r="D136"/>
  <c r="E133"/>
  <c r="D133"/>
  <c r="E132"/>
  <c r="D132"/>
  <c r="E130"/>
  <c r="D130"/>
  <c r="E129"/>
  <c r="D129"/>
  <c r="E126"/>
  <c r="D126"/>
  <c r="E125"/>
  <c r="D125"/>
  <c r="E122"/>
  <c r="D122"/>
  <c r="E121"/>
  <c r="D121"/>
  <c r="E118"/>
  <c r="D118"/>
  <c r="E117"/>
  <c r="D117"/>
  <c r="E115"/>
  <c r="D115"/>
  <c r="E114"/>
  <c r="D114"/>
  <c r="E112"/>
  <c r="D112"/>
  <c r="E111"/>
  <c r="D111"/>
  <c r="E110"/>
  <c r="D110"/>
  <c r="D108"/>
  <c r="D107"/>
  <c r="E106"/>
  <c r="D106"/>
  <c r="D104"/>
  <c r="D103" s="1"/>
  <c r="D102" s="1"/>
  <c r="E102"/>
  <c r="E97"/>
  <c r="D97"/>
  <c r="E96"/>
  <c r="D96"/>
  <c r="E93"/>
  <c r="D93"/>
  <c r="E91"/>
  <c r="D91"/>
  <c r="E89"/>
  <c r="D89"/>
  <c r="E84"/>
  <c r="D84"/>
  <c r="E83"/>
  <c r="D83"/>
  <c r="E82"/>
  <c r="D82"/>
  <c r="E78"/>
  <c r="D78"/>
  <c r="E77"/>
  <c r="D77"/>
  <c r="E75"/>
  <c r="D75"/>
  <c r="E74"/>
  <c r="D74"/>
  <c r="E68"/>
  <c r="D68"/>
  <c r="E67"/>
  <c r="D67"/>
  <c r="E63"/>
  <c r="D63"/>
  <c r="E62"/>
  <c r="D62"/>
  <c r="E58"/>
  <c r="D58"/>
  <c r="E55"/>
  <c r="D55"/>
  <c r="E54"/>
  <c r="D54"/>
  <c r="E44"/>
  <c r="D44"/>
  <c r="E38"/>
  <c r="D38"/>
  <c r="E37"/>
  <c r="D37"/>
  <c r="E34"/>
  <c r="D34"/>
  <c r="E33"/>
  <c r="D33"/>
  <c r="E27"/>
  <c r="D27"/>
  <c r="E26"/>
  <c r="D26"/>
  <c r="D20" s="1"/>
  <c r="D22"/>
  <c r="E21"/>
  <c r="D21"/>
  <c r="E20"/>
  <c r="E41" i="28" l="1"/>
  <c r="E40"/>
  <c r="F186" i="9"/>
  <c r="F185"/>
  <c r="F187"/>
  <c r="D38" i="28"/>
  <c r="C38"/>
  <c r="H97" i="29"/>
  <c r="G97"/>
  <c r="F97"/>
  <c r="I97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98"/>
  <c r="F62"/>
  <c r="I74"/>
  <c r="E38" i="28" l="1"/>
  <c r="G62" i="29"/>
  <c r="I83"/>
  <c r="I84"/>
  <c r="I85"/>
  <c r="I86"/>
  <c r="I87"/>
  <c r="I88"/>
  <c r="I89"/>
  <c r="I90"/>
  <c r="I91"/>
  <c r="I92"/>
  <c r="I93"/>
  <c r="I94"/>
  <c r="I95"/>
  <c r="I96"/>
  <c r="I82"/>
  <c r="E177" i="9"/>
  <c r="F177"/>
  <c r="E176"/>
  <c r="F176"/>
  <c r="E175"/>
  <c r="F175"/>
  <c r="F179"/>
  <c r="G19" i="29"/>
  <c r="H19"/>
  <c r="I43"/>
  <c r="I44"/>
  <c r="I45"/>
  <c r="I46"/>
  <c r="I47"/>
  <c r="I48"/>
  <c r="I49"/>
  <c r="I50"/>
  <c r="I51"/>
  <c r="I52"/>
  <c r="I53"/>
  <c r="I54"/>
  <c r="I55"/>
  <c r="I56"/>
  <c r="I57"/>
  <c r="I42"/>
  <c r="H42"/>
  <c r="E130" i="9"/>
  <c r="F130"/>
  <c r="E129"/>
  <c r="F129"/>
  <c r="D130"/>
  <c r="D129" s="1"/>
  <c r="F232" l="1"/>
  <c r="F233"/>
  <c r="F234"/>
  <c r="F231"/>
  <c r="E157"/>
  <c r="E156" s="1"/>
  <c r="E155" s="1"/>
  <c r="D155"/>
  <c r="D156"/>
  <c r="D157"/>
  <c r="F159"/>
  <c r="F158"/>
  <c r="F157" s="1"/>
  <c r="F156" s="1"/>
  <c r="F155" s="1"/>
  <c r="E101"/>
  <c r="F101"/>
  <c r="D101"/>
  <c r="D21" i="21"/>
  <c r="E21"/>
  <c r="C21"/>
  <c r="C19" s="1"/>
  <c r="D30"/>
  <c r="E30"/>
  <c r="D29"/>
  <c r="E29"/>
  <c r="D28"/>
  <c r="E28"/>
  <c r="D25"/>
  <c r="E25"/>
  <c r="D24"/>
  <c r="E24"/>
  <c r="D23"/>
  <c r="E23"/>
  <c r="C23"/>
  <c r="C24"/>
  <c r="C25"/>
  <c r="C28"/>
  <c r="C29"/>
  <c r="C30"/>
  <c r="D19"/>
  <c r="E19"/>
  <c r="H165" i="29"/>
  <c r="G165"/>
  <c r="I40"/>
  <c r="I41" l="1"/>
  <c r="I30"/>
  <c r="I19" s="1"/>
  <c r="D30" i="28"/>
  <c r="E30"/>
  <c r="E32"/>
  <c r="D49"/>
  <c r="E49"/>
  <c r="E51"/>
  <c r="D16"/>
  <c r="E16"/>
  <c r="E25"/>
  <c r="D44"/>
  <c r="E45"/>
  <c r="E44" s="1"/>
  <c r="E53"/>
  <c r="E47"/>
  <c r="E34"/>
  <c r="E26"/>
  <c r="F188" i="9"/>
  <c r="E190"/>
  <c r="E189" s="1"/>
  <c r="F190"/>
  <c r="F189" s="1"/>
  <c r="F191"/>
  <c r="F236"/>
  <c r="F235" s="1"/>
  <c r="F207"/>
  <c r="F204"/>
  <c r="F202"/>
  <c r="F201" s="1"/>
  <c r="F200" s="1"/>
  <c r="F194"/>
  <c r="F193" s="1"/>
  <c r="F192" s="1"/>
  <c r="F182"/>
  <c r="F181" s="1"/>
  <c r="F180" s="1"/>
  <c r="F169"/>
  <c r="F168" s="1"/>
  <c r="F167" s="1"/>
  <c r="F162"/>
  <c r="F161" s="1"/>
  <c r="F160" s="1"/>
  <c r="F153"/>
  <c r="F152" s="1"/>
  <c r="F150"/>
  <c r="F149" s="1"/>
  <c r="F148" s="1"/>
  <c r="F146"/>
  <c r="F145" s="1"/>
  <c r="F144" s="1"/>
  <c r="F142"/>
  <c r="F141" s="1"/>
  <c r="F140" s="1"/>
  <c r="F138"/>
  <c r="F137"/>
  <c r="F135"/>
  <c r="F134"/>
  <c r="F127"/>
  <c r="F126" s="1"/>
  <c r="F123"/>
  <c r="F122" s="1"/>
  <c r="F120"/>
  <c r="F119" s="1"/>
  <c r="F118"/>
  <c r="E117"/>
  <c r="F117"/>
  <c r="E116"/>
  <c r="F116"/>
  <c r="E115"/>
  <c r="F114"/>
  <c r="F113" s="1"/>
  <c r="F112" s="1"/>
  <c r="F111" s="1"/>
  <c r="E113"/>
  <c r="E112" s="1"/>
  <c r="E111" s="1"/>
  <c r="E109"/>
  <c r="F109"/>
  <c r="E108"/>
  <c r="F108"/>
  <c r="E107"/>
  <c r="F107"/>
  <c r="E102"/>
  <c r="F102"/>
  <c r="E99"/>
  <c r="F99"/>
  <c r="E96"/>
  <c r="F96"/>
  <c r="E94"/>
  <c r="E89"/>
  <c r="F89"/>
  <c r="E88"/>
  <c r="E87" s="1"/>
  <c r="E83"/>
  <c r="F83"/>
  <c r="F82" s="1"/>
  <c r="E82"/>
  <c r="E79"/>
  <c r="F79"/>
  <c r="F78" s="1"/>
  <c r="E78"/>
  <c r="E72"/>
  <c r="F72"/>
  <c r="F71" s="1"/>
  <c r="E71"/>
  <c r="E67"/>
  <c r="F67"/>
  <c r="E66"/>
  <c r="F66"/>
  <c r="E62"/>
  <c r="F62"/>
  <c r="E59"/>
  <c r="F59"/>
  <c r="E58"/>
  <c r="F58"/>
  <c r="F48"/>
  <c r="E42"/>
  <c r="E41" s="1"/>
  <c r="F42"/>
  <c r="F41"/>
  <c r="E38"/>
  <c r="F38"/>
  <c r="E37"/>
  <c r="F37"/>
  <c r="E29"/>
  <c r="F29"/>
  <c r="E28"/>
  <c r="E19" s="1"/>
  <c r="F28"/>
  <c r="F25"/>
  <c r="E21"/>
  <c r="F21"/>
  <c r="E20"/>
  <c r="F20"/>
  <c r="F95"/>
  <c r="F94" s="1"/>
  <c r="F88" s="1"/>
  <c r="F87" s="1"/>
  <c r="D88" i="30"/>
  <c r="E88"/>
  <c r="D87"/>
  <c r="E87"/>
  <c r="D110"/>
  <c r="E110"/>
  <c r="D101"/>
  <c r="D100" s="1"/>
  <c r="E101"/>
  <c r="F101"/>
  <c r="F100" s="1"/>
  <c r="E100"/>
  <c r="D98"/>
  <c r="E98"/>
  <c r="F98"/>
  <c r="D96"/>
  <c r="E96"/>
  <c r="F96"/>
  <c r="D95"/>
  <c r="E95"/>
  <c r="D93"/>
  <c r="E93"/>
  <c r="F93"/>
  <c r="F92" s="1"/>
  <c r="D92"/>
  <c r="E92"/>
  <c r="D90"/>
  <c r="E90"/>
  <c r="F90"/>
  <c r="F89" s="1"/>
  <c r="D89"/>
  <c r="E89"/>
  <c r="D85"/>
  <c r="E85"/>
  <c r="F85"/>
  <c r="F84" s="1"/>
  <c r="D84"/>
  <c r="E84"/>
  <c r="D81"/>
  <c r="E81"/>
  <c r="F81"/>
  <c r="D79"/>
  <c r="E79"/>
  <c r="F79"/>
  <c r="D77"/>
  <c r="E77"/>
  <c r="F77"/>
  <c r="D75"/>
  <c r="E75"/>
  <c r="F75"/>
  <c r="D74"/>
  <c r="E74"/>
  <c r="D71"/>
  <c r="E71"/>
  <c r="F71"/>
  <c r="F70" s="1"/>
  <c r="D70"/>
  <c r="E70"/>
  <c r="D68"/>
  <c r="E68"/>
  <c r="F68"/>
  <c r="F67" s="1"/>
  <c r="D67"/>
  <c r="E67"/>
  <c r="D66"/>
  <c r="E66"/>
  <c r="D63"/>
  <c r="E63"/>
  <c r="F63"/>
  <c r="F62" s="1"/>
  <c r="F61" s="1"/>
  <c r="D62"/>
  <c r="E62"/>
  <c r="D61"/>
  <c r="E61"/>
  <c r="D56"/>
  <c r="E56"/>
  <c r="F56"/>
  <c r="F55" s="1"/>
  <c r="D55"/>
  <c r="E55"/>
  <c r="D53"/>
  <c r="E53"/>
  <c r="F53"/>
  <c r="F52" s="1"/>
  <c r="D52"/>
  <c r="E52"/>
  <c r="D50"/>
  <c r="E50"/>
  <c r="F50"/>
  <c r="D47"/>
  <c r="E47"/>
  <c r="F47"/>
  <c r="D46"/>
  <c r="E46"/>
  <c r="D45"/>
  <c r="E45"/>
  <c r="D43"/>
  <c r="E43"/>
  <c r="F43"/>
  <c r="F42" s="1"/>
  <c r="D42"/>
  <c r="E42"/>
  <c r="D40"/>
  <c r="E40"/>
  <c r="F40"/>
  <c r="D38"/>
  <c r="E38"/>
  <c r="F38"/>
  <c r="D35"/>
  <c r="E35"/>
  <c r="F35"/>
  <c r="D34"/>
  <c r="E34"/>
  <c r="D25"/>
  <c r="E25"/>
  <c r="F25"/>
  <c r="F24" s="1"/>
  <c r="D24"/>
  <c r="E24"/>
  <c r="D19"/>
  <c r="E19"/>
  <c r="F19"/>
  <c r="F18" s="1"/>
  <c r="D18"/>
  <c r="E18"/>
  <c r="D17"/>
  <c r="E17"/>
  <c r="F115" i="9" l="1"/>
  <c r="F184"/>
  <c r="E184"/>
  <c r="E239" s="1"/>
  <c r="I165" i="29"/>
  <c r="D55" i="28"/>
  <c r="E55"/>
  <c r="F19" i="9"/>
  <c r="F95" i="30"/>
  <c r="F88" s="1"/>
  <c r="F87" s="1"/>
  <c r="F74"/>
  <c r="F66"/>
  <c r="F46"/>
  <c r="F45" s="1"/>
  <c r="F34"/>
  <c r="F239" i="9" l="1"/>
  <c r="F17" i="30"/>
  <c r="F110" s="1"/>
  <c r="F109" l="1"/>
  <c r="F108"/>
  <c r="F105"/>
  <c r="C87"/>
  <c r="D107"/>
  <c r="E107"/>
  <c r="C107"/>
  <c r="D106"/>
  <c r="E106"/>
  <c r="C106"/>
  <c r="E103"/>
  <c r="C103"/>
  <c r="D104"/>
  <c r="D103" s="1"/>
  <c r="E104"/>
  <c r="F104"/>
  <c r="F103" s="1"/>
  <c r="C104"/>
  <c r="C101"/>
  <c r="C100" s="1"/>
  <c r="C98"/>
  <c r="C96"/>
  <c r="C95" s="1"/>
  <c r="C93"/>
  <c r="C92" s="1"/>
  <c r="C90"/>
  <c r="C89" s="1"/>
  <c r="C85"/>
  <c r="C84"/>
  <c r="C81"/>
  <c r="C79"/>
  <c r="C77"/>
  <c r="C75"/>
  <c r="C74" s="1"/>
  <c r="C71"/>
  <c r="C70" s="1"/>
  <c r="C68"/>
  <c r="C67" s="1"/>
  <c r="C66" s="1"/>
  <c r="C63"/>
  <c r="C62" s="1"/>
  <c r="C61" s="1"/>
  <c r="C56"/>
  <c r="C55" s="1"/>
  <c r="C53"/>
  <c r="C52" s="1"/>
  <c r="C50"/>
  <c r="C47"/>
  <c r="C46"/>
  <c r="C43"/>
  <c r="C42"/>
  <c r="C40"/>
  <c r="C38"/>
  <c r="C35"/>
  <c r="C34" s="1"/>
  <c r="C25"/>
  <c r="C24" s="1"/>
  <c r="C19"/>
  <c r="C18" s="1"/>
  <c r="F107" l="1"/>
  <c r="F106" s="1"/>
  <c r="C45"/>
  <c r="C88"/>
  <c r="C17"/>
  <c r="C110" s="1"/>
  <c r="F153" i="29" l="1"/>
  <c r="D138" i="9"/>
  <c r="D127"/>
  <c r="D202" l="1"/>
  <c r="D201" s="1"/>
  <c r="D200" s="1"/>
  <c r="D218" l="1"/>
  <c r="D169"/>
  <c r="D162"/>
  <c r="D99"/>
  <c r="D79"/>
  <c r="F19" i="29"/>
  <c r="D194" i="9" l="1"/>
  <c r="D193" s="1"/>
  <c r="D192" s="1"/>
  <c r="C47" i="28"/>
  <c r="C34"/>
  <c r="D123" i="9"/>
  <c r="D122" s="1"/>
  <c r="D135"/>
  <c r="D134" s="1"/>
  <c r="D137"/>
  <c r="D126"/>
  <c r="D120"/>
  <c r="D119" s="1"/>
  <c r="D117"/>
  <c r="D190"/>
  <c r="D189" s="1"/>
  <c r="D186"/>
  <c r="D185" s="1"/>
  <c r="D182"/>
  <c r="D181" s="1"/>
  <c r="D180" s="1"/>
  <c r="D102"/>
  <c r="D184" l="1"/>
  <c r="F58" i="29" l="1"/>
  <c r="C53" i="28"/>
  <c r="C49"/>
  <c r="C44"/>
  <c r="C30"/>
  <c r="C26"/>
  <c r="C16"/>
  <c r="C55" l="1"/>
  <c r="F165" i="29"/>
  <c r="D96" i="9"/>
  <c r="D67"/>
  <c r="D72"/>
  <c r="D207" l="1"/>
  <c r="D116" l="1"/>
  <c r="D115" s="1"/>
  <c r="D239" s="1"/>
  <c r="D21"/>
  <c r="D29" l="1"/>
  <c r="D28" s="1"/>
  <c r="D236" l="1"/>
  <c r="D235" s="1"/>
  <c r="D204"/>
  <c r="D177"/>
  <c r="D176" s="1"/>
  <c r="D175" s="1"/>
  <c r="D168"/>
  <c r="D167" s="1"/>
  <c r="D161"/>
  <c r="D160" s="1"/>
  <c r="D153"/>
  <c r="D152" s="1"/>
  <c r="D150"/>
  <c r="D149" s="1"/>
  <c r="D146"/>
  <c r="D145" s="1"/>
  <c r="D144" s="1"/>
  <c r="D142"/>
  <c r="D141" s="1"/>
  <c r="D140" s="1"/>
  <c r="D113"/>
  <c r="D112" s="1"/>
  <c r="D111" s="1"/>
  <c r="D109"/>
  <c r="D108" s="1"/>
  <c r="D107" s="1"/>
  <c r="D94"/>
  <c r="D89"/>
  <c r="D83"/>
  <c r="D82" s="1"/>
  <c r="D78"/>
  <c r="D71"/>
  <c r="D66"/>
  <c r="D62"/>
  <c r="D59"/>
  <c r="D48"/>
  <c r="D42"/>
  <c r="D38"/>
  <c r="D37" s="1"/>
  <c r="D25"/>
  <c r="D88" l="1"/>
  <c r="D87" s="1"/>
  <c r="D20"/>
  <c r="D58"/>
  <c r="D41"/>
  <c r="D148"/>
  <c r="D19" l="1"/>
</calcChain>
</file>

<file path=xl/sharedStrings.xml><?xml version="1.0" encoding="utf-8"?>
<sst xmlns="http://schemas.openxmlformats.org/spreadsheetml/2006/main" count="2306" uniqueCount="828">
  <si>
    <t>к решению Совета</t>
  </si>
  <si>
    <t>Тейковского</t>
  </si>
  <si>
    <t>муниципального района</t>
  </si>
  <si>
    <t>Наименование показателя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</si>
  <si>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</si>
  <si>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</si>
  <si>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</si>
  <si>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</si>
  <si>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</si>
  <si>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</si>
  <si>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</si>
  <si>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</si>
  <si>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</si>
  <si>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</si>
  <si>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</si>
  <si>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</si>
  <si>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</si>
  <si>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</si>
  <si>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</si>
  <si>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</si>
  <si>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</si>
  <si>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</si>
  <si>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</si>
  <si>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</si>
  <si>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</si>
  <si>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</si>
  <si>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</si>
  <si>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</si>
  <si>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</si>
  <si>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</si>
  <si>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</si>
  <si>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</si>
  <si>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</si>
  <si>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</si>
  <si>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</si>
  <si>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</si>
  <si>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</si>
  <si>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</si>
  <si>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</si>
  <si>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</si>
  <si>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</si>
  <si>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</si>
  <si>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</si>
  <si>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</si>
  <si>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</si>
  <si>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</si>
  <si>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</si>
  <si>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</si>
  <si>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</si>
  <si>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</si>
  <si>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</si>
  <si>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</si>
  <si>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</si>
  <si>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</si>
  <si>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</si>
  <si>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</si>
  <si>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</si>
  <si>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</si>
  <si>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</si>
  <si>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</si>
  <si>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</si>
  <si>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</si>
  <si>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</si>
  <si>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</si>
  <si>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</si>
  <si>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</si>
  <si>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</si>
  <si>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</si>
  <si>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</si>
  <si>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</si>
  <si>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</si>
  <si>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</si>
  <si>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</si>
  <si>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</si>
  <si>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</si>
  <si>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</si>
  <si>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</si>
  <si>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</si>
  <si>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</si>
  <si>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</si>
  <si>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</si>
  <si>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</si>
  <si>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</si>
  <si>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</si>
  <si>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</si>
  <si>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</si>
  <si>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</si>
  <si>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</si>
  <si>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</si>
  <si>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</si>
  <si>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</si>
  <si>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</si>
  <si>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</si>
  <si>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</si>
  <si>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</si>
  <si>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</si>
  <si>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</si>
  <si>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</si>
  <si>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</si>
  <si>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</si>
  <si>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</si>
  <si>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</si>
  <si>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</si>
  <si>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</si>
  <si>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</si>
  <si>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</si>
  <si>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</si>
  <si>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</si>
  <si>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</si>
  <si>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</si>
  <si>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</si>
  <si>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</si>
  <si>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</si>
  <si>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</si>
  <si>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</si>
  <si>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</si>
  <si>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</si>
  <si>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</si>
  <si>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</si>
  <si>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</si>
  <si>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</si>
  <si>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</si>
  <si>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</si>
  <si>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</si>
  <si>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</si>
  <si>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</si>
  <si>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</si>
  <si>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</si>
  <si>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</si>
  <si>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</si>
  <si>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</si>
  <si>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</si>
  <si>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</si>
  <si>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</si>
  <si>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</si>
  <si>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</si>
  <si>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</si>
  <si>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</si>
  <si>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</si>
  <si>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</si>
  <si>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</si>
  <si>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</si>
  <si>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</si>
  <si>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</si>
  <si>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</si>
  <si>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</si>
  <si>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</si>
  <si>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</si>
  <si>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</si>
  <si>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</si>
  <si>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</si>
  <si>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</si>
  <si>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</si>
  <si>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</si>
  <si>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</si>
  <si>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</si>
  <si>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</si>
  <si>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</si>
  <si>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</si>
  <si>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</si>
  <si>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</si>
  <si>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</si>
  <si>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</si>
  <si>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</si>
  <si>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</si>
  <si>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</si>
  <si>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</si>
  <si>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</si>
  <si>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</si>
  <si>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</si>
  <si>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</si>
  <si>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</si>
  <si>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</si>
  <si>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</si>
  <si>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</si>
  <si>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</si>
  <si>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</si>
  <si>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</si>
  <si>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</si>
  <si>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</si>
  <si>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</si>
  <si>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</si>
  <si>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</si>
  <si>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</si>
  <si>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</si>
  <si>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</si>
  <si>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</si>
  <si>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</si>
  <si>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</si>
  <si>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</si>
  <si>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</si>
  <si>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</si>
  <si>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</si>
  <si>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</si>
  <si>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</si>
  <si>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</si>
  <si>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</si>
  <si>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</si>
  <si>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</si>
  <si>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</si>
  <si>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</si>
  <si>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</si>
  <si>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</si>
  <si>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</si>
  <si>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</si>
  <si>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</si>
  <si>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</si>
  <si>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</si>
  <si>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</si>
  <si>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</si>
  <si>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</si>
  <si>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</si>
  <si>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</si>
  <si>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</si>
  <si>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</si>
  <si>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</si>
  <si>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</si>
  <si>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</si>
  <si>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</si>
  <si>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</si>
  <si>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</si>
  <si>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</si>
  <si>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</si>
  <si>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</si>
  <si>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</si>
  <si>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</si>
  <si>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</si>
  <si>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</si>
  <si>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</si>
  <si>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</si>
  <si>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</si>
  <si>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</si>
  <si>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</si>
  <si>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</si>
  <si>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</si>
  <si>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</si>
  <si>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</si>
  <si>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</si>
  <si>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</si>
  <si>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</si>
  <si>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</si>
  <si>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</si>
  <si>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</si>
  <si>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</si>
  <si>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</si>
  <si>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</si>
  <si>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</si>
  <si>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</si>
  <si>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</si>
  <si>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</si>
  <si>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</si>
  <si>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</si>
  <si>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</si>
  <si>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</si>
  <si>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</si>
  <si>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</si>
  <si>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</si>
  <si>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</si>
  <si>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</si>
  <si>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</si>
  <si>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</si>
  <si>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</si>
  <si>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</si>
  <si>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</si>
  <si>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</si>
  <si>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</si>
  <si>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</si>
  <si>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</si>
  <si>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</si>
  <si>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</si>
  <si>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</si>
  <si>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</si>
  <si>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</si>
  <si>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</si>
  <si>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</si>
  <si>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</si>
  <si>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</si>
  <si>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</si>
  <si>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</si>
  <si>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</si>
  <si>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</si>
  <si>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</si>
  <si>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</si>
  <si>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</si>
  <si>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</si>
  <si>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</si>
  <si>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</si>
  <si>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</si>
  <si>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</si>
  <si>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</si>
  <si>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</si>
  <si>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</si>
  <si>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</si>
  <si>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</si>
  <si>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</si>
  <si>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</si>
  <si>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</si>
  <si>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</si>
  <si>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</si>
  <si>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</si>
  <si>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</si>
  <si>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</si>
  <si>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</si>
  <si>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</si>
  <si>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</si>
  <si>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</si>
  <si>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</si>
  <si>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</si>
  <si>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</si>
  <si>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</si>
  <si>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</si>
  <si>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</si>
  <si>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</si>
  <si>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</si>
  <si>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</si>
  <si>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</si>
  <si>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</si>
  <si>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</si>
  <si>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</si>
  <si>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</si>
  <si>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</si>
  <si>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</si>
  <si>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</si>
  <si>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</si>
  <si>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</si>
  <si>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</si>
  <si>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</si>
  <si>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</si>
  <si>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</si>
  <si>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</si>
  <si>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</si>
  <si>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</si>
  <si>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</si>
  <si>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</si>
  <si>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</si>
  <si>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</si>
  <si>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</si>
  <si>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</si>
  <si>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</si>
  <si>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</si>
  <si>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</si>
  <si>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</si>
  <si>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</si>
  <si>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</si>
  <si>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>Утверждено по бюджету на 2017г.</t>
  </si>
  <si>
    <t>2019 год</t>
  </si>
  <si>
    <t>2018 год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</si>
  <si>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</si>
  <si>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</si>
  <si>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</si>
  <si>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</si>
  <si>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 (Предоставление субсидий бюджетным, автономным учреждениям и иным некоммерческим организациям)</t>
  </si>
  <si>
    <t>Основное мероприятие "Организация библиотечного обслуживания населения"</t>
  </si>
  <si>
    <t>0210400000</t>
  </si>
  <si>
    <t>Расходы на повышение заработной платы педагогических работников учреждений дополнительного образования детей в сфере культуры и искусства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</si>
  <si>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</si>
  <si>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 xml:space="preserve">Организационные меры по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</si>
  <si>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Приложение 9</t>
  </si>
  <si>
    <t>Приложение 5</t>
  </si>
  <si>
    <t>2017 год</t>
  </si>
  <si>
    <t>и плановый период 2018 - 2019 г.г.</t>
  </si>
  <si>
    <t>бюджета Тейковского муниципального района на 2017 год по разделам и подразделам функциональной классификации расходов Российской Федерации</t>
  </si>
  <si>
    <t xml:space="preserve">Утверждено по бюджету на 2017г </t>
  </si>
  <si>
    <t>Молодежная политика</t>
  </si>
  <si>
    <t>Приложение 11</t>
  </si>
  <si>
    <t xml:space="preserve">района на 2017 год </t>
  </si>
  <si>
    <t>Утверждено по бюджету на 2017 год</t>
  </si>
  <si>
    <t>Основное мероприятие «Привлечение и развитие кадрового потенциала в учреждениях здравоохранения района»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</si>
  <si>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</si>
  <si>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</si>
  <si>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</si>
  <si>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</si>
  <si>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</si>
  <si>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>0610107040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</si>
  <si>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</si>
  <si>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</si>
  <si>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</si>
  <si>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</si>
  <si>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</si>
  <si>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</si>
  <si>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0640000000</t>
  </si>
  <si>
    <t>0640100000</t>
  </si>
  <si>
    <t>0640140020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</si>
  <si>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</si>
  <si>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</si>
  <si>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</si>
  <si>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</si>
  <si>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</si>
  <si>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</si>
  <si>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</si>
  <si>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</si>
  <si>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</si>
  <si>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</si>
  <si>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>0660000000</t>
  </si>
  <si>
    <t>0670000000</t>
  </si>
  <si>
    <t>0680000000</t>
  </si>
  <si>
    <t>0690000000</t>
  </si>
  <si>
    <t>06Б0000000</t>
  </si>
  <si>
    <t>0660100000</t>
  </si>
  <si>
    <t>0660120200</t>
  </si>
  <si>
    <t>0660120210</t>
  </si>
  <si>
    <t>0670100000</t>
  </si>
  <si>
    <t>0680100000</t>
  </si>
  <si>
    <t>0680120240</t>
  </si>
  <si>
    <t>0690100000</t>
  </si>
  <si>
    <t>06Б0100000</t>
  </si>
  <si>
    <t xml:space="preserve">Содержание и обслуживание газопровода  (Закупка товаров, работ и услуг для обеспечения государственных (муниципальных) нужд) 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</si>
  <si>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</si>
  <si>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</si>
  <si>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</si>
  <si>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>0120100140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</si>
  <si>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2017 год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</si>
  <si>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</si>
  <si>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</si>
  <si>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</si>
  <si>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</si>
  <si>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</si>
  <si>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0902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</si>
  <si>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</si>
  <si>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</si>
  <si>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</si>
  <si>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</si>
  <si>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</si>
  <si>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</si>
  <si>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</si>
  <si>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0900</t>
  </si>
  <si>
    <t>Здравоохранение</t>
  </si>
  <si>
    <t>Амбулаторная помощь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</si>
  <si>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</si>
  <si>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</si>
  <si>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</si>
  <si>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</si>
  <si>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</si>
  <si>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</si>
  <si>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</si>
  <si>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</si>
  <si>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</si>
  <si>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</si>
  <si>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</si>
  <si>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</si>
  <si>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0210408030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</si>
  <si>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(Межбюджетные трансферты)</t>
  </si>
  <si>
    <t>0670108040</t>
  </si>
  <si>
    <t>0690108060</t>
  </si>
  <si>
    <t>Профилактика правонарушений, борьба с преступностью и обеспечение безопасности граждан  (Предоставление субсидий бюджетным, автономным учреждениям и иным некоммерческим организациям)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</si>
  <si>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</si>
  <si>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</si>
  <si>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</si>
  <si>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</si>
  <si>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06Б0108110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</si>
  <si>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</si>
  <si>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</si>
  <si>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</si>
  <si>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</si>
  <si>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</si>
  <si>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</si>
  <si>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</si>
  <si>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</si>
  <si>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поселений(Межбюджетные трансферты)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</si>
  <si>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</si>
  <si>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от 16.12.2016 г. № 155-р</t>
  </si>
  <si>
    <t>0410100320</t>
  </si>
  <si>
    <t>0680160050</t>
  </si>
  <si>
    <t>600</t>
  </si>
  <si>
    <t>10</t>
  </si>
  <si>
    <t xml:space="preserve">бюджета Тейковского муниципального района на 2017 год                                             </t>
  </si>
  <si>
    <t>0680108120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</si>
  <si>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</si>
  <si>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</t>
  </si>
  <si>
    <t>Приложение 2</t>
  </si>
  <si>
    <t xml:space="preserve">Тейковского </t>
  </si>
  <si>
    <t xml:space="preserve">от 16.12.2016 г. № 155-р  </t>
  </si>
  <si>
    <t>ДОХОДЫ</t>
  </si>
  <si>
    <t xml:space="preserve">   бюджета Тейковского муниципального района по кодам классификации доходов бюджетов на 2017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</si>
  <si>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</si>
  <si>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</si>
  <si>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</si>
  <si>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</si>
  <si>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</si>
  <si>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</si>
  <si>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</si>
  <si>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</si>
  <si>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</si>
  <si>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</si>
  <si>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</si>
  <si>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</si>
  <si>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</si>
  <si>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</si>
  <si>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</si>
  <si>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</si>
  <si>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</si>
  <si>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</si>
  <si>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</si>
  <si>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</si>
  <si>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</si>
  <si>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</si>
  <si>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</si>
  <si>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</si>
  <si>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</si>
  <si>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</si>
  <si>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</si>
  <si>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</si>
  <si>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</si>
  <si>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</si>
  <si>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</si>
  <si>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</si>
  <si>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</si>
  <si>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</si>
  <si>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</si>
  <si>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</si>
  <si>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</si>
  <si>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</si>
  <si>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</si>
  <si>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</si>
  <si>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</si>
  <si>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</si>
  <si>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</si>
  <si>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</si>
  <si>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</si>
  <si>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</si>
  <si>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</si>
  <si>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</si>
  <si>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</si>
  <si>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</si>
  <si>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</si>
  <si>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</si>
  <si>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</si>
  <si>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</si>
  <si>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</si>
  <si>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</si>
  <si>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</si>
  <si>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</si>
  <si>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</si>
  <si>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</si>
  <si>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</si>
  <si>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</si>
  <si>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</si>
  <si>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</si>
  <si>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</si>
  <si>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</si>
  <si>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</si>
  <si>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</si>
  <si>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</si>
  <si>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</si>
  <si>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</si>
  <si>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</si>
  <si>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</si>
  <si>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</si>
  <si>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</si>
  <si>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</si>
  <si>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</si>
  <si>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</si>
  <si>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</si>
  <si>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</si>
  <si>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</si>
  <si>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</si>
  <si>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</si>
  <si>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</si>
  <si>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</si>
  <si>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</si>
  <si>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</si>
  <si>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</si>
  <si>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</si>
  <si>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</si>
  <si>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</si>
  <si>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</si>
  <si>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</si>
  <si>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</si>
  <si>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</si>
  <si>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</si>
  <si>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</si>
  <si>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</si>
  <si>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</si>
  <si>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</si>
  <si>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</si>
  <si>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</si>
  <si>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</si>
  <si>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</si>
  <si>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</si>
  <si>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</si>
  <si>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</si>
  <si>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</si>
  <si>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</si>
  <si>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</si>
  <si>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</si>
  <si>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</si>
  <si>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</si>
  <si>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</si>
  <si>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>000 1163300000 0000 140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</si>
  <si>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</si>
  <si>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161 1163305005 0000 140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</si>
  <si>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муниципальных районов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</si>
  <si>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</si>
  <si>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</si>
  <si>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</si>
  <si>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</si>
  <si>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</si>
  <si>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</si>
  <si>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</si>
  <si>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</si>
  <si>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</si>
  <si>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</si>
  <si>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</si>
  <si>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</si>
  <si>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</si>
  <si>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</si>
  <si>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</si>
  <si>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000 2021500000 0000 151</t>
  </si>
  <si>
    <t xml:space="preserve">  Дотации бюджетам субъектов Российской Федерации и муниципальных образований</t>
  </si>
  <si>
    <t xml:space="preserve"> 000 2021500100 0000 151</t>
  </si>
  <si>
    <t xml:space="preserve">  Дотации на выравнивание бюджетной обеспеченности</t>
  </si>
  <si>
    <t>040 2021500105 0000 151</t>
  </si>
  <si>
    <t xml:space="preserve">  Дотации бюджетам муниципальных районов на выравнивание  бюджетной обеспеченности</t>
  </si>
  <si>
    <t xml:space="preserve"> 000 2022000000 0000 151</t>
  </si>
  <si>
    <t xml:space="preserve">  Субсидии бюджетам бюджетной системы Российской Федерации (межбюджетные субсидии)</t>
  </si>
  <si>
    <t xml:space="preserve"> 000 2022999900 0000 151</t>
  </si>
  <si>
    <t xml:space="preserve">  Прочие субсидии</t>
  </si>
  <si>
    <t>040 2022999905 0000 151</t>
  </si>
  <si>
    <t xml:space="preserve">  Прочие субсидии бюджетам муниципальных районов</t>
  </si>
  <si>
    <t xml:space="preserve"> 000 2023000000 0000 151</t>
  </si>
  <si>
    <t xml:space="preserve">  Субвенции бюджетам субъектов Российской Федерации и муниципальных образований</t>
  </si>
  <si>
    <t xml:space="preserve"> 000 2023002400 0000 151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</si>
  <si>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</si>
  <si>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</si>
  <si>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</si>
  <si>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000 2023999900 0000 151</t>
  </si>
  <si>
    <t xml:space="preserve">  Прочие субвенции</t>
  </si>
  <si>
    <t>040 2023999905 0000 151</t>
  </si>
  <si>
    <t xml:space="preserve">  Прочие субвенции бюджетам муниципальных районов</t>
  </si>
  <si>
    <t xml:space="preserve"> 000 2024000000 0000 151</t>
  </si>
  <si>
    <t xml:space="preserve">  Иные межбюджетные трансферты</t>
  </si>
  <si>
    <t xml:space="preserve"> 000 2024001400 0000 151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</si>
  <si>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</si>
  <si>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</si>
  <si>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</si>
  <si>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 Итого доходов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</si>
  <si>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</si>
  <si>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040 2186001005 0000 151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</si>
  <si>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</si>
  <si>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000 2180000000 0000 000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</si>
  <si>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</si>
  <si>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000 2180000005 0000 151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</si>
  <si>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</si>
  <si>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000 2190000005 0000 151</t>
  </si>
  <si>
    <t>ВОЗВРАТ ОСТАТКОВ СУБСИДИЙ, СУБВЕНЦИЙ И ИНЫХ МЕЖБЮДЖЕТНЫХ ТРАНСФЕРТОВ, ИМЕЮЩИХ ЦЕЛЕВОЕ НАЗНАЧЕНИЕ, ПРОШЛЫХ ЛЕТ</t>
  </si>
  <si>
    <t>000 2190000000 0000 000</t>
  </si>
  <si>
    <t>Возврат остатков субсидий на мероприятия подпрограммы "Обеспечение жильем молодых семей" федеральной целевой программы "Жилище" на 2015 - 2020 годы из бюджетов муниципальных районов</t>
  </si>
  <si>
    <t>040 2192502005 0000 151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</si>
  <si>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</si>
  <si>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040 2196001005 0000 151</t>
  </si>
  <si>
    <t>Внесенные изменения</t>
  </si>
  <si>
    <t>Уточненный бюджет на 2017 год</t>
  </si>
  <si>
    <t>Приложение 4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</si>
  <si>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2017 год и плановый период 2018 - 2019 г.г.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</si>
  <si>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</si>
  <si>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</si>
  <si>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040 1 11 03050 05 0000 120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</si>
  <si>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</si>
  <si>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040 1 11 05013 10 0000 120</t>
  </si>
  <si>
    <t>040 1 11 05013 13 0000 120</t>
  </si>
  <si>
    <t>040 1 11 05035 05 0000 120</t>
  </si>
  <si>
    <t xml:space="preserve"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муниципальных,  бюджетных и автономных учреждений) </t>
  </si>
  <si>
    <t>040 1 11 07015 05 0000 120</t>
  </si>
  <si>
    <t>040 1 13 0199505 0000 130</t>
  </si>
  <si>
    <t>Прочие доходы от оказания платных услуг (работ) получателями средств бюджетов муниципальных районов</t>
  </si>
  <si>
    <t>040 1 14 02052 05 0000 410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</si>
  <si>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 автономных учреждений), в части реализации основных средств по указанному имуществу</t>
  </si>
  <si>
    <t>040 1 14 02052 05 0000 440</t>
  </si>
  <si>
    <t>Доходы от реализации имущества, находящегося в оперативном управлении учреждений, находящихся  в ведении органов управления муниципальных районов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</si>
  <si>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040 1 14 02053 05 0000 410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</si>
  <si>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</si>
  <si>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040 1 14 02053 05 0000 440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</si>
  <si>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 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</si>
  <si>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040 1 14 06013 10 0000 430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</si>
  <si>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сельских поселений </t>
  </si>
  <si>
    <t>040 1 14 06013 13 0000 430</t>
  </si>
  <si>
    <t>040 1 16 90050 05 0000 140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</si>
  <si>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</si>
  <si>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040 1 17 01050 05 0000 180</t>
  </si>
  <si>
    <t>Невыясненные поступления, зачисляемые в бюджеты муниципальных районов</t>
  </si>
  <si>
    <t>040 1 17 05050 05 0000 180</t>
  </si>
  <si>
    <t>Прочие неналоговые доходы бюджетов муниципальных районов</t>
  </si>
  <si>
    <t>040 2 02 15001 05 0000 151</t>
  </si>
  <si>
    <t xml:space="preserve">Дотации бюджетам муниципальных районов на выравнивание бюджетной обеспеченности </t>
  </si>
  <si>
    <t>040 2 02 20051 05 0000 151</t>
  </si>
  <si>
    <t xml:space="preserve">Субсидии бюджетам муниципальных районов на реализацию федеральных целевых программ </t>
  </si>
  <si>
    <t>040 2 02 25097 05 0000 151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</si>
  <si>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</si>
  <si>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040 2 02 29999 05 0000 151</t>
  </si>
  <si>
    <t xml:space="preserve">Прочие субсидии бюджетам муниципальных районов </t>
  </si>
  <si>
    <t xml:space="preserve"> 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</si>
  <si>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</si>
  <si>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040 2 02 39999 05 0000 151</t>
  </si>
  <si>
    <t xml:space="preserve">Прочие субвенции бюджетам муниципальных районов </t>
  </si>
  <si>
    <t>040 2 02 40014 05 0000 151</t>
  </si>
  <si>
    <t>Отдел образования Тейковского муниципального района</t>
  </si>
  <si>
    <t>042 1 13 01995 05 0000 130</t>
  </si>
  <si>
    <t>042 1 17 01050 05 0000 180</t>
  </si>
  <si>
    <t>010</t>
  </si>
  <si>
    <t xml:space="preserve">Департамент сельского хозяйства и продовольствия  Ивановской области </t>
  </si>
  <si>
    <t>010 1 16 90050 05 0000 140</t>
  </si>
  <si>
    <t>182</t>
  </si>
  <si>
    <t>Управление Федеральной налоговой службы по Ивановской области</t>
  </si>
  <si>
    <t>182 1 06 01030 05 0000 110</t>
  </si>
  <si>
    <t xml:space="preserve">Налог на имущество физических лиц, взимаемый по ставкам, применяемым к объектам налогообложения, расположенным   в границах межселенных территорий </t>
  </si>
  <si>
    <t>182 1 01 02010 01 0000 100</t>
  </si>
  <si>
    <t>182 1 01 02020 01 0000 100</t>
  </si>
  <si>
    <t>182 1 01 02030 01 0000 100</t>
  </si>
  <si>
    <t>182 1 01 02040 01 0000 100</t>
  </si>
  <si>
    <t>182 1 05 02010 02 0000 110</t>
  </si>
  <si>
    <t>Единый налог на вмененный доход для отдельных видов деятельности</t>
  </si>
  <si>
    <t>182 1 05 02020 02 0000 110</t>
  </si>
  <si>
    <t xml:space="preserve">Единый налог на вмененный доход для отдельных видов деятельности (за налоговые периоды истекшие до 1 января 2011 г.) </t>
  </si>
  <si>
    <t>182 1 05 04020 02 0000 110</t>
  </si>
  <si>
    <t>182 1 09 04053 05 0000 110</t>
  </si>
  <si>
    <t xml:space="preserve">Земельный налог (по обязательствам, возникшим до 1 января 2006 г.), мобилизируемый на межселенных территориях </t>
  </si>
  <si>
    <t>182 1 09 07013 05 0000 110</t>
  </si>
  <si>
    <t>Налог на рекламу, мобилизуемый на территориях муниципального района</t>
  </si>
  <si>
    <t>182 1 09 07033 05 0000 110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</si>
  <si>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</si>
  <si>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182 1 09 07053 05 0000 110</t>
  </si>
  <si>
    <t>Прочие местные налоги и сборы, мобилизуемые на территориях муниципальных районов</t>
  </si>
  <si>
    <t>182 1 16 03010 01 0000 140</t>
  </si>
  <si>
    <r>
      <t xml:space="preserve">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</si>
  <si>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182 1 16 06 000 01 0000 100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</si>
  <si>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</si>
  <si>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182 1 07 01020 01 0000 110</t>
  </si>
  <si>
    <t xml:space="preserve">Налог на добычу общераспространенных полезных ископаемых </t>
  </si>
  <si>
    <t>182 1 08 03010 01 0000 110</t>
  </si>
  <si>
    <t>Государственная пошлина по делам рассматриваемым в судах общей юрисдикции, мировыми судьями (за исключением Верховного Суда Российской Федерации)</t>
  </si>
  <si>
    <t>182 1 16 03030 01 0000 140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</si>
  <si>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</si>
  <si>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182 1 05 03010 01 0000 110</t>
  </si>
  <si>
    <t xml:space="preserve">Единый сельскохозяйственный налог </t>
  </si>
  <si>
    <t>048</t>
  </si>
  <si>
    <t xml:space="preserve">Управление Федеральной службы по надзору в сфере природопользования по Ивановской области  </t>
  </si>
  <si>
    <t>048 1 12 01010 01 0000 120</t>
  </si>
  <si>
    <t>Плата за выбросы загрязняющих веществ в атмосферный воздух стационарными объектами</t>
  </si>
  <si>
    <t>048 1 12 01020 01 0000 120</t>
  </si>
  <si>
    <t>Плата за выбросы загрязняющих веществ в атмосферный воздух передвижными объектами</t>
  </si>
  <si>
    <t>048 1 12 01030 01 0000 120</t>
  </si>
  <si>
    <t xml:space="preserve"> Плата за сбросы загрязняющих веществ в водные объекты</t>
  </si>
  <si>
    <t>048 1 12 01040 01 0000 120</t>
  </si>
  <si>
    <t>Плата за размещение отходов производства и потребления</t>
  </si>
  <si>
    <t>161</t>
  </si>
  <si>
    <t xml:space="preserve">Управление Федеральной антимонопольной службы по Ивановской области </t>
  </si>
  <si>
    <t>161 1 16 33050 05 0000 140</t>
  </si>
  <si>
    <t>321</t>
  </si>
  <si>
    <t xml:space="preserve">Управление Федеральной службы государственной регистрации, кадастра и картографии по Ивановской области </t>
  </si>
  <si>
    <t>321 1 16 25060 01 0000 140</t>
  </si>
  <si>
    <t xml:space="preserve">  Денежные взыскания (штрафы) за нарушение земельного законодательства</t>
  </si>
  <si>
    <t>Управление Федерального казначейства по Ивановской области</t>
  </si>
  <si>
    <t xml:space="preserve">100 1 03 02230 01 0000 110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</si>
  <si>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</si>
  <si>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100 1 03 02240 01 0000 110 </t>
  </si>
  <si>
    <t xml:space="preserve">100 1 03 02250 01 0000 110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</si>
  <si>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</si>
  <si>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</si>
  <si>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040 2 18 60010 05 0000 151</t>
  </si>
  <si>
    <t>040 2 19 60010 05 0000 151</t>
  </si>
  <si>
    <t>93,0</t>
  </si>
  <si>
    <t>39,0</t>
  </si>
  <si>
    <t>748,3</t>
  </si>
  <si>
    <t>+104,2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</si>
  <si>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</si>
  <si>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644,1</t>
  </si>
  <si>
    <t>37,7</t>
  </si>
  <si>
    <t>Приложение 1</t>
  </si>
  <si>
    <t>Приложение 3</t>
  </si>
  <si>
    <t>Приложение 6</t>
  </si>
  <si>
    <t>Разработка проектно - сметной документации для газификации Тейковского муниципального района (строительство магистральных газопроводов) (Капитальные вложения в объекты государственной (муниципальной) собственности)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</si>
  <si>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</si>
  <si>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</si>
  <si>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</si>
  <si>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 xml:space="preserve">Разработка проектов планировки и межевания территории </t>
  </si>
  <si>
    <t xml:space="preserve">Выполнение комплексных кадастровых работ </t>
  </si>
  <si>
    <t>550,0</t>
  </si>
  <si>
    <t>-550,0</t>
  </si>
  <si>
    <t>от 27.02.2017 г. № 168-р</t>
  </si>
  <si>
    <t>0703</t>
  </si>
  <si>
    <t>-1304,2</t>
  </si>
  <si>
    <t>-74,1</t>
  </si>
  <si>
    <t>-0,5</t>
  </si>
  <si>
    <t>-67</t>
  </si>
  <si>
    <t>-3001,5</t>
  </si>
  <si>
    <t>-724,4</t>
  </si>
  <si>
    <t>-105,1</t>
  </si>
  <si>
    <t>Дополнительное образование детей</t>
  </si>
  <si>
    <t>Приложение 8</t>
  </si>
  <si>
    <t xml:space="preserve"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плановый период 2018 - 2019 годов </t>
  </si>
  <si>
    <t>Плановый период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</si>
  <si>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</si>
  <si>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0210400350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</si>
  <si>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</t>
  </si>
  <si>
    <t>Основное мерприятие "Обеспечение водоснабжения в границах муниципального района"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</si>
  <si>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</si>
  <si>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0670120220</t>
  </si>
  <si>
    <t xml:space="preserve">Ремонт, строительство и содержание колодцев (Закупка товаров, работ и услуг для обеспечения государственных (муниципальных) нужд) </t>
  </si>
  <si>
    <t>0670120230</t>
  </si>
  <si>
    <t>Основное мерприятие "Обеспечение теплоснабжения в границах муниципального района"</t>
  </si>
  <si>
    <t>Предоставление субсидий организациям коммунального комплекса Тейковского муниципального района на возмещение разницы в тарифах, затрат или недополученных доходов в связи с производством (реализацией) товаров, выполнением работ, оказанием услуг государственными (муниципальными) унитарными предприятиями в рамках подпрограммы 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  (Иные бюджетные ассигнования)</t>
  </si>
  <si>
    <t>0690160040</t>
  </si>
  <si>
    <t xml:space="preserve">Содержание территорий кладбищ, обустройство контейнерных площадок (Закупка товаров, работ и услуг для обеспечения государственных (муниципальных) нужд) </t>
  </si>
  <si>
    <t>06Б0120250</t>
  </si>
  <si>
    <t xml:space="preserve">Проведение мероприятий по дератизации и дезинсекции территорий кладбищ (Закупка товаров, работ и услуг для обеспечения государственных (муниципальных) нужд) </t>
  </si>
  <si>
    <t>06Б0120260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</si>
  <si>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</si>
  <si>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</si>
  <si>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</t>
  </si>
  <si>
    <t xml:space="preserve">Реализация мероприятий по созданию системы - 112 для обеспечения вызова экстренных оперативных служб (Закупка товаров, работ и услуг для обеспечения государственных (муниципальных) нужд) </t>
  </si>
  <si>
    <r>
      <t>Мероприятия по молодежной политике</t>
    </r>
    <r>
      <rPr>
        <sz val="10"/>
        <color rgb="FF000000"/>
        <rFont val="Times New Roman"/>
        <family val="1"/>
        <charset val="204"/>
      </rPr>
      <t xml:space="preserve"> (Закупка товаров, работ и услуг для обеспечения государственных (муниципальных) нужд) </t>
    </r>
  </si>
  <si>
    <t xml:space="preserve">Проведение официальных физкультурно-оздоровительных и спортивных мероприятий (Закупка товаров, работ и услуг для обеспечения государственных (муниципальных) нужд) </t>
  </si>
  <si>
    <t>Приложение 10</t>
  </si>
  <si>
    <t>бюджета Тейковского муниципального района на плановый период 2018 - 2019 г.г. по разделам и подразделам функциональной классификации расходов Российской Федерации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</si>
  <si>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</si>
  <si>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 xml:space="preserve">Функционирование Правительства РФ, высших исполнительных органов государственной власти субъектов РФ, местных администраций </t>
  </si>
  <si>
    <t xml:space="preserve">Условно утвержденные расходы </t>
  </si>
  <si>
    <t xml:space="preserve">ВСЕГО </t>
  </si>
  <si>
    <t>Приложение 12</t>
  </si>
  <si>
    <t>района на плановый период 2018 - 2019 г.г.</t>
  </si>
  <si>
    <t>Раздел, подраздел</t>
  </si>
  <si>
    <t>-15,0</t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</si>
  <si>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 </t>
    </r>
  </si>
  <si>
    <t>15,0</t>
  </si>
  <si>
    <t>21,0</t>
  </si>
  <si>
    <t>6,0</t>
  </si>
  <si>
    <t>12,0</t>
  </si>
  <si>
    <t xml:space="preserve"> 040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</si>
</sst>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47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3" fillId="0" borderId="0" xfId="0" applyFont="1"/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4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4" fillId="0" borderId="3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/>
    </xf>
    <xf numFmtId="0" fontId="4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6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justify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0" fontId="16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9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0" fontId="19" fillId="0" borderId="0" xfId="0" applyFont="1"/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2" fillId="0" borderId="0" xfId="0" applyFont="1"/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7" fillId="0" borderId="1" xfId="0" applyFont="1" applyBorder="1"/>
    <xf numFmtId="164" fontId="7" fillId="0" borderId="1" xfId="0" applyNumberFormat="1" applyFont="1" applyBorder="1"/>
    <xf numFmtId="0" fontId="0" fillId="0" borderId="0" xfId="0" applyBorder="1"/>
    <xf numFmtId="49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justify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0" fontId="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49" fontId="5" fillId="0" borderId="9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vertical="top" wrapText="1"/>
    </xf>
    <xf numFmtId="0" fontId="4" fillId="0" borderId="9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49" fontId="18" fillId="0" borderId="9" xfId="0" applyNumberFormat="1" applyFont="1" applyBorder="1" applyAlignment="1">
      <alignment horizontal="center" vertical="top" wrapText="1"/>
    </xf>
    <xf numFmtId="49" fontId="18" fillId="0" borderId="4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1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2" fillId="0" borderId="2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0" xfId="0" applyFont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3" fillId="0" borderId="2" xfId="0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2"/>
  <sheetViews>
    <sheetView view="pageBreakPreview" topLeftCell="A96" zoomScaleSheetLayoutView="100" workbookViewId="0">
      <selection activeCell="F105" sqref="F105"/>
    </sheetView>
  </sheetViews>
  <sheetFormatPr defaultRowHeight="15"/>
  <cols>
    <col min="1" max="1" width="22.42578125" customWidth="1"/>
    <col min="2" max="2" width="72" customWidth="1"/>
    <col min="3" max="3" width="11.85546875" customWidth="1"/>
    <col min="4" max="4" width="10.140625" customWidth="1"/>
    <col min="5" max="5" width="6.7109375" hidden="1" customWidth="1"/>
    <col min="6" max="6" width="10.5703125" customWidth="1"/>
  </cols>
  <sheetData>
    <row r="1" spans="1:6" ht="15.75" customHeight="1">
      <c r="B1" s="363" t="s">
        <v>767</v>
      </c>
      <c r="C1" s="363"/>
      <c r="D1" s="363"/>
      <c r="E1" s="363"/>
      <c r="F1" s="363"/>
    </row>
    <row r="2" spans="1:6" ht="15.75" customHeight="1">
      <c r="B2" s="363" t="s">
        <v>0</v>
      </c>
      <c r="C2" s="363"/>
      <c r="D2" s="363"/>
      <c r="E2" s="363"/>
      <c r="F2" s="363"/>
    </row>
    <row r="3" spans="1:6" ht="15.75" customHeight="1">
      <c r="B3" s="364" t="s">
        <v>470</v>
      </c>
      <c r="C3" s="364"/>
      <c r="D3" s="364"/>
      <c r="E3" s="364"/>
      <c r="F3" s="364"/>
    </row>
    <row r="4" spans="1:6" ht="15.75" customHeight="1">
      <c r="B4" s="363" t="s">
        <v>2</v>
      </c>
      <c r="C4" s="363"/>
      <c r="D4" s="363"/>
      <c r="E4" s="363"/>
      <c r="F4" s="363"/>
    </row>
    <row r="5" spans="1:6" ht="15.75" customHeight="1">
      <c r="B5" s="363" t="s">
        <v>778</v>
      </c>
      <c r="C5" s="363"/>
      <c r="D5" s="363"/>
      <c r="E5" s="363"/>
      <c r="F5" s="363"/>
    </row>
    <row r="6" spans="1:6" ht="15.75" customHeight="1">
      <c r="A6" s="1"/>
      <c r="B6" s="363" t="s">
        <v>469</v>
      </c>
      <c r="C6" s="363"/>
      <c r="D6" s="363"/>
      <c r="E6" s="363"/>
      <c r="F6" s="363"/>
    </row>
    <row r="7" spans="1:6" ht="15.75" customHeight="1">
      <c r="A7" s="1"/>
      <c r="B7" s="363" t="s">
        <v>0</v>
      </c>
      <c r="C7" s="363"/>
      <c r="D7" s="363"/>
      <c r="E7" s="363"/>
      <c r="F7" s="363"/>
    </row>
    <row r="8" spans="1:6" ht="15.75" customHeight="1">
      <c r="A8" s="1"/>
      <c r="B8" s="364" t="s">
        <v>470</v>
      </c>
      <c r="C8" s="364"/>
      <c r="D8" s="364"/>
      <c r="E8" s="364"/>
      <c r="F8" s="364"/>
    </row>
    <row r="9" spans="1:6" ht="15.75" customHeight="1">
      <c r="A9" s="1"/>
      <c r="B9" s="363" t="s">
        <v>2</v>
      </c>
      <c r="C9" s="363"/>
      <c r="D9" s="363"/>
      <c r="E9" s="363"/>
      <c r="F9" s="363"/>
    </row>
    <row r="10" spans="1:6" ht="15.75" customHeight="1">
      <c r="A10" s="1"/>
      <c r="B10" s="363" t="s">
        <v>471</v>
      </c>
      <c r="C10" s="363"/>
      <c r="D10" s="363"/>
      <c r="E10" s="363"/>
      <c r="F10" s="363"/>
    </row>
    <row r="11" spans="1:6" ht="15.75">
      <c r="A11" s="379"/>
      <c r="B11" s="380"/>
      <c r="C11" s="380"/>
      <c r="D11" s="254"/>
    </row>
    <row r="12" spans="1:6">
      <c r="A12" s="373" t="s">
        <v>472</v>
      </c>
      <c r="B12" s="373"/>
      <c r="C12" s="373"/>
      <c r="D12" s="255"/>
    </row>
    <row r="13" spans="1:6" ht="35.25" customHeight="1">
      <c r="A13" s="374" t="s">
        <v>473</v>
      </c>
      <c r="B13" s="374"/>
      <c r="C13" s="374"/>
      <c r="D13" s="256"/>
    </row>
    <row r="14" spans="1:6" ht="15.75">
      <c r="A14" s="1"/>
      <c r="B14" s="1"/>
      <c r="C14" s="1"/>
      <c r="D14" s="1"/>
    </row>
    <row r="15" spans="1:6" ht="20.25" customHeight="1">
      <c r="A15" s="1"/>
      <c r="B15" s="375" t="s">
        <v>4</v>
      </c>
      <c r="C15" s="375"/>
      <c r="D15" s="244"/>
    </row>
    <row r="16" spans="1:6" ht="39" customHeight="1">
      <c r="A16" s="257" t="s">
        <v>474</v>
      </c>
      <c r="B16" s="258" t="s">
        <v>3</v>
      </c>
      <c r="C16" s="246" t="s">
        <v>344</v>
      </c>
      <c r="D16" s="246" t="s">
        <v>650</v>
      </c>
      <c r="E16" s="273"/>
      <c r="F16" s="170" t="s">
        <v>651</v>
      </c>
    </row>
    <row r="17" spans="1:6">
      <c r="A17" s="259" t="s">
        <v>475</v>
      </c>
      <c r="B17" s="236" t="s">
        <v>476</v>
      </c>
      <c r="C17" s="252">
        <f>C18+C24+C34+C42+C45+C55+C61+C66+C74+C84</f>
        <v>49712.500000000007</v>
      </c>
      <c r="D17" s="252">
        <f t="shared" ref="D17:F17" si="0">D18+D24+D34+D42+D45+D55+D61+D66+D74+D84</f>
        <v>0</v>
      </c>
      <c r="E17" s="252">
        <f t="shared" si="0"/>
        <v>0</v>
      </c>
      <c r="F17" s="252">
        <f t="shared" si="0"/>
        <v>49712.500000000007</v>
      </c>
    </row>
    <row r="18" spans="1:6">
      <c r="A18" s="259" t="s">
        <v>477</v>
      </c>
      <c r="B18" s="236" t="s">
        <v>478</v>
      </c>
      <c r="C18" s="252">
        <f>C19</f>
        <v>34078.400000000001</v>
      </c>
      <c r="D18" s="252">
        <f t="shared" ref="D18:F18" si="1">D19</f>
        <v>0</v>
      </c>
      <c r="E18" s="252">
        <f t="shared" si="1"/>
        <v>0</v>
      </c>
      <c r="F18" s="252">
        <f t="shared" si="1"/>
        <v>34078.400000000001</v>
      </c>
    </row>
    <row r="19" spans="1:6" ht="14.25" customHeight="1">
      <c r="A19" s="259" t="s">
        <v>479</v>
      </c>
      <c r="B19" s="236" t="s">
        <v>480</v>
      </c>
      <c r="C19" s="252">
        <f>C20+C21+C22+C23</f>
        <v>34078.400000000001</v>
      </c>
      <c r="D19" s="252">
        <f t="shared" ref="D19:F19" si="2">D20+D21+D22+D23</f>
        <v>0</v>
      </c>
      <c r="E19" s="252">
        <f t="shared" si="2"/>
        <v>0</v>
      </c>
      <c r="F19" s="252">
        <f t="shared" si="2"/>
        <v>34078.400000000001</v>
      </c>
    </row>
    <row r="20" spans="1:6" ht="54.75" customHeight="1">
      <c r="A20" s="249" t="s">
        <v>481</v>
      </c>
      <c r="B20" s="236" t="s">
        <v>482</v>
      </c>
      <c r="C20" s="252">
        <v>33870</v>
      </c>
      <c r="D20" s="252"/>
      <c r="E20" s="273"/>
      <c r="F20" s="252">
        <v>33870</v>
      </c>
    </row>
    <row r="21" spans="1:6" ht="69" customHeight="1">
      <c r="A21" s="249" t="s">
        <v>483</v>
      </c>
      <c r="B21" s="236" t="s">
        <v>484</v>
      </c>
      <c r="C21" s="252">
        <v>21.6</v>
      </c>
      <c r="D21" s="252"/>
      <c r="E21" s="273"/>
      <c r="F21" s="252">
        <v>21.6</v>
      </c>
    </row>
    <row r="22" spans="1:6" ht="33" customHeight="1">
      <c r="A22" s="249" t="s">
        <v>485</v>
      </c>
      <c r="B22" s="236" t="s">
        <v>486</v>
      </c>
      <c r="C22" s="252">
        <v>54.3</v>
      </c>
      <c r="D22" s="252"/>
      <c r="E22" s="273"/>
      <c r="F22" s="252">
        <v>54.3</v>
      </c>
    </row>
    <row r="23" spans="1:6" ht="60.75" customHeight="1">
      <c r="A23" s="249" t="s">
        <v>487</v>
      </c>
      <c r="B23" s="236" t="s">
        <v>488</v>
      </c>
      <c r="C23" s="252">
        <v>132.5</v>
      </c>
      <c r="D23" s="252"/>
      <c r="E23" s="273"/>
      <c r="F23" s="252">
        <v>132.5</v>
      </c>
    </row>
    <row r="24" spans="1:6" ht="27.75" customHeight="1">
      <c r="A24" s="259" t="s">
        <v>489</v>
      </c>
      <c r="B24" s="236" t="s">
        <v>490</v>
      </c>
      <c r="C24" s="252">
        <f>C25</f>
        <v>4731.5</v>
      </c>
      <c r="D24" s="252">
        <f t="shared" ref="D24:F24" si="3">D25</f>
        <v>0</v>
      </c>
      <c r="E24" s="252">
        <f t="shared" si="3"/>
        <v>0</v>
      </c>
      <c r="F24" s="252">
        <f t="shared" si="3"/>
        <v>4731.5</v>
      </c>
    </row>
    <row r="25" spans="1:6" ht="27.75" customHeight="1">
      <c r="A25" s="259" t="s">
        <v>491</v>
      </c>
      <c r="B25" s="236" t="s">
        <v>492</v>
      </c>
      <c r="C25" s="252">
        <f>C26+C28+C30+C32</f>
        <v>4731.5</v>
      </c>
      <c r="D25" s="252">
        <f t="shared" ref="D25:F25" si="4">D26+D28+D30+D32</f>
        <v>0</v>
      </c>
      <c r="E25" s="252">
        <f t="shared" si="4"/>
        <v>0</v>
      </c>
      <c r="F25" s="252">
        <f t="shared" si="4"/>
        <v>4731.5</v>
      </c>
    </row>
    <row r="26" spans="1:6" ht="18.75" customHeight="1">
      <c r="A26" s="376" t="s">
        <v>493</v>
      </c>
      <c r="B26" s="377" t="s">
        <v>494</v>
      </c>
      <c r="C26" s="365">
        <v>1615.8</v>
      </c>
      <c r="D26" s="365"/>
      <c r="E26" s="273"/>
      <c r="F26" s="365">
        <v>1615.8</v>
      </c>
    </row>
    <row r="27" spans="1:6" ht="21.75" customHeight="1">
      <c r="A27" s="376"/>
      <c r="B27" s="378"/>
      <c r="C27" s="366"/>
      <c r="D27" s="366"/>
      <c r="E27" s="273"/>
      <c r="F27" s="366"/>
    </row>
    <row r="28" spans="1:6" ht="53.25" customHeight="1">
      <c r="A28" s="370" t="s">
        <v>495</v>
      </c>
      <c r="B28" s="372" t="s">
        <v>496</v>
      </c>
      <c r="C28" s="365">
        <v>16.100000000000001</v>
      </c>
      <c r="D28" s="252"/>
      <c r="E28" s="273"/>
      <c r="F28" s="365">
        <v>16.100000000000001</v>
      </c>
    </row>
    <row r="29" spans="1:6" ht="9" hidden="1" customHeight="1">
      <c r="A29" s="371"/>
      <c r="B29" s="372"/>
      <c r="C29" s="366"/>
      <c r="D29" s="252"/>
      <c r="E29" s="273"/>
      <c r="F29" s="366"/>
    </row>
    <row r="30" spans="1:6" ht="41.25" customHeight="1">
      <c r="A30" s="367" t="s">
        <v>497</v>
      </c>
      <c r="B30" s="368" t="s">
        <v>498</v>
      </c>
      <c r="C30" s="365">
        <v>3422.8</v>
      </c>
      <c r="D30" s="252"/>
      <c r="E30" s="273"/>
      <c r="F30" s="365">
        <v>3422.8</v>
      </c>
    </row>
    <row r="31" spans="1:6" ht="9.75" hidden="1" customHeight="1">
      <c r="A31" s="367"/>
      <c r="B31" s="369"/>
      <c r="C31" s="366"/>
      <c r="D31" s="252"/>
      <c r="E31" s="273"/>
      <c r="F31" s="366"/>
    </row>
    <row r="32" spans="1:6" ht="42.75" customHeight="1">
      <c r="A32" s="367" t="s">
        <v>499</v>
      </c>
      <c r="B32" s="368" t="s">
        <v>500</v>
      </c>
      <c r="C32" s="365">
        <v>-323.2</v>
      </c>
      <c r="D32" s="252"/>
      <c r="E32" s="273"/>
      <c r="F32" s="365">
        <v>-323.2</v>
      </c>
    </row>
    <row r="33" spans="1:6" ht="6" hidden="1" customHeight="1">
      <c r="A33" s="367"/>
      <c r="B33" s="369"/>
      <c r="C33" s="366"/>
      <c r="D33" s="252"/>
      <c r="E33" s="273"/>
      <c r="F33" s="366"/>
    </row>
    <row r="34" spans="1:6" ht="14.25" customHeight="1">
      <c r="A34" s="259" t="s">
        <v>501</v>
      </c>
      <c r="B34" s="171" t="s">
        <v>502</v>
      </c>
      <c r="C34" s="252">
        <f>C35+C38+C40</f>
        <v>2194.8000000000002</v>
      </c>
      <c r="D34" s="252">
        <f t="shared" ref="D34:F34" si="5">D35+D38+D40</f>
        <v>0</v>
      </c>
      <c r="E34" s="252">
        <f t="shared" si="5"/>
        <v>0</v>
      </c>
      <c r="F34" s="252">
        <f t="shared" si="5"/>
        <v>2194.8000000000002</v>
      </c>
    </row>
    <row r="35" spans="1:6" ht="24" customHeight="1">
      <c r="A35" s="259" t="s">
        <v>503</v>
      </c>
      <c r="B35" s="236" t="s">
        <v>504</v>
      </c>
      <c r="C35" s="252">
        <f>C36+C37</f>
        <v>1703</v>
      </c>
      <c r="D35" s="252">
        <f t="shared" ref="D35:F35" si="6">D36+D37</f>
        <v>0</v>
      </c>
      <c r="E35" s="252">
        <f t="shared" si="6"/>
        <v>0</v>
      </c>
      <c r="F35" s="252">
        <f t="shared" si="6"/>
        <v>1703</v>
      </c>
    </row>
    <row r="36" spans="1:6" ht="27.75" customHeight="1">
      <c r="A36" s="249" t="s">
        <v>505</v>
      </c>
      <c r="B36" s="236" t="s">
        <v>504</v>
      </c>
      <c r="C36" s="252">
        <v>1700</v>
      </c>
      <c r="D36" s="252"/>
      <c r="E36" s="273"/>
      <c r="F36" s="252">
        <v>1700</v>
      </c>
    </row>
    <row r="37" spans="1:6" ht="27.75" customHeight="1">
      <c r="A37" s="249" t="s">
        <v>506</v>
      </c>
      <c r="B37" s="236" t="s">
        <v>507</v>
      </c>
      <c r="C37" s="252">
        <v>3</v>
      </c>
      <c r="D37" s="252"/>
      <c r="E37" s="273"/>
      <c r="F37" s="252">
        <v>3</v>
      </c>
    </row>
    <row r="38" spans="1:6" ht="15.75" customHeight="1">
      <c r="A38" s="259" t="s">
        <v>508</v>
      </c>
      <c r="B38" s="236" t="s">
        <v>509</v>
      </c>
      <c r="C38" s="252">
        <f>C39</f>
        <v>421.8</v>
      </c>
      <c r="D38" s="252">
        <f t="shared" ref="D38:F38" si="7">D39</f>
        <v>0</v>
      </c>
      <c r="E38" s="252">
        <f t="shared" si="7"/>
        <v>0</v>
      </c>
      <c r="F38" s="252">
        <f t="shared" si="7"/>
        <v>421.8</v>
      </c>
    </row>
    <row r="39" spans="1:6">
      <c r="A39" s="249" t="s">
        <v>510</v>
      </c>
      <c r="B39" s="236" t="s">
        <v>509</v>
      </c>
      <c r="C39" s="252">
        <v>421.8</v>
      </c>
      <c r="D39" s="252"/>
      <c r="E39" s="273"/>
      <c r="F39" s="252">
        <v>421.8</v>
      </c>
    </row>
    <row r="40" spans="1:6">
      <c r="A40" s="259" t="s">
        <v>511</v>
      </c>
      <c r="B40" s="236" t="s">
        <v>512</v>
      </c>
      <c r="C40" s="252">
        <f>C41</f>
        <v>70</v>
      </c>
      <c r="D40" s="252">
        <f t="shared" ref="D40:F40" si="8">D41</f>
        <v>0</v>
      </c>
      <c r="E40" s="252">
        <f t="shared" si="8"/>
        <v>0</v>
      </c>
      <c r="F40" s="252">
        <f t="shared" si="8"/>
        <v>70</v>
      </c>
    </row>
    <row r="41" spans="1:6" ht="31.5" customHeight="1">
      <c r="A41" s="249" t="s">
        <v>513</v>
      </c>
      <c r="B41" s="236" t="s">
        <v>514</v>
      </c>
      <c r="C41" s="252">
        <v>70</v>
      </c>
      <c r="D41" s="252"/>
      <c r="E41" s="273"/>
      <c r="F41" s="252">
        <v>70</v>
      </c>
    </row>
    <row r="42" spans="1:6" ht="27" customHeight="1">
      <c r="A42" s="259" t="s">
        <v>515</v>
      </c>
      <c r="B42" s="236" t="s">
        <v>516</v>
      </c>
      <c r="C42" s="252">
        <f>C43</f>
        <v>125</v>
      </c>
      <c r="D42" s="252">
        <f t="shared" ref="D42:F43" si="9">D43</f>
        <v>0</v>
      </c>
      <c r="E42" s="252">
        <f t="shared" si="9"/>
        <v>0</v>
      </c>
      <c r="F42" s="252">
        <f t="shared" si="9"/>
        <v>125</v>
      </c>
    </row>
    <row r="43" spans="1:6" ht="18" customHeight="1">
      <c r="A43" s="259" t="s">
        <v>517</v>
      </c>
      <c r="B43" s="171" t="s">
        <v>518</v>
      </c>
      <c r="C43" s="252">
        <f>C44</f>
        <v>125</v>
      </c>
      <c r="D43" s="252">
        <f t="shared" si="9"/>
        <v>0</v>
      </c>
      <c r="E43" s="252">
        <f t="shared" si="9"/>
        <v>0</v>
      </c>
      <c r="F43" s="252">
        <f t="shared" si="9"/>
        <v>125</v>
      </c>
    </row>
    <row r="44" spans="1:6" ht="17.25" customHeight="1">
      <c r="A44" s="249" t="s">
        <v>519</v>
      </c>
      <c r="B44" s="171" t="s">
        <v>520</v>
      </c>
      <c r="C44" s="252">
        <v>125</v>
      </c>
      <c r="D44" s="252"/>
      <c r="E44" s="273"/>
      <c r="F44" s="252">
        <v>125</v>
      </c>
    </row>
    <row r="45" spans="1:6" ht="28.5" customHeight="1">
      <c r="A45" s="259" t="s">
        <v>521</v>
      </c>
      <c r="B45" s="236" t="s">
        <v>522</v>
      </c>
      <c r="C45" s="252">
        <f t="shared" ref="C45:F45" si="10">C46+C52</f>
        <v>4011.0000000000005</v>
      </c>
      <c r="D45" s="252">
        <f t="shared" si="10"/>
        <v>0</v>
      </c>
      <c r="E45" s="252">
        <f t="shared" si="10"/>
        <v>0</v>
      </c>
      <c r="F45" s="252">
        <f t="shared" si="10"/>
        <v>4011.0000000000005</v>
      </c>
    </row>
    <row r="46" spans="1:6" ht="57" customHeight="1">
      <c r="A46" s="259" t="s">
        <v>523</v>
      </c>
      <c r="B46" s="236" t="s">
        <v>524</v>
      </c>
      <c r="C46" s="252">
        <f>C47+C50</f>
        <v>4006.0000000000005</v>
      </c>
      <c r="D46" s="252">
        <f t="shared" ref="D46:F46" si="11">D47+D50</f>
        <v>0</v>
      </c>
      <c r="E46" s="252">
        <f t="shared" si="11"/>
        <v>0</v>
      </c>
      <c r="F46" s="252">
        <f t="shared" si="11"/>
        <v>4006.0000000000005</v>
      </c>
    </row>
    <row r="47" spans="1:6" ht="43.5" customHeight="1">
      <c r="A47" s="259" t="s">
        <v>525</v>
      </c>
      <c r="B47" s="236" t="s">
        <v>526</v>
      </c>
      <c r="C47" s="252">
        <f>C48+C49</f>
        <v>3849.1000000000004</v>
      </c>
      <c r="D47" s="252">
        <f t="shared" ref="D47:F47" si="12">D48+D49</f>
        <v>0</v>
      </c>
      <c r="E47" s="252">
        <f t="shared" si="12"/>
        <v>0</v>
      </c>
      <c r="F47" s="252">
        <f t="shared" si="12"/>
        <v>3849.1000000000004</v>
      </c>
    </row>
    <row r="48" spans="1:6" ht="51.75" customHeight="1">
      <c r="A48" s="249" t="s">
        <v>527</v>
      </c>
      <c r="B48" s="262" t="s">
        <v>528</v>
      </c>
      <c r="C48" s="252">
        <v>3528.3</v>
      </c>
      <c r="D48" s="252"/>
      <c r="E48" s="273"/>
      <c r="F48" s="252">
        <v>3528.3</v>
      </c>
    </row>
    <row r="49" spans="1:6" ht="54" customHeight="1">
      <c r="A49" s="249" t="s">
        <v>529</v>
      </c>
      <c r="B49" s="263" t="s">
        <v>530</v>
      </c>
      <c r="C49" s="252">
        <v>320.8</v>
      </c>
      <c r="D49" s="252"/>
      <c r="E49" s="273"/>
      <c r="F49" s="252">
        <v>320.8</v>
      </c>
    </row>
    <row r="50" spans="1:6" ht="56.25" customHeight="1">
      <c r="A50" s="259" t="s">
        <v>531</v>
      </c>
      <c r="B50" s="171" t="s">
        <v>532</v>
      </c>
      <c r="C50" s="252">
        <f>C51</f>
        <v>156.9</v>
      </c>
      <c r="D50" s="252">
        <f t="shared" ref="D50:F50" si="13">D51</f>
        <v>0</v>
      </c>
      <c r="E50" s="252">
        <f t="shared" si="13"/>
        <v>0</v>
      </c>
      <c r="F50" s="252">
        <f t="shared" si="13"/>
        <v>156.9</v>
      </c>
    </row>
    <row r="51" spans="1:6" ht="43.5" customHeight="1">
      <c r="A51" s="249" t="s">
        <v>533</v>
      </c>
      <c r="B51" s="236" t="s">
        <v>534</v>
      </c>
      <c r="C51" s="252">
        <v>156.9</v>
      </c>
      <c r="D51" s="252"/>
      <c r="E51" s="273"/>
      <c r="F51" s="252">
        <v>156.9</v>
      </c>
    </row>
    <row r="52" spans="1:6" ht="24" customHeight="1">
      <c r="A52" s="249" t="s">
        <v>535</v>
      </c>
      <c r="B52" s="248" t="s">
        <v>536</v>
      </c>
      <c r="C52" s="252">
        <f t="shared" ref="C52:F53" si="14">C53</f>
        <v>5</v>
      </c>
      <c r="D52" s="252">
        <f t="shared" si="14"/>
        <v>0</v>
      </c>
      <c r="E52" s="252">
        <f t="shared" si="14"/>
        <v>0</v>
      </c>
      <c r="F52" s="252">
        <f t="shared" si="14"/>
        <v>5</v>
      </c>
    </row>
    <row r="53" spans="1:6" ht="29.25" customHeight="1">
      <c r="A53" s="249" t="s">
        <v>537</v>
      </c>
      <c r="B53" s="236" t="s">
        <v>538</v>
      </c>
      <c r="C53" s="252">
        <f t="shared" si="14"/>
        <v>5</v>
      </c>
      <c r="D53" s="252">
        <f t="shared" si="14"/>
        <v>0</v>
      </c>
      <c r="E53" s="252">
        <f t="shared" si="14"/>
        <v>0</v>
      </c>
      <c r="F53" s="252">
        <f t="shared" si="14"/>
        <v>5</v>
      </c>
    </row>
    <row r="54" spans="1:6" ht="39.75" customHeight="1">
      <c r="A54" s="249" t="s">
        <v>539</v>
      </c>
      <c r="B54" s="236" t="s">
        <v>540</v>
      </c>
      <c r="C54" s="252">
        <v>5</v>
      </c>
      <c r="D54" s="252"/>
      <c r="E54" s="273"/>
      <c r="F54" s="252">
        <v>5</v>
      </c>
    </row>
    <row r="55" spans="1:6" ht="18" customHeight="1">
      <c r="A55" s="259" t="s">
        <v>541</v>
      </c>
      <c r="B55" s="171" t="s">
        <v>542</v>
      </c>
      <c r="C55" s="252">
        <f>C56</f>
        <v>364.6</v>
      </c>
      <c r="D55" s="252">
        <f t="shared" ref="D55:F55" si="15">D56</f>
        <v>0</v>
      </c>
      <c r="E55" s="252">
        <f t="shared" si="15"/>
        <v>0</v>
      </c>
      <c r="F55" s="252">
        <f t="shared" si="15"/>
        <v>364.6</v>
      </c>
    </row>
    <row r="56" spans="1:6" ht="18.75" customHeight="1">
      <c r="A56" s="259" t="s">
        <v>543</v>
      </c>
      <c r="B56" s="171" t="s">
        <v>544</v>
      </c>
      <c r="C56" s="252">
        <f>C57+C58+C59+C60</f>
        <v>364.6</v>
      </c>
      <c r="D56" s="252">
        <f t="shared" ref="D56:F56" si="16">D57+D58+D59+D60</f>
        <v>0</v>
      </c>
      <c r="E56" s="252">
        <f t="shared" si="16"/>
        <v>0</v>
      </c>
      <c r="F56" s="252">
        <f t="shared" si="16"/>
        <v>364.6</v>
      </c>
    </row>
    <row r="57" spans="1:6" ht="25.5" customHeight="1">
      <c r="A57" s="249" t="s">
        <v>545</v>
      </c>
      <c r="B57" s="236" t="s">
        <v>546</v>
      </c>
      <c r="C57" s="252">
        <v>75.5</v>
      </c>
      <c r="D57" s="252"/>
      <c r="E57" s="273"/>
      <c r="F57" s="252">
        <v>75.5</v>
      </c>
    </row>
    <row r="58" spans="1:6" ht="27.75" customHeight="1">
      <c r="A58" s="249" t="s">
        <v>547</v>
      </c>
      <c r="B58" s="236" t="s">
        <v>548</v>
      </c>
      <c r="C58" s="252">
        <v>0</v>
      </c>
      <c r="D58" s="252"/>
      <c r="E58" s="273"/>
      <c r="F58" s="252">
        <v>0</v>
      </c>
    </row>
    <row r="59" spans="1:6" ht="18.75" customHeight="1">
      <c r="A59" s="249" t="s">
        <v>549</v>
      </c>
      <c r="B59" s="236" t="s">
        <v>550</v>
      </c>
      <c r="C59" s="252">
        <v>49.7</v>
      </c>
      <c r="D59" s="252"/>
      <c r="E59" s="273"/>
      <c r="F59" s="252">
        <v>49.7</v>
      </c>
    </row>
    <row r="60" spans="1:6" ht="20.25" customHeight="1">
      <c r="A60" s="249" t="s">
        <v>551</v>
      </c>
      <c r="B60" s="236" t="s">
        <v>552</v>
      </c>
      <c r="C60" s="252">
        <v>239.4</v>
      </c>
      <c r="D60" s="252"/>
      <c r="E60" s="273"/>
      <c r="F60" s="252">
        <v>239.4</v>
      </c>
    </row>
    <row r="61" spans="1:6" ht="27" customHeight="1">
      <c r="A61" s="259" t="s">
        <v>553</v>
      </c>
      <c r="B61" s="236" t="s">
        <v>554</v>
      </c>
      <c r="C61" s="252">
        <f>C62</f>
        <v>2419</v>
      </c>
      <c r="D61" s="252">
        <f t="shared" ref="D61:F62" si="17">D62</f>
        <v>0</v>
      </c>
      <c r="E61" s="252">
        <f t="shared" si="17"/>
        <v>0</v>
      </c>
      <c r="F61" s="252">
        <f t="shared" si="17"/>
        <v>2419</v>
      </c>
    </row>
    <row r="62" spans="1:6" ht="18.75" customHeight="1">
      <c r="A62" s="259" t="s">
        <v>555</v>
      </c>
      <c r="B62" s="171" t="s">
        <v>556</v>
      </c>
      <c r="C62" s="252">
        <f>C63</f>
        <v>2419</v>
      </c>
      <c r="D62" s="252">
        <f t="shared" si="17"/>
        <v>0</v>
      </c>
      <c r="E62" s="252">
        <f t="shared" si="17"/>
        <v>0</v>
      </c>
      <c r="F62" s="252">
        <f t="shared" si="17"/>
        <v>2419</v>
      </c>
    </row>
    <row r="63" spans="1:6" ht="21.75" customHeight="1">
      <c r="A63" s="259" t="s">
        <v>557</v>
      </c>
      <c r="B63" s="171" t="s">
        <v>558</v>
      </c>
      <c r="C63" s="252">
        <f>C64+C65</f>
        <v>2419</v>
      </c>
      <c r="D63" s="252">
        <f t="shared" ref="D63:F63" si="18">D64+D65</f>
        <v>0</v>
      </c>
      <c r="E63" s="252">
        <f t="shared" si="18"/>
        <v>0</v>
      </c>
      <c r="F63" s="252">
        <f t="shared" si="18"/>
        <v>2419</v>
      </c>
    </row>
    <row r="64" spans="1:6" ht="28.5" customHeight="1">
      <c r="A64" s="249" t="s">
        <v>559</v>
      </c>
      <c r="B64" s="236" t="s">
        <v>560</v>
      </c>
      <c r="C64" s="252">
        <v>45</v>
      </c>
      <c r="D64" s="252"/>
      <c r="E64" s="273"/>
      <c r="F64" s="252">
        <v>45</v>
      </c>
    </row>
    <row r="65" spans="1:6" ht="30" customHeight="1">
      <c r="A65" s="249" t="s">
        <v>561</v>
      </c>
      <c r="B65" s="236" t="s">
        <v>560</v>
      </c>
      <c r="C65" s="252">
        <v>2374</v>
      </c>
      <c r="D65" s="252"/>
      <c r="E65" s="273"/>
      <c r="F65" s="252">
        <v>2374</v>
      </c>
    </row>
    <row r="66" spans="1:6" ht="23.25" customHeight="1">
      <c r="A66" s="259" t="s">
        <v>562</v>
      </c>
      <c r="B66" s="236" t="s">
        <v>563</v>
      </c>
      <c r="C66" s="252">
        <f t="shared" ref="C66:F66" si="19">C67+C70</f>
        <v>1456.8</v>
      </c>
      <c r="D66" s="252">
        <f t="shared" si="19"/>
        <v>0</v>
      </c>
      <c r="E66" s="252">
        <f t="shared" si="19"/>
        <v>0</v>
      </c>
      <c r="F66" s="252">
        <f t="shared" si="19"/>
        <v>1456.8</v>
      </c>
    </row>
    <row r="67" spans="1:6" ht="58.5" customHeight="1">
      <c r="A67" s="245" t="s">
        <v>564</v>
      </c>
      <c r="B67" s="248" t="s">
        <v>565</v>
      </c>
      <c r="C67" s="275">
        <f t="shared" ref="C67:F68" si="20">C68</f>
        <v>400</v>
      </c>
      <c r="D67" s="275">
        <f t="shared" si="20"/>
        <v>0</v>
      </c>
      <c r="E67" s="275">
        <f t="shared" si="20"/>
        <v>0</v>
      </c>
      <c r="F67" s="275">
        <f t="shared" si="20"/>
        <v>400</v>
      </c>
    </row>
    <row r="68" spans="1:6" ht="54" customHeight="1">
      <c r="A68" s="245" t="s">
        <v>566</v>
      </c>
      <c r="B68" s="248" t="s">
        <v>567</v>
      </c>
      <c r="C68" s="275">
        <f t="shared" si="20"/>
        <v>400</v>
      </c>
      <c r="D68" s="275">
        <f t="shared" si="20"/>
        <v>0</v>
      </c>
      <c r="E68" s="275">
        <f t="shared" si="20"/>
        <v>0</v>
      </c>
      <c r="F68" s="275">
        <f t="shared" si="20"/>
        <v>400</v>
      </c>
    </row>
    <row r="69" spans="1:6" ht="57" customHeight="1">
      <c r="A69" s="249" t="s">
        <v>568</v>
      </c>
      <c r="B69" s="263" t="s">
        <v>569</v>
      </c>
      <c r="C69" s="275">
        <v>400</v>
      </c>
      <c r="D69" s="252"/>
      <c r="E69" s="273"/>
      <c r="F69" s="275">
        <v>400</v>
      </c>
    </row>
    <row r="70" spans="1:6" ht="28.5" customHeight="1">
      <c r="A70" s="264" t="s">
        <v>570</v>
      </c>
      <c r="B70" s="265" t="s">
        <v>571</v>
      </c>
      <c r="C70" s="251">
        <f>C71</f>
        <v>1056.8</v>
      </c>
      <c r="D70" s="251">
        <f t="shared" ref="D70:F70" si="21">D71</f>
        <v>0</v>
      </c>
      <c r="E70" s="251">
        <f t="shared" si="21"/>
        <v>0</v>
      </c>
      <c r="F70" s="251">
        <f t="shared" si="21"/>
        <v>1056.8</v>
      </c>
    </row>
    <row r="71" spans="1:6" ht="30" customHeight="1">
      <c r="A71" s="259" t="s">
        <v>572</v>
      </c>
      <c r="B71" s="236" t="s">
        <v>573</v>
      </c>
      <c r="C71" s="252">
        <f>C72+C73</f>
        <v>1056.8</v>
      </c>
      <c r="D71" s="252">
        <f t="shared" ref="D71:F71" si="22">D72+D73</f>
        <v>0</v>
      </c>
      <c r="E71" s="252">
        <f t="shared" si="22"/>
        <v>0</v>
      </c>
      <c r="F71" s="252">
        <f t="shared" si="22"/>
        <v>1056.8</v>
      </c>
    </row>
    <row r="72" spans="1:6" ht="28.5" customHeight="1">
      <c r="A72" s="249" t="s">
        <v>574</v>
      </c>
      <c r="B72" s="236" t="s">
        <v>575</v>
      </c>
      <c r="C72" s="252">
        <v>885.4</v>
      </c>
      <c r="D72" s="252"/>
      <c r="E72" s="273"/>
      <c r="F72" s="252">
        <v>885.4</v>
      </c>
    </row>
    <row r="73" spans="1:6" ht="34.5" customHeight="1">
      <c r="A73" s="249" t="s">
        <v>576</v>
      </c>
      <c r="B73" s="236" t="s">
        <v>577</v>
      </c>
      <c r="C73" s="252">
        <v>171.4</v>
      </c>
      <c r="D73" s="252"/>
      <c r="E73" s="273"/>
      <c r="F73" s="252">
        <v>171.4</v>
      </c>
    </row>
    <row r="74" spans="1:6" ht="18.75" customHeight="1">
      <c r="A74" s="259" t="s">
        <v>578</v>
      </c>
      <c r="B74" s="171" t="s">
        <v>579</v>
      </c>
      <c r="C74" s="252">
        <f>C75+C77+C81+C79</f>
        <v>104.3</v>
      </c>
      <c r="D74" s="252">
        <f t="shared" ref="D74:F74" si="23">D75+D77+D81+D79</f>
        <v>0</v>
      </c>
      <c r="E74" s="252">
        <f t="shared" si="23"/>
        <v>0</v>
      </c>
      <c r="F74" s="252">
        <f t="shared" si="23"/>
        <v>104.3</v>
      </c>
    </row>
    <row r="75" spans="1:6" ht="19.5" customHeight="1">
      <c r="A75" s="259" t="s">
        <v>580</v>
      </c>
      <c r="B75" s="236" t="s">
        <v>581</v>
      </c>
      <c r="C75" s="252">
        <f>C76</f>
        <v>40</v>
      </c>
      <c r="D75" s="252">
        <f t="shared" ref="D75:F75" si="24">D76</f>
        <v>0</v>
      </c>
      <c r="E75" s="252">
        <f t="shared" si="24"/>
        <v>0</v>
      </c>
      <c r="F75" s="252">
        <f t="shared" si="24"/>
        <v>40</v>
      </c>
    </row>
    <row r="76" spans="1:6" ht="56.25" customHeight="1">
      <c r="A76" s="249" t="s">
        <v>582</v>
      </c>
      <c r="B76" s="266" t="s">
        <v>583</v>
      </c>
      <c r="C76" s="252">
        <v>40</v>
      </c>
      <c r="D76" s="252"/>
      <c r="E76" s="273"/>
      <c r="F76" s="252">
        <v>40</v>
      </c>
    </row>
    <row r="77" spans="1:6" ht="66" customHeight="1">
      <c r="A77" s="249" t="s">
        <v>584</v>
      </c>
      <c r="B77" s="266" t="s">
        <v>585</v>
      </c>
      <c r="C77" s="252">
        <f>C78</f>
        <v>35</v>
      </c>
      <c r="D77" s="252">
        <f t="shared" ref="D77:F77" si="25">D78</f>
        <v>0</v>
      </c>
      <c r="E77" s="252">
        <f t="shared" si="25"/>
        <v>0</v>
      </c>
      <c r="F77" s="252">
        <f t="shared" si="25"/>
        <v>35</v>
      </c>
    </row>
    <row r="78" spans="1:6" ht="18" customHeight="1">
      <c r="A78" s="249" t="s">
        <v>586</v>
      </c>
      <c r="B78" s="236" t="s">
        <v>587</v>
      </c>
      <c r="C78" s="252">
        <v>35</v>
      </c>
      <c r="D78" s="252"/>
      <c r="E78" s="273"/>
      <c r="F78" s="252">
        <v>35</v>
      </c>
    </row>
    <row r="79" spans="1:6" ht="43.5" customHeight="1">
      <c r="A79" s="249" t="s">
        <v>588</v>
      </c>
      <c r="B79" s="236" t="s">
        <v>589</v>
      </c>
      <c r="C79" s="252">
        <f>C80</f>
        <v>3</v>
      </c>
      <c r="D79" s="252">
        <f t="shared" ref="D79:F79" si="26">D80</f>
        <v>0</v>
      </c>
      <c r="E79" s="252">
        <f t="shared" si="26"/>
        <v>0</v>
      </c>
      <c r="F79" s="252">
        <f t="shared" si="26"/>
        <v>3</v>
      </c>
    </row>
    <row r="80" spans="1:6" ht="45" customHeight="1">
      <c r="A80" s="249" t="s">
        <v>590</v>
      </c>
      <c r="B80" s="236" t="s">
        <v>591</v>
      </c>
      <c r="C80" s="252">
        <v>3</v>
      </c>
      <c r="D80" s="252"/>
      <c r="E80" s="273"/>
      <c r="F80" s="252">
        <v>3</v>
      </c>
    </row>
    <row r="81" spans="1:6" ht="27.75" customHeight="1">
      <c r="A81" s="259" t="s">
        <v>592</v>
      </c>
      <c r="B81" s="236" t="s">
        <v>593</v>
      </c>
      <c r="C81" s="252">
        <f>C82+C83</f>
        <v>26.3</v>
      </c>
      <c r="D81" s="252">
        <f t="shared" ref="D81:F81" si="27">D82+D83</f>
        <v>0</v>
      </c>
      <c r="E81" s="252">
        <f t="shared" si="27"/>
        <v>0</v>
      </c>
      <c r="F81" s="252">
        <f t="shared" si="27"/>
        <v>26.3</v>
      </c>
    </row>
    <row r="82" spans="1:6" ht="31.5" customHeight="1">
      <c r="A82" s="249" t="s">
        <v>594</v>
      </c>
      <c r="B82" s="236" t="s">
        <v>595</v>
      </c>
      <c r="C82" s="252">
        <v>3.5</v>
      </c>
      <c r="D82" s="252"/>
      <c r="E82" s="273"/>
      <c r="F82" s="252">
        <v>3.5</v>
      </c>
    </row>
    <row r="83" spans="1:6" ht="29.25" customHeight="1">
      <c r="A83" s="249" t="s">
        <v>596</v>
      </c>
      <c r="B83" s="236" t="s">
        <v>595</v>
      </c>
      <c r="C83" s="252">
        <v>22.8</v>
      </c>
      <c r="D83" s="252"/>
      <c r="E83" s="273"/>
      <c r="F83" s="252">
        <v>22.8</v>
      </c>
    </row>
    <row r="84" spans="1:6" ht="17.25" customHeight="1">
      <c r="A84" s="259" t="s">
        <v>597</v>
      </c>
      <c r="B84" s="171" t="s">
        <v>598</v>
      </c>
      <c r="C84" s="252">
        <f t="shared" ref="C84:F85" si="28">C85</f>
        <v>227.1</v>
      </c>
      <c r="D84" s="252">
        <f t="shared" si="28"/>
        <v>0</v>
      </c>
      <c r="E84" s="252">
        <f t="shared" si="28"/>
        <v>0</v>
      </c>
      <c r="F84" s="252">
        <f t="shared" si="28"/>
        <v>227.1</v>
      </c>
    </row>
    <row r="85" spans="1:6" ht="17.25" customHeight="1">
      <c r="A85" s="259" t="s">
        <v>599</v>
      </c>
      <c r="B85" s="171" t="s">
        <v>600</v>
      </c>
      <c r="C85" s="252">
        <f t="shared" si="28"/>
        <v>227.1</v>
      </c>
      <c r="D85" s="252">
        <f t="shared" si="28"/>
        <v>0</v>
      </c>
      <c r="E85" s="252">
        <f t="shared" si="28"/>
        <v>0</v>
      </c>
      <c r="F85" s="252">
        <f t="shared" si="28"/>
        <v>227.1</v>
      </c>
    </row>
    <row r="86" spans="1:6" ht="15.75" customHeight="1">
      <c r="A86" s="249" t="s">
        <v>601</v>
      </c>
      <c r="B86" s="171" t="s">
        <v>602</v>
      </c>
      <c r="C86" s="252">
        <v>227.1</v>
      </c>
      <c r="D86" s="252"/>
      <c r="E86" s="273"/>
      <c r="F86" s="252">
        <v>227.1</v>
      </c>
    </row>
    <row r="87" spans="1:6" ht="17.25" customHeight="1">
      <c r="A87" s="267" t="s">
        <v>603</v>
      </c>
      <c r="B87" s="16" t="s">
        <v>604</v>
      </c>
      <c r="C87" s="253">
        <f>C88+C103+C106</f>
        <v>122900.20000000001</v>
      </c>
      <c r="D87" s="253">
        <f t="shared" ref="D87:F87" si="29">D88+D103+D106</f>
        <v>21.700000000000003</v>
      </c>
      <c r="E87" s="253">
        <f t="shared" si="29"/>
        <v>0</v>
      </c>
      <c r="F87" s="253">
        <f t="shared" si="29"/>
        <v>122921.90000000001</v>
      </c>
    </row>
    <row r="88" spans="1:6" ht="28.5" customHeight="1">
      <c r="A88" s="259" t="s">
        <v>605</v>
      </c>
      <c r="B88" s="236" t="s">
        <v>606</v>
      </c>
      <c r="C88" s="252">
        <f>C89+C92+C95+C100</f>
        <v>122900.20000000001</v>
      </c>
      <c r="D88" s="252">
        <f t="shared" ref="D88:F88" si="30">D89+D92+D95+D100</f>
        <v>0</v>
      </c>
      <c r="E88" s="252">
        <f t="shared" si="30"/>
        <v>0</v>
      </c>
      <c r="F88" s="252">
        <f t="shared" si="30"/>
        <v>122900.20000000001</v>
      </c>
    </row>
    <row r="89" spans="1:6" ht="24" customHeight="1">
      <c r="A89" s="259" t="s">
        <v>607</v>
      </c>
      <c r="B89" s="236" t="s">
        <v>608</v>
      </c>
      <c r="C89" s="252">
        <f>C90</f>
        <v>68330.100000000006</v>
      </c>
      <c r="D89" s="252">
        <f t="shared" ref="D89:F90" si="31">D90</f>
        <v>0</v>
      </c>
      <c r="E89" s="252">
        <f t="shared" si="31"/>
        <v>0</v>
      </c>
      <c r="F89" s="252">
        <f t="shared" si="31"/>
        <v>68330.100000000006</v>
      </c>
    </row>
    <row r="90" spans="1:6" ht="16.5" customHeight="1">
      <c r="A90" s="259" t="s">
        <v>609</v>
      </c>
      <c r="B90" s="236" t="s">
        <v>610</v>
      </c>
      <c r="C90" s="252">
        <f>C91</f>
        <v>68330.100000000006</v>
      </c>
      <c r="D90" s="252">
        <f t="shared" si="31"/>
        <v>0</v>
      </c>
      <c r="E90" s="252">
        <f t="shared" si="31"/>
        <v>0</v>
      </c>
      <c r="F90" s="252">
        <f t="shared" si="31"/>
        <v>68330.100000000006</v>
      </c>
    </row>
    <row r="91" spans="1:6" ht="26.25" customHeight="1">
      <c r="A91" s="249" t="s">
        <v>611</v>
      </c>
      <c r="B91" s="236" t="s">
        <v>612</v>
      </c>
      <c r="C91" s="252">
        <v>68330.100000000006</v>
      </c>
      <c r="D91" s="252"/>
      <c r="E91" s="273"/>
      <c r="F91" s="252">
        <v>68330.100000000006</v>
      </c>
    </row>
    <row r="92" spans="1:6" ht="26.25" customHeight="1">
      <c r="A92" s="264" t="s">
        <v>613</v>
      </c>
      <c r="B92" s="268" t="s">
        <v>614</v>
      </c>
      <c r="C92" s="252">
        <f>C93</f>
        <v>254.1</v>
      </c>
      <c r="D92" s="252">
        <f t="shared" ref="D92:F92" si="32">D93</f>
        <v>0</v>
      </c>
      <c r="E92" s="252">
        <f t="shared" si="32"/>
        <v>0</v>
      </c>
      <c r="F92" s="252">
        <f t="shared" si="32"/>
        <v>254.1</v>
      </c>
    </row>
    <row r="93" spans="1:6" ht="14.25" customHeight="1">
      <c r="A93" s="259" t="s">
        <v>615</v>
      </c>
      <c r="B93" s="236" t="s">
        <v>616</v>
      </c>
      <c r="C93" s="252">
        <f t="shared" ref="C93:F93" si="33">C94</f>
        <v>254.1</v>
      </c>
      <c r="D93" s="252">
        <f t="shared" si="33"/>
        <v>0</v>
      </c>
      <c r="E93" s="252">
        <f t="shared" si="33"/>
        <v>0</v>
      </c>
      <c r="F93" s="252">
        <f t="shared" si="33"/>
        <v>254.1</v>
      </c>
    </row>
    <row r="94" spans="1:6" ht="15" customHeight="1">
      <c r="A94" s="249" t="s">
        <v>617</v>
      </c>
      <c r="B94" s="236" t="s">
        <v>618</v>
      </c>
      <c r="C94" s="252">
        <v>254.1</v>
      </c>
      <c r="D94" s="252"/>
      <c r="E94" s="273"/>
      <c r="F94" s="252">
        <v>254.1</v>
      </c>
    </row>
    <row r="95" spans="1:6" ht="28.5" customHeight="1">
      <c r="A95" s="259" t="s">
        <v>619</v>
      </c>
      <c r="B95" s="236" t="s">
        <v>620</v>
      </c>
      <c r="C95" s="252">
        <f>C96+C98</f>
        <v>54266.100000000006</v>
      </c>
      <c r="D95" s="252">
        <f t="shared" ref="D95:F95" si="34">D96+D98</f>
        <v>0</v>
      </c>
      <c r="E95" s="252">
        <f t="shared" si="34"/>
        <v>0</v>
      </c>
      <c r="F95" s="252">
        <f t="shared" si="34"/>
        <v>54266.100000000006</v>
      </c>
    </row>
    <row r="96" spans="1:6" ht="29.25" customHeight="1">
      <c r="A96" s="259" t="s">
        <v>621</v>
      </c>
      <c r="B96" s="236" t="s">
        <v>622</v>
      </c>
      <c r="C96" s="252">
        <f>C97</f>
        <v>1352.3</v>
      </c>
      <c r="D96" s="252">
        <f t="shared" ref="D96:F96" si="35">D97</f>
        <v>0</v>
      </c>
      <c r="E96" s="252">
        <f t="shared" si="35"/>
        <v>0</v>
      </c>
      <c r="F96" s="252">
        <f t="shared" si="35"/>
        <v>1352.3</v>
      </c>
    </row>
    <row r="97" spans="1:6" ht="27" customHeight="1">
      <c r="A97" s="249" t="s">
        <v>623</v>
      </c>
      <c r="B97" s="269" t="s">
        <v>624</v>
      </c>
      <c r="C97" s="252">
        <v>1352.3</v>
      </c>
      <c r="D97" s="252"/>
      <c r="E97" s="273"/>
      <c r="F97" s="252">
        <v>1352.3</v>
      </c>
    </row>
    <row r="98" spans="1:6" ht="16.5" customHeight="1">
      <c r="A98" s="249" t="s">
        <v>625</v>
      </c>
      <c r="B98" s="236" t="s">
        <v>626</v>
      </c>
      <c r="C98" s="252">
        <f>C99</f>
        <v>52913.8</v>
      </c>
      <c r="D98" s="252">
        <f t="shared" ref="D98:F98" si="36">D99</f>
        <v>0</v>
      </c>
      <c r="E98" s="252">
        <f t="shared" si="36"/>
        <v>0</v>
      </c>
      <c r="F98" s="252">
        <f t="shared" si="36"/>
        <v>52913.8</v>
      </c>
    </row>
    <row r="99" spans="1:6" ht="19.5" customHeight="1">
      <c r="A99" s="249" t="s">
        <v>627</v>
      </c>
      <c r="B99" s="236" t="s">
        <v>628</v>
      </c>
      <c r="C99" s="252">
        <v>52913.8</v>
      </c>
      <c r="D99" s="252"/>
      <c r="E99" s="273"/>
      <c r="F99" s="252">
        <v>52913.8</v>
      </c>
    </row>
    <row r="100" spans="1:6" ht="19.5" customHeight="1">
      <c r="A100" s="245" t="s">
        <v>629</v>
      </c>
      <c r="B100" s="236" t="s">
        <v>630</v>
      </c>
      <c r="C100" s="252">
        <f>C101</f>
        <v>49.9</v>
      </c>
      <c r="D100" s="252">
        <f t="shared" ref="D100:F101" si="37">D101</f>
        <v>0</v>
      </c>
      <c r="E100" s="252">
        <f t="shared" si="37"/>
        <v>0</v>
      </c>
      <c r="F100" s="252">
        <f t="shared" si="37"/>
        <v>49.9</v>
      </c>
    </row>
    <row r="101" spans="1:6" ht="42" customHeight="1">
      <c r="A101" s="245" t="s">
        <v>631</v>
      </c>
      <c r="B101" s="236" t="s">
        <v>632</v>
      </c>
      <c r="C101" s="252">
        <f>C102</f>
        <v>49.9</v>
      </c>
      <c r="D101" s="252">
        <f t="shared" si="37"/>
        <v>0</v>
      </c>
      <c r="E101" s="252">
        <f t="shared" si="37"/>
        <v>0</v>
      </c>
      <c r="F101" s="252">
        <f t="shared" si="37"/>
        <v>49.9</v>
      </c>
    </row>
    <row r="102" spans="1:6" ht="42" customHeight="1">
      <c r="A102" s="271" t="s">
        <v>633</v>
      </c>
      <c r="B102" s="236" t="s">
        <v>634</v>
      </c>
      <c r="C102" s="252">
        <v>49.9</v>
      </c>
      <c r="D102" s="252"/>
      <c r="E102" s="273"/>
      <c r="F102" s="252">
        <v>49.9</v>
      </c>
    </row>
    <row r="103" spans="1:6" ht="68.25" customHeight="1">
      <c r="A103" s="271" t="s">
        <v>639</v>
      </c>
      <c r="B103" s="236" t="s">
        <v>638</v>
      </c>
      <c r="C103" s="252">
        <f>C104</f>
        <v>0</v>
      </c>
      <c r="D103" s="252">
        <f t="shared" ref="D103:F103" si="38">D104</f>
        <v>55.2</v>
      </c>
      <c r="E103" s="252">
        <f t="shared" si="38"/>
        <v>0</v>
      </c>
      <c r="F103" s="252">
        <f t="shared" si="38"/>
        <v>55.2</v>
      </c>
    </row>
    <row r="104" spans="1:6" ht="42" customHeight="1">
      <c r="A104" s="271" t="s">
        <v>641</v>
      </c>
      <c r="B104" s="236" t="s">
        <v>640</v>
      </c>
      <c r="C104" s="252">
        <f>C105</f>
        <v>0</v>
      </c>
      <c r="D104" s="252">
        <f t="shared" ref="D104:F104" si="39">D105</f>
        <v>55.2</v>
      </c>
      <c r="E104" s="252">
        <f t="shared" si="39"/>
        <v>0</v>
      </c>
      <c r="F104" s="252">
        <f t="shared" si="39"/>
        <v>55.2</v>
      </c>
    </row>
    <row r="105" spans="1:6" ht="42" customHeight="1">
      <c r="A105" s="271" t="s">
        <v>637</v>
      </c>
      <c r="B105" s="236" t="s">
        <v>636</v>
      </c>
      <c r="C105" s="252"/>
      <c r="D105" s="252">
        <v>55.2</v>
      </c>
      <c r="E105" s="273"/>
      <c r="F105" s="276">
        <f>C105+D105</f>
        <v>55.2</v>
      </c>
    </row>
    <row r="106" spans="1:6" ht="30" customHeight="1">
      <c r="A106" s="271" t="s">
        <v>645</v>
      </c>
      <c r="B106" s="236" t="s">
        <v>644</v>
      </c>
      <c r="C106" s="252">
        <f>C107</f>
        <v>0</v>
      </c>
      <c r="D106" s="252">
        <f t="shared" ref="D106:F106" si="40">D107</f>
        <v>-33.5</v>
      </c>
      <c r="E106" s="252">
        <f t="shared" si="40"/>
        <v>0</v>
      </c>
      <c r="F106" s="252">
        <f t="shared" si="40"/>
        <v>-33.5</v>
      </c>
    </row>
    <row r="107" spans="1:6" ht="30" customHeight="1">
      <c r="A107" s="271" t="s">
        <v>643</v>
      </c>
      <c r="B107" s="236" t="s">
        <v>642</v>
      </c>
      <c r="C107" s="252">
        <f>C108+C109</f>
        <v>0</v>
      </c>
      <c r="D107" s="252">
        <f t="shared" ref="D107:F107" si="41">D108+D109</f>
        <v>-33.5</v>
      </c>
      <c r="E107" s="252">
        <f t="shared" si="41"/>
        <v>0</v>
      </c>
      <c r="F107" s="252">
        <f t="shared" si="41"/>
        <v>-33.5</v>
      </c>
    </row>
    <row r="108" spans="1:6" ht="42" customHeight="1">
      <c r="A108" s="271" t="s">
        <v>647</v>
      </c>
      <c r="B108" s="236" t="s">
        <v>646</v>
      </c>
      <c r="C108" s="252"/>
      <c r="D108" s="252">
        <v>-1.4</v>
      </c>
      <c r="E108" s="273"/>
      <c r="F108" s="276">
        <f>C108+D108</f>
        <v>-1.4</v>
      </c>
    </row>
    <row r="109" spans="1:6" ht="29.25" customHeight="1">
      <c r="A109" s="271" t="s">
        <v>649</v>
      </c>
      <c r="B109" s="236" t="s">
        <v>648</v>
      </c>
      <c r="C109" s="252"/>
      <c r="D109" s="252">
        <v>-32.1</v>
      </c>
      <c r="E109" s="273"/>
      <c r="F109" s="276">
        <f>C109+D109</f>
        <v>-32.1</v>
      </c>
    </row>
    <row r="110" spans="1:6" ht="19.5" customHeight="1">
      <c r="A110" s="270"/>
      <c r="B110" s="16" t="s">
        <v>635</v>
      </c>
      <c r="C110" s="253">
        <f>C17+C87</f>
        <v>172612.7</v>
      </c>
      <c r="D110" s="253">
        <f t="shared" ref="D110:F110" si="42">D17+D87</f>
        <v>21.700000000000003</v>
      </c>
      <c r="E110" s="253">
        <f t="shared" si="42"/>
        <v>0</v>
      </c>
      <c r="F110" s="253">
        <f t="shared" si="42"/>
        <v>172634.40000000002</v>
      </c>
    </row>
    <row r="111" spans="1:6">
      <c r="A111" s="15"/>
      <c r="B111" s="15"/>
      <c r="C111" s="15"/>
      <c r="D111" s="15"/>
      <c r="E111" s="15"/>
    </row>
    <row r="112" spans="1:6">
      <c r="A112" s="15"/>
      <c r="B112" s="15"/>
      <c r="C112" s="15"/>
      <c r="D112" s="15"/>
      <c r="E112" s="15"/>
    </row>
  </sheetData>
  <mergeCells count="31">
    <mergeCell ref="A11:C11"/>
    <mergeCell ref="B6:F6"/>
    <mergeCell ref="B7:F7"/>
    <mergeCell ref="B8:F8"/>
    <mergeCell ref="B9:F9"/>
    <mergeCell ref="A13:C13"/>
    <mergeCell ref="B15:C15"/>
    <mergeCell ref="A26:A27"/>
    <mergeCell ref="B26:B27"/>
    <mergeCell ref="C26:C27"/>
    <mergeCell ref="F28:F29"/>
    <mergeCell ref="F30:F31"/>
    <mergeCell ref="F32:F33"/>
    <mergeCell ref="B1:F1"/>
    <mergeCell ref="A32:A33"/>
    <mergeCell ref="B32:B33"/>
    <mergeCell ref="C32:C33"/>
    <mergeCell ref="D26:D27"/>
    <mergeCell ref="F26:F27"/>
    <mergeCell ref="A28:A29"/>
    <mergeCell ref="B28:B29"/>
    <mergeCell ref="C28:C29"/>
    <mergeCell ref="A30:A31"/>
    <mergeCell ref="B30:B31"/>
    <mergeCell ref="C30:C31"/>
    <mergeCell ref="A12:C12"/>
    <mergeCell ref="B2:F2"/>
    <mergeCell ref="B3:F3"/>
    <mergeCell ref="B4:F4"/>
    <mergeCell ref="B5:F5"/>
    <mergeCell ref="B10:F10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2"/>
  <sheetViews>
    <sheetView topLeftCell="A64" workbookViewId="0">
      <selection activeCell="A59" sqref="A59:B59"/>
    </sheetView>
  </sheetViews>
  <sheetFormatPr defaultRowHeight="15"/>
  <cols>
    <col min="1" max="1" width="6.42578125" customWidth="1"/>
    <col min="2" max="2" width="17.7109375" customWidth="1"/>
    <col min="3" max="3" width="83" customWidth="1"/>
    <col min="4" max="4" width="11.42578125" customWidth="1"/>
  </cols>
  <sheetData>
    <row r="1" spans="1:4" ht="15.75">
      <c r="C1" s="242" t="s">
        <v>469</v>
      </c>
    </row>
    <row r="2" spans="1:4" ht="15.75">
      <c r="C2" s="242" t="s">
        <v>0</v>
      </c>
    </row>
    <row r="3" spans="1:4" ht="15.75">
      <c r="C3" s="242" t="s">
        <v>1</v>
      </c>
    </row>
    <row r="4" spans="1:4" ht="15.75">
      <c r="C4" s="242" t="s">
        <v>2</v>
      </c>
    </row>
    <row r="5" spans="1:4" ht="15.75">
      <c r="C5" s="304" t="s">
        <v>778</v>
      </c>
    </row>
    <row r="6" spans="1:4" ht="15.75">
      <c r="A6" s="1"/>
      <c r="B6" s="1"/>
      <c r="C6" s="242" t="s">
        <v>652</v>
      </c>
      <c r="D6" s="242"/>
    </row>
    <row r="7" spans="1:4" ht="15.75">
      <c r="A7" s="1"/>
      <c r="B7" s="1"/>
      <c r="C7" s="242" t="s">
        <v>0</v>
      </c>
      <c r="D7" s="242"/>
    </row>
    <row r="8" spans="1:4" ht="15.75">
      <c r="A8" s="1"/>
      <c r="B8" s="1"/>
      <c r="C8" s="242" t="s">
        <v>1</v>
      </c>
      <c r="D8" s="242"/>
    </row>
    <row r="9" spans="1:4" ht="15.75">
      <c r="A9" s="1"/>
      <c r="B9" s="1"/>
      <c r="C9" s="242" t="s">
        <v>2</v>
      </c>
      <c r="D9" s="242"/>
    </row>
    <row r="10" spans="1:4" ht="15.75">
      <c r="A10" s="1"/>
      <c r="B10" s="1"/>
      <c r="C10" s="242" t="s">
        <v>460</v>
      </c>
      <c r="D10" s="242"/>
    </row>
    <row r="11" spans="1:4" ht="15.75">
      <c r="A11" s="1"/>
      <c r="B11" s="1"/>
      <c r="C11" s="242"/>
      <c r="D11" s="242"/>
    </row>
    <row r="12" spans="1:4" ht="57" customHeight="1">
      <c r="A12" s="374" t="s">
        <v>653</v>
      </c>
      <c r="B12" s="374"/>
      <c r="C12" s="374"/>
      <c r="D12" s="277"/>
    </row>
    <row r="13" spans="1:4" ht="15.75">
      <c r="A13" s="1"/>
      <c r="B13" s="1"/>
      <c r="C13" s="242"/>
      <c r="D13" s="242"/>
    </row>
    <row r="14" spans="1:4" ht="17.25" customHeight="1">
      <c r="A14" s="272"/>
      <c r="B14" s="272"/>
      <c r="C14" s="278"/>
      <c r="D14" s="279"/>
    </row>
    <row r="15" spans="1:4" ht="82.5" customHeight="1">
      <c r="A15" s="391" t="s">
        <v>654</v>
      </c>
      <c r="B15" s="392"/>
      <c r="C15" s="245" t="s">
        <v>655</v>
      </c>
      <c r="D15" s="24"/>
    </row>
    <row r="16" spans="1:4" ht="20.25" customHeight="1">
      <c r="A16" s="387" t="s">
        <v>6</v>
      </c>
      <c r="B16" s="388"/>
      <c r="C16" s="11" t="s">
        <v>5</v>
      </c>
      <c r="D16" s="280"/>
    </row>
    <row r="17" spans="1:4" ht="29.25" customHeight="1">
      <c r="A17" s="391" t="s">
        <v>656</v>
      </c>
      <c r="B17" s="392"/>
      <c r="C17" s="248" t="s">
        <v>657</v>
      </c>
      <c r="D17" s="261"/>
    </row>
    <row r="18" spans="1:4" ht="41.25" customHeight="1">
      <c r="A18" s="391" t="s">
        <v>658</v>
      </c>
      <c r="B18" s="392"/>
      <c r="C18" s="263" t="s">
        <v>528</v>
      </c>
      <c r="D18" s="261"/>
    </row>
    <row r="19" spans="1:4" ht="42.75" customHeight="1">
      <c r="A19" s="391" t="s">
        <v>659</v>
      </c>
      <c r="B19" s="392"/>
      <c r="C19" s="263" t="s">
        <v>530</v>
      </c>
      <c r="D19" s="261"/>
    </row>
    <row r="20" spans="1:4" ht="41.25" customHeight="1">
      <c r="A20" s="391" t="s">
        <v>660</v>
      </c>
      <c r="B20" s="392"/>
      <c r="C20" s="248" t="s">
        <v>661</v>
      </c>
      <c r="D20" s="261"/>
    </row>
    <row r="21" spans="1:4" ht="27.75" customHeight="1">
      <c r="A21" s="391" t="s">
        <v>662</v>
      </c>
      <c r="B21" s="392"/>
      <c r="C21" s="248" t="s">
        <v>540</v>
      </c>
      <c r="D21" s="261"/>
    </row>
    <row r="22" spans="1:4" ht="27.75" customHeight="1">
      <c r="A22" s="389" t="s">
        <v>663</v>
      </c>
      <c r="B22" s="390"/>
      <c r="C22" s="248" t="s">
        <v>664</v>
      </c>
      <c r="D22" s="261"/>
    </row>
    <row r="23" spans="1:4" ht="54" customHeight="1">
      <c r="A23" s="391" t="s">
        <v>665</v>
      </c>
      <c r="B23" s="392"/>
      <c r="C23" s="248" t="s">
        <v>666</v>
      </c>
      <c r="D23" s="261"/>
    </row>
    <row r="24" spans="1:4" ht="53.25" customHeight="1">
      <c r="A24" s="391" t="s">
        <v>667</v>
      </c>
      <c r="B24" s="392"/>
      <c r="C24" s="248" t="s">
        <v>668</v>
      </c>
      <c r="D24" s="261"/>
    </row>
    <row r="25" spans="1:4" ht="53.25" customHeight="1">
      <c r="A25" s="391" t="s">
        <v>669</v>
      </c>
      <c r="B25" s="392"/>
      <c r="C25" s="248" t="s">
        <v>670</v>
      </c>
      <c r="D25" s="261"/>
    </row>
    <row r="26" spans="1:4" ht="52.5" customHeight="1">
      <c r="A26" s="391" t="s">
        <v>671</v>
      </c>
      <c r="B26" s="392"/>
      <c r="C26" s="248" t="s">
        <v>672</v>
      </c>
      <c r="D26" s="261"/>
    </row>
    <row r="27" spans="1:4" ht="29.25" customHeight="1">
      <c r="A27" s="391" t="s">
        <v>673</v>
      </c>
      <c r="B27" s="392"/>
      <c r="C27" s="248" t="s">
        <v>674</v>
      </c>
      <c r="D27" s="261"/>
    </row>
    <row r="28" spans="1:4" ht="33" customHeight="1">
      <c r="A28" s="391" t="s">
        <v>675</v>
      </c>
      <c r="B28" s="392"/>
      <c r="C28" s="248" t="s">
        <v>577</v>
      </c>
      <c r="D28" s="261"/>
    </row>
    <row r="29" spans="1:4" ht="25.5">
      <c r="A29" s="391" t="s">
        <v>676</v>
      </c>
      <c r="B29" s="392"/>
      <c r="C29" s="248" t="s">
        <v>677</v>
      </c>
      <c r="D29" s="261"/>
    </row>
    <row r="30" spans="1:4">
      <c r="A30" s="391" t="s">
        <v>678</v>
      </c>
      <c r="B30" s="392"/>
      <c r="C30" s="248" t="s">
        <v>679</v>
      </c>
      <c r="D30" s="261"/>
    </row>
    <row r="31" spans="1:4">
      <c r="A31" s="391" t="s">
        <v>680</v>
      </c>
      <c r="B31" s="392"/>
      <c r="C31" s="248" t="s">
        <v>681</v>
      </c>
      <c r="D31" s="261"/>
    </row>
    <row r="32" spans="1:4">
      <c r="A32" s="391" t="s">
        <v>682</v>
      </c>
      <c r="B32" s="392"/>
      <c r="C32" s="248" t="s">
        <v>683</v>
      </c>
      <c r="D32" s="261"/>
    </row>
    <row r="33" spans="1:4">
      <c r="A33" s="391" t="s">
        <v>684</v>
      </c>
      <c r="B33" s="392"/>
      <c r="C33" s="248" t="s">
        <v>685</v>
      </c>
      <c r="D33" s="261"/>
    </row>
    <row r="34" spans="1:4" ht="29.25" customHeight="1">
      <c r="A34" s="391" t="s">
        <v>686</v>
      </c>
      <c r="B34" s="392"/>
      <c r="C34" s="248" t="s">
        <v>687</v>
      </c>
      <c r="D34" s="261"/>
    </row>
    <row r="35" spans="1:4" ht="19.5" customHeight="1">
      <c r="A35" s="391" t="s">
        <v>688</v>
      </c>
      <c r="B35" s="392"/>
      <c r="C35" s="248" t="s">
        <v>689</v>
      </c>
      <c r="D35" s="261"/>
    </row>
    <row r="36" spans="1:4" ht="27" customHeight="1">
      <c r="A36" s="391" t="s">
        <v>690</v>
      </c>
      <c r="B36" s="392"/>
      <c r="C36" s="248" t="s">
        <v>691</v>
      </c>
      <c r="D36" s="261"/>
    </row>
    <row r="37" spans="1:4" ht="20.25" customHeight="1">
      <c r="A37" s="391" t="s">
        <v>692</v>
      </c>
      <c r="B37" s="392"/>
      <c r="C37" s="248" t="s">
        <v>693</v>
      </c>
      <c r="D37" s="261"/>
    </row>
    <row r="38" spans="1:4" ht="38.25" customHeight="1">
      <c r="A38" s="407" t="s">
        <v>694</v>
      </c>
      <c r="B38" s="408"/>
      <c r="C38" s="236" t="s">
        <v>634</v>
      </c>
      <c r="D38" s="261"/>
    </row>
    <row r="39" spans="1:4" ht="27" customHeight="1">
      <c r="A39" s="405" t="s">
        <v>758</v>
      </c>
      <c r="B39" s="406"/>
      <c r="C39" s="236" t="s">
        <v>636</v>
      </c>
      <c r="D39" s="261"/>
    </row>
    <row r="40" spans="1:4" ht="30.75" customHeight="1">
      <c r="A40" s="407" t="s">
        <v>759</v>
      </c>
      <c r="B40" s="408"/>
      <c r="C40" s="236" t="s">
        <v>648</v>
      </c>
      <c r="D40" s="261"/>
    </row>
    <row r="41" spans="1:4" ht="18" customHeight="1">
      <c r="A41" s="387" t="s">
        <v>7</v>
      </c>
      <c r="B41" s="388"/>
      <c r="C41" s="247" t="s">
        <v>695</v>
      </c>
      <c r="D41" s="280"/>
    </row>
    <row r="42" spans="1:4" ht="30.75" customHeight="1">
      <c r="A42" s="391" t="s">
        <v>696</v>
      </c>
      <c r="B42" s="392"/>
      <c r="C42" s="248" t="s">
        <v>664</v>
      </c>
      <c r="D42" s="261"/>
    </row>
    <row r="43" spans="1:4">
      <c r="A43" s="391" t="s">
        <v>697</v>
      </c>
      <c r="B43" s="392"/>
      <c r="C43" s="248" t="s">
        <v>679</v>
      </c>
      <c r="D43" s="261"/>
    </row>
    <row r="44" spans="1:4">
      <c r="A44" s="387" t="s">
        <v>698</v>
      </c>
      <c r="B44" s="388"/>
      <c r="C44" s="247" t="s">
        <v>699</v>
      </c>
      <c r="D44" s="280"/>
    </row>
    <row r="45" spans="1:4" ht="25.5">
      <c r="A45" s="391" t="s">
        <v>700</v>
      </c>
      <c r="B45" s="392"/>
      <c r="C45" s="248" t="s">
        <v>677</v>
      </c>
      <c r="D45" s="261"/>
    </row>
    <row r="46" spans="1:4">
      <c r="A46" s="387" t="s">
        <v>701</v>
      </c>
      <c r="B46" s="388"/>
      <c r="C46" s="247" t="s">
        <v>702</v>
      </c>
      <c r="D46" s="280"/>
    </row>
    <row r="47" spans="1:4" ht="29.25" customHeight="1">
      <c r="A47" s="391" t="s">
        <v>703</v>
      </c>
      <c r="B47" s="392"/>
      <c r="C47" s="248" t="s">
        <v>704</v>
      </c>
      <c r="D47" s="261"/>
    </row>
    <row r="48" spans="1:4" ht="43.5" customHeight="1">
      <c r="A48" s="403" t="s">
        <v>705</v>
      </c>
      <c r="B48" s="404"/>
      <c r="C48" s="236" t="s">
        <v>482</v>
      </c>
      <c r="D48" s="261"/>
    </row>
    <row r="49" spans="1:4" ht="69" customHeight="1">
      <c r="A49" s="403" t="s">
        <v>706</v>
      </c>
      <c r="B49" s="404"/>
      <c r="C49" s="236" t="s">
        <v>484</v>
      </c>
      <c r="D49" s="261"/>
    </row>
    <row r="50" spans="1:4" ht="27" customHeight="1">
      <c r="A50" s="403" t="s">
        <v>707</v>
      </c>
      <c r="B50" s="404"/>
      <c r="C50" s="236" t="s">
        <v>486</v>
      </c>
      <c r="D50" s="261"/>
    </row>
    <row r="51" spans="1:4" ht="55.5" customHeight="1">
      <c r="A51" s="403" t="s">
        <v>708</v>
      </c>
      <c r="B51" s="404"/>
      <c r="C51" s="236" t="s">
        <v>488</v>
      </c>
      <c r="D51" s="261"/>
    </row>
    <row r="52" spans="1:4">
      <c r="A52" s="391" t="s">
        <v>709</v>
      </c>
      <c r="B52" s="392"/>
      <c r="C52" s="248" t="s">
        <v>710</v>
      </c>
      <c r="D52" s="261"/>
    </row>
    <row r="53" spans="1:4" ht="25.5">
      <c r="A53" s="391" t="s">
        <v>711</v>
      </c>
      <c r="B53" s="392"/>
      <c r="C53" s="248" t="s">
        <v>712</v>
      </c>
      <c r="D53" s="261"/>
    </row>
    <row r="54" spans="1:4" ht="26.25">
      <c r="A54" s="391" t="s">
        <v>713</v>
      </c>
      <c r="B54" s="392"/>
      <c r="C54" s="236" t="s">
        <v>514</v>
      </c>
      <c r="D54" s="261"/>
    </row>
    <row r="55" spans="1:4" ht="27" customHeight="1">
      <c r="A55" s="391" t="s">
        <v>714</v>
      </c>
      <c r="B55" s="392"/>
      <c r="C55" s="248" t="s">
        <v>715</v>
      </c>
      <c r="D55" s="261"/>
    </row>
    <row r="56" spans="1:4">
      <c r="A56" s="391" t="s">
        <v>716</v>
      </c>
      <c r="B56" s="392"/>
      <c r="C56" s="248" t="s">
        <v>717</v>
      </c>
      <c r="D56" s="261"/>
    </row>
    <row r="57" spans="1:4" ht="41.25" customHeight="1">
      <c r="A57" s="391" t="s">
        <v>718</v>
      </c>
      <c r="B57" s="392"/>
      <c r="C57" s="248" t="s">
        <v>719</v>
      </c>
      <c r="D57" s="261"/>
    </row>
    <row r="58" spans="1:4" ht="18.75" customHeight="1">
      <c r="A58" s="391" t="s">
        <v>720</v>
      </c>
      <c r="B58" s="392"/>
      <c r="C58" s="248" t="s">
        <v>721</v>
      </c>
      <c r="D58" s="261"/>
    </row>
    <row r="59" spans="1:4" ht="41.25" customHeight="1">
      <c r="A59" s="391" t="s">
        <v>722</v>
      </c>
      <c r="B59" s="392"/>
      <c r="C59" s="248" t="s">
        <v>723</v>
      </c>
      <c r="D59" s="261"/>
    </row>
    <row r="60" spans="1:4" ht="42.75" customHeight="1">
      <c r="A60" s="401" t="s">
        <v>724</v>
      </c>
      <c r="B60" s="402"/>
      <c r="C60" s="236" t="s">
        <v>725</v>
      </c>
      <c r="D60" s="260"/>
    </row>
    <row r="61" spans="1:4">
      <c r="A61" s="391" t="s">
        <v>726</v>
      </c>
      <c r="B61" s="392"/>
      <c r="C61" s="248" t="s">
        <v>727</v>
      </c>
      <c r="D61" s="261"/>
    </row>
    <row r="62" spans="1:4" ht="30" customHeight="1">
      <c r="A62" s="391" t="s">
        <v>728</v>
      </c>
      <c r="B62" s="392"/>
      <c r="C62" s="248" t="s">
        <v>729</v>
      </c>
      <c r="D62" s="261"/>
    </row>
    <row r="63" spans="1:4" ht="32.25" customHeight="1">
      <c r="A63" s="391" t="s">
        <v>730</v>
      </c>
      <c r="B63" s="392"/>
      <c r="C63" s="248" t="s">
        <v>731</v>
      </c>
      <c r="D63" s="261"/>
    </row>
    <row r="64" spans="1:4" ht="18" customHeight="1">
      <c r="A64" s="391" t="s">
        <v>732</v>
      </c>
      <c r="B64" s="392"/>
      <c r="C64" s="248" t="s">
        <v>733</v>
      </c>
      <c r="D64" s="261"/>
    </row>
    <row r="65" spans="1:4" ht="25.5">
      <c r="A65" s="387" t="s">
        <v>734</v>
      </c>
      <c r="B65" s="388"/>
      <c r="C65" s="247" t="s">
        <v>735</v>
      </c>
      <c r="D65" s="280"/>
    </row>
    <row r="66" spans="1:4">
      <c r="A66" s="399" t="s">
        <v>736</v>
      </c>
      <c r="B66" s="400"/>
      <c r="C66" s="236" t="s">
        <v>737</v>
      </c>
      <c r="D66" s="261"/>
    </row>
    <row r="67" spans="1:4">
      <c r="A67" s="399" t="s">
        <v>738</v>
      </c>
      <c r="B67" s="400"/>
      <c r="C67" s="236" t="s">
        <v>739</v>
      </c>
      <c r="D67" s="261"/>
    </row>
    <row r="68" spans="1:4">
      <c r="A68" s="399" t="s">
        <v>740</v>
      </c>
      <c r="B68" s="400"/>
      <c r="C68" s="236" t="s">
        <v>741</v>
      </c>
      <c r="D68" s="261"/>
    </row>
    <row r="69" spans="1:4" ht="17.25" customHeight="1">
      <c r="A69" s="399" t="s">
        <v>742</v>
      </c>
      <c r="B69" s="400"/>
      <c r="C69" s="236" t="s">
        <v>743</v>
      </c>
      <c r="D69" s="261"/>
    </row>
    <row r="70" spans="1:4">
      <c r="A70" s="387" t="s">
        <v>744</v>
      </c>
      <c r="B70" s="388"/>
      <c r="C70" s="247" t="s">
        <v>745</v>
      </c>
      <c r="D70" s="280"/>
    </row>
    <row r="71" spans="1:4" ht="42.75" customHeight="1">
      <c r="A71" s="389" t="s">
        <v>746</v>
      </c>
      <c r="B71" s="390"/>
      <c r="C71" s="236" t="s">
        <v>591</v>
      </c>
      <c r="D71" s="261"/>
    </row>
    <row r="72" spans="1:4" ht="25.5">
      <c r="A72" s="387" t="s">
        <v>747</v>
      </c>
      <c r="B72" s="388"/>
      <c r="C72" s="247" t="s">
        <v>748</v>
      </c>
      <c r="D72" s="261"/>
    </row>
    <row r="73" spans="1:4">
      <c r="A73" s="391" t="s">
        <v>749</v>
      </c>
      <c r="B73" s="392"/>
      <c r="C73" s="248" t="s">
        <v>750</v>
      </c>
      <c r="D73" s="261"/>
    </row>
    <row r="74" spans="1:4" ht="23.25" customHeight="1">
      <c r="A74" s="387" t="s">
        <v>8</v>
      </c>
      <c r="B74" s="388"/>
      <c r="C74" s="281" t="s">
        <v>751</v>
      </c>
      <c r="D74" s="280"/>
    </row>
    <row r="75" spans="1:4" ht="36.75" customHeight="1">
      <c r="A75" s="393" t="s">
        <v>752</v>
      </c>
      <c r="B75" s="394"/>
      <c r="C75" s="397" t="s">
        <v>753</v>
      </c>
      <c r="D75" s="261"/>
    </row>
    <row r="76" spans="1:4" ht="6" customHeight="1">
      <c r="A76" s="395"/>
      <c r="B76" s="396"/>
      <c r="C76" s="398"/>
      <c r="D76" s="261"/>
    </row>
    <row r="77" spans="1:4" ht="27" customHeight="1">
      <c r="A77" s="393" t="s">
        <v>754</v>
      </c>
      <c r="B77" s="394"/>
      <c r="C77" s="372" t="s">
        <v>496</v>
      </c>
      <c r="D77" s="261"/>
    </row>
    <row r="78" spans="1:4" ht="24.75" customHeight="1">
      <c r="A78" s="395"/>
      <c r="B78" s="396"/>
      <c r="C78" s="372"/>
      <c r="D78" s="261"/>
    </row>
    <row r="79" spans="1:4" ht="42" customHeight="1">
      <c r="A79" s="393" t="s">
        <v>755</v>
      </c>
      <c r="B79" s="394"/>
      <c r="C79" s="377" t="s">
        <v>756</v>
      </c>
      <c r="D79" s="261"/>
    </row>
    <row r="80" spans="1:4" ht="3" hidden="1" customHeight="1">
      <c r="A80" s="395"/>
      <c r="B80" s="396"/>
      <c r="C80" s="377"/>
      <c r="D80" s="261"/>
    </row>
    <row r="81" spans="1:4" ht="46.5" customHeight="1">
      <c r="A81" s="381" t="s">
        <v>757</v>
      </c>
      <c r="B81" s="382"/>
      <c r="C81" s="385" t="s">
        <v>500</v>
      </c>
      <c r="D81" s="261"/>
    </row>
    <row r="82" spans="1:4" ht="0.75" customHeight="1">
      <c r="A82" s="383"/>
      <c r="B82" s="384"/>
      <c r="C82" s="386"/>
    </row>
  </sheetData>
  <mergeCells count="69">
    <mergeCell ref="A19:B19"/>
    <mergeCell ref="A12:C12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5:B45"/>
    <mergeCell ref="A39:B39"/>
    <mergeCell ref="A40:B40"/>
    <mergeCell ref="A32:B32"/>
    <mergeCell ref="A33:B33"/>
    <mergeCell ref="A34:B34"/>
    <mergeCell ref="A35:B35"/>
    <mergeCell ref="A36:B36"/>
    <mergeCell ref="A37:B37"/>
    <mergeCell ref="A38:B38"/>
    <mergeCell ref="A41:B41"/>
    <mergeCell ref="A42:B42"/>
    <mergeCell ref="A43:B43"/>
    <mergeCell ref="A44:B44"/>
    <mergeCell ref="A57:B57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69:B69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81:B82"/>
    <mergeCell ref="C81:C82"/>
    <mergeCell ref="A70:B70"/>
    <mergeCell ref="A71:B71"/>
    <mergeCell ref="A72:B72"/>
    <mergeCell ref="A73:B73"/>
    <mergeCell ref="A74:B74"/>
    <mergeCell ref="A75:B76"/>
    <mergeCell ref="C75:C76"/>
    <mergeCell ref="A77:B78"/>
    <mergeCell ref="C77:C78"/>
    <mergeCell ref="A79:B80"/>
    <mergeCell ref="C79:C80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8"/>
  <sheetViews>
    <sheetView view="pageBreakPreview" zoomScaleSheetLayoutView="100" workbookViewId="0">
      <selection activeCell="A7" sqref="A7:E7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363" t="s">
        <v>768</v>
      </c>
      <c r="B1" s="409"/>
      <c r="C1" s="409"/>
      <c r="D1" s="409"/>
      <c r="E1" s="409"/>
    </row>
    <row r="2" spans="1:5" ht="15.75">
      <c r="A2" s="363" t="s">
        <v>31</v>
      </c>
      <c r="B2" s="409"/>
      <c r="C2" s="409"/>
      <c r="D2" s="409"/>
      <c r="E2" s="409"/>
    </row>
    <row r="3" spans="1:5" ht="15.75">
      <c r="A3" s="4"/>
      <c r="B3" s="363" t="s">
        <v>1</v>
      </c>
      <c r="C3" s="363"/>
      <c r="D3" s="363"/>
      <c r="E3" s="363"/>
    </row>
    <row r="4" spans="1:5" ht="15.75">
      <c r="A4" s="5"/>
      <c r="B4" s="363" t="s">
        <v>2</v>
      </c>
      <c r="C4" s="363"/>
      <c r="D4" s="363"/>
      <c r="E4" s="363"/>
    </row>
    <row r="5" spans="1:5" ht="15.75">
      <c r="A5" s="3"/>
      <c r="B5" s="363" t="s">
        <v>778</v>
      </c>
      <c r="C5" s="363"/>
      <c r="D5" s="363"/>
      <c r="E5" s="363"/>
    </row>
    <row r="6" spans="1:5" ht="15.75">
      <c r="A6" s="363" t="s">
        <v>358</v>
      </c>
      <c r="B6" s="409"/>
      <c r="C6" s="409"/>
      <c r="D6" s="409"/>
      <c r="E6" s="409"/>
    </row>
    <row r="7" spans="1:5" ht="15.75">
      <c r="A7" s="363" t="s">
        <v>31</v>
      </c>
      <c r="B7" s="409"/>
      <c r="C7" s="409"/>
      <c r="D7" s="409"/>
      <c r="E7" s="409"/>
    </row>
    <row r="8" spans="1:5" ht="15.75">
      <c r="A8" s="4"/>
      <c r="B8" s="363" t="s">
        <v>1</v>
      </c>
      <c r="C8" s="363"/>
      <c r="D8" s="363"/>
      <c r="E8" s="363"/>
    </row>
    <row r="9" spans="1:5" ht="15.75">
      <c r="A9" s="5"/>
      <c r="B9" s="363" t="s">
        <v>2</v>
      </c>
      <c r="C9" s="363"/>
      <c r="D9" s="363"/>
      <c r="E9" s="363"/>
    </row>
    <row r="10" spans="1:5" ht="15.75" customHeight="1">
      <c r="A10" s="3"/>
      <c r="B10" s="363" t="s">
        <v>460</v>
      </c>
      <c r="C10" s="363"/>
      <c r="D10" s="363"/>
      <c r="E10" s="363"/>
    </row>
    <row r="11" spans="1:5" ht="15.75" customHeight="1">
      <c r="A11" s="3"/>
      <c r="B11" s="75"/>
      <c r="C11" s="113"/>
      <c r="D11" s="113"/>
      <c r="E11" s="75"/>
    </row>
    <row r="12" spans="1:5" ht="15" customHeight="1">
      <c r="A12" s="379" t="s">
        <v>9</v>
      </c>
      <c r="B12" s="379"/>
      <c r="C12" s="379"/>
      <c r="D12" s="379"/>
      <c r="E12" s="379"/>
    </row>
    <row r="13" spans="1:5" ht="14.25" customHeight="1">
      <c r="A13" s="379" t="s">
        <v>465</v>
      </c>
      <c r="B13" s="379"/>
      <c r="C13" s="379"/>
      <c r="D13" s="379"/>
      <c r="E13" s="379"/>
    </row>
    <row r="14" spans="1:5" ht="14.25" hidden="1" customHeight="1">
      <c r="A14" s="379"/>
      <c r="B14" s="379"/>
      <c r="C14" s="379"/>
      <c r="D14" s="379"/>
      <c r="E14" s="379"/>
    </row>
    <row r="15" spans="1:5" ht="14.25" customHeight="1">
      <c r="A15" s="379" t="s">
        <v>360</v>
      </c>
      <c r="B15" s="379"/>
      <c r="C15" s="379"/>
      <c r="D15" s="379"/>
      <c r="E15" s="379"/>
    </row>
    <row r="16" spans="1:5">
      <c r="A16" s="375" t="s">
        <v>10</v>
      </c>
      <c r="B16" s="410"/>
      <c r="C16" s="410"/>
      <c r="D16" s="410"/>
      <c r="E16" s="410"/>
    </row>
    <row r="17" spans="1:5" ht="42" customHeight="1">
      <c r="A17" s="411" t="s">
        <v>11</v>
      </c>
      <c r="B17" s="411" t="s">
        <v>12</v>
      </c>
      <c r="C17" s="119" t="s">
        <v>359</v>
      </c>
      <c r="D17" s="119" t="s">
        <v>346</v>
      </c>
      <c r="E17" s="394" t="s">
        <v>345</v>
      </c>
    </row>
    <row r="18" spans="1:5" hidden="1">
      <c r="A18" s="411"/>
      <c r="B18" s="411"/>
      <c r="C18" s="285"/>
      <c r="D18" s="285"/>
      <c r="E18" s="412"/>
    </row>
    <row r="19" spans="1:5">
      <c r="A19" s="413" t="s">
        <v>13</v>
      </c>
      <c r="B19" s="414" t="s">
        <v>14</v>
      </c>
      <c r="C19" s="415">
        <f>C21</f>
        <v>896.30000000001746</v>
      </c>
      <c r="D19" s="415">
        <f t="shared" ref="D19:E19" si="0">D21</f>
        <v>0</v>
      </c>
      <c r="E19" s="415">
        <f t="shared" si="0"/>
        <v>0</v>
      </c>
    </row>
    <row r="20" spans="1:5">
      <c r="A20" s="413"/>
      <c r="B20" s="414"/>
      <c r="C20" s="415"/>
      <c r="D20" s="415"/>
      <c r="E20" s="415"/>
    </row>
    <row r="21" spans="1:5">
      <c r="A21" s="413" t="s">
        <v>15</v>
      </c>
      <c r="B21" s="414" t="s">
        <v>16</v>
      </c>
      <c r="C21" s="415">
        <f>C23+C28</f>
        <v>896.30000000001746</v>
      </c>
      <c r="D21" s="415">
        <f t="shared" ref="D21:E21" si="1">D23+D28</f>
        <v>0</v>
      </c>
      <c r="E21" s="415">
        <f t="shared" si="1"/>
        <v>0</v>
      </c>
    </row>
    <row r="22" spans="1:5">
      <c r="A22" s="413"/>
      <c r="B22" s="414"/>
      <c r="C22" s="415"/>
      <c r="D22" s="415"/>
      <c r="E22" s="415"/>
    </row>
    <row r="23" spans="1:5">
      <c r="A23" s="79" t="s">
        <v>17</v>
      </c>
      <c r="B23" s="284" t="s">
        <v>18</v>
      </c>
      <c r="C23" s="250">
        <f>C24</f>
        <v>-172634.4</v>
      </c>
      <c r="D23" s="250">
        <f t="shared" ref="D23:E25" si="2">D24</f>
        <v>-177342.3</v>
      </c>
      <c r="E23" s="250">
        <f t="shared" si="2"/>
        <v>-181740.4</v>
      </c>
    </row>
    <row r="24" spans="1:5" ht="15" customHeight="1">
      <c r="A24" s="79" t="s">
        <v>19</v>
      </c>
      <c r="B24" s="284" t="s">
        <v>20</v>
      </c>
      <c r="C24" s="250">
        <f>C25</f>
        <v>-172634.4</v>
      </c>
      <c r="D24" s="250">
        <f t="shared" si="2"/>
        <v>-177342.3</v>
      </c>
      <c r="E24" s="250">
        <f t="shared" si="2"/>
        <v>-181740.4</v>
      </c>
    </row>
    <row r="25" spans="1:5" ht="25.5">
      <c r="A25" s="79" t="s">
        <v>21</v>
      </c>
      <c r="B25" s="284" t="s">
        <v>22</v>
      </c>
      <c r="C25" s="250">
        <f>C26</f>
        <v>-172634.4</v>
      </c>
      <c r="D25" s="250">
        <f t="shared" si="2"/>
        <v>-177342.3</v>
      </c>
      <c r="E25" s="250">
        <f t="shared" si="2"/>
        <v>-181740.4</v>
      </c>
    </row>
    <row r="26" spans="1:5">
      <c r="A26" s="411" t="s">
        <v>23</v>
      </c>
      <c r="B26" s="421" t="s">
        <v>102</v>
      </c>
      <c r="C26" s="420">
        <v>-172634.4</v>
      </c>
      <c r="D26" s="420">
        <v>-177342.3</v>
      </c>
      <c r="E26" s="420">
        <v>-181740.4</v>
      </c>
    </row>
    <row r="27" spans="1:5">
      <c r="A27" s="411"/>
      <c r="B27" s="421"/>
      <c r="C27" s="420"/>
      <c r="D27" s="420"/>
      <c r="E27" s="420"/>
    </row>
    <row r="28" spans="1:5">
      <c r="A28" s="79" t="s">
        <v>24</v>
      </c>
      <c r="B28" s="284" t="s">
        <v>25</v>
      </c>
      <c r="C28" s="250">
        <f>C29</f>
        <v>173530.7</v>
      </c>
      <c r="D28" s="250">
        <f t="shared" ref="D28:E30" si="3">D29</f>
        <v>177342.3</v>
      </c>
      <c r="E28" s="250">
        <f t="shared" si="3"/>
        <v>181740.4</v>
      </c>
    </row>
    <row r="29" spans="1:5" ht="15" customHeight="1">
      <c r="A29" s="79" t="s">
        <v>26</v>
      </c>
      <c r="B29" s="284" t="s">
        <v>27</v>
      </c>
      <c r="C29" s="250">
        <f>C30</f>
        <v>173530.7</v>
      </c>
      <c r="D29" s="250">
        <f t="shared" si="3"/>
        <v>177342.3</v>
      </c>
      <c r="E29" s="250">
        <f t="shared" si="3"/>
        <v>181740.4</v>
      </c>
    </row>
    <row r="30" spans="1:5" ht="25.5">
      <c r="A30" s="79" t="s">
        <v>28</v>
      </c>
      <c r="B30" s="284" t="s">
        <v>29</v>
      </c>
      <c r="C30" s="250">
        <f>C31</f>
        <v>173530.7</v>
      </c>
      <c r="D30" s="250">
        <f t="shared" si="3"/>
        <v>177342.3</v>
      </c>
      <c r="E30" s="250">
        <f t="shared" si="3"/>
        <v>181740.4</v>
      </c>
    </row>
    <row r="31" spans="1:5">
      <c r="A31" s="416" t="s">
        <v>30</v>
      </c>
      <c r="B31" s="418" t="s">
        <v>103</v>
      </c>
      <c r="C31" s="420">
        <v>173530.7</v>
      </c>
      <c r="D31" s="420">
        <v>177342.3</v>
      </c>
      <c r="E31" s="420">
        <v>181740.4</v>
      </c>
    </row>
    <row r="32" spans="1:5">
      <c r="A32" s="417"/>
      <c r="B32" s="419"/>
      <c r="C32" s="420"/>
      <c r="D32" s="420"/>
      <c r="E32" s="420"/>
    </row>
    <row r="33" spans="1:5" hidden="1">
      <c r="A33" s="76"/>
      <c r="B33" s="77"/>
      <c r="C33" s="114"/>
      <c r="D33" s="114"/>
      <c r="E33" s="78"/>
    </row>
    <row r="34" spans="1:5">
      <c r="A34" s="24"/>
      <c r="B34" s="19"/>
      <c r="C34" s="19"/>
      <c r="D34" s="19"/>
      <c r="E34" s="24"/>
    </row>
    <row r="35" spans="1:5">
      <c r="A35" s="24"/>
      <c r="B35" s="19"/>
      <c r="C35" s="19"/>
      <c r="D35" s="19"/>
      <c r="E35" s="24"/>
    </row>
    <row r="36" spans="1:5" ht="15.75">
      <c r="A36" s="1"/>
    </row>
    <row r="37" spans="1:5" ht="15.75">
      <c r="A37" s="1"/>
    </row>
    <row r="38" spans="1:5" ht="15.75">
      <c r="A38" s="1"/>
    </row>
  </sheetData>
  <mergeCells count="37">
    <mergeCell ref="A15:E15"/>
    <mergeCell ref="A31:A32"/>
    <mergeCell ref="B31:B32"/>
    <mergeCell ref="E31:E32"/>
    <mergeCell ref="A21:A22"/>
    <mergeCell ref="B21:B22"/>
    <mergeCell ref="E21:E22"/>
    <mergeCell ref="A26:A27"/>
    <mergeCell ref="B26:B27"/>
    <mergeCell ref="E26:E27"/>
    <mergeCell ref="C26:C27"/>
    <mergeCell ref="D26:D27"/>
    <mergeCell ref="C21:C22"/>
    <mergeCell ref="D21:D22"/>
    <mergeCell ref="C31:C32"/>
    <mergeCell ref="D31:D32"/>
    <mergeCell ref="A16:E16"/>
    <mergeCell ref="A17:A18"/>
    <mergeCell ref="B17:B18"/>
    <mergeCell ref="E17:E18"/>
    <mergeCell ref="A19:A20"/>
    <mergeCell ref="B19:B20"/>
    <mergeCell ref="E19:E20"/>
    <mergeCell ref="C19:C20"/>
    <mergeCell ref="D19:D20"/>
    <mergeCell ref="A12:E12"/>
    <mergeCell ref="A13:E14"/>
    <mergeCell ref="A6:E6"/>
    <mergeCell ref="A7:E7"/>
    <mergeCell ref="B8:E8"/>
    <mergeCell ref="B9:E9"/>
    <mergeCell ref="B10:E10"/>
    <mergeCell ref="A1:E1"/>
    <mergeCell ref="A2:E2"/>
    <mergeCell ref="B3:E3"/>
    <mergeCell ref="B4:E4"/>
    <mergeCell ref="B5:E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39"/>
  <sheetViews>
    <sheetView view="pageBreakPreview" zoomScaleSheetLayoutView="100" workbookViewId="0">
      <selection activeCell="E15" sqref="E15"/>
    </sheetView>
  </sheetViews>
  <sheetFormatPr defaultRowHeight="12.75"/>
  <cols>
    <col min="1" max="1" width="75.7109375" style="39" customWidth="1"/>
    <col min="2" max="2" width="12" style="39" customWidth="1"/>
    <col min="3" max="3" width="6.85546875" style="39" customWidth="1"/>
    <col min="4" max="4" width="9.5703125" style="39" customWidth="1"/>
    <col min="5" max="5" width="7.7109375" style="39" customWidth="1"/>
    <col min="6" max="6" width="9.28515625" style="39" customWidth="1"/>
    <col min="7" max="16384" width="9.140625" style="39"/>
  </cols>
  <sheetData>
    <row r="1" spans="1:6" ht="15.75">
      <c r="A1" s="363" t="s">
        <v>652</v>
      </c>
      <c r="B1" s="363"/>
      <c r="C1" s="363"/>
      <c r="D1" s="363"/>
      <c r="E1" s="363"/>
      <c r="F1" s="363"/>
    </row>
    <row r="2" spans="1:6" ht="15.75">
      <c r="A2" s="363" t="s">
        <v>0</v>
      </c>
      <c r="B2" s="363"/>
      <c r="C2" s="363"/>
      <c r="D2" s="363"/>
      <c r="E2" s="363"/>
      <c r="F2" s="363"/>
    </row>
    <row r="3" spans="1:6" ht="15.75">
      <c r="A3" s="289"/>
      <c r="B3" s="363" t="s">
        <v>1</v>
      </c>
      <c r="C3" s="363"/>
      <c r="D3" s="363"/>
      <c r="E3" s="363"/>
      <c r="F3" s="363"/>
    </row>
    <row r="4" spans="1:6" ht="15.75">
      <c r="A4" s="289"/>
      <c r="B4" s="363" t="s">
        <v>2</v>
      </c>
      <c r="C4" s="363"/>
      <c r="D4" s="363"/>
      <c r="E4" s="363"/>
      <c r="F4" s="363"/>
    </row>
    <row r="5" spans="1:6" ht="15.75">
      <c r="A5" s="363" t="s">
        <v>778</v>
      </c>
      <c r="B5" s="363"/>
      <c r="C5" s="363"/>
      <c r="D5" s="363"/>
      <c r="E5" s="363"/>
      <c r="F5" s="363"/>
    </row>
    <row r="6" spans="1:6" ht="15.75">
      <c r="A6" s="363" t="s">
        <v>258</v>
      </c>
      <c r="B6" s="363"/>
      <c r="C6" s="363"/>
      <c r="D6" s="363"/>
      <c r="E6" s="363"/>
      <c r="F6" s="363"/>
    </row>
    <row r="7" spans="1:6" ht="15.75">
      <c r="A7" s="363" t="s">
        <v>0</v>
      </c>
      <c r="B7" s="363"/>
      <c r="C7" s="363"/>
      <c r="D7" s="363"/>
      <c r="E7" s="363"/>
      <c r="F7" s="363"/>
    </row>
    <row r="8" spans="1:6" ht="15.75" customHeight="1">
      <c r="A8" s="289"/>
      <c r="B8" s="363" t="s">
        <v>1</v>
      </c>
      <c r="C8" s="363"/>
      <c r="D8" s="363"/>
      <c r="E8" s="363"/>
      <c r="F8" s="363"/>
    </row>
    <row r="9" spans="1:6" ht="15.75" customHeight="1">
      <c r="A9" s="289"/>
      <c r="B9" s="363" t="s">
        <v>2</v>
      </c>
      <c r="C9" s="363"/>
      <c r="D9" s="363"/>
      <c r="E9" s="363"/>
      <c r="F9" s="363"/>
    </row>
    <row r="10" spans="1:6" ht="15.75">
      <c r="A10" s="363" t="s">
        <v>460</v>
      </c>
      <c r="B10" s="363"/>
      <c r="C10" s="363"/>
      <c r="D10" s="363"/>
      <c r="E10" s="363"/>
      <c r="F10" s="363"/>
    </row>
    <row r="11" spans="1:6" ht="15.75">
      <c r="A11" s="1"/>
      <c r="B11" s="1"/>
      <c r="C11" s="1"/>
      <c r="D11" s="1"/>
      <c r="E11" s="1"/>
      <c r="F11" s="1"/>
    </row>
    <row r="12" spans="1:6" ht="15.75">
      <c r="A12" s="426" t="s">
        <v>32</v>
      </c>
      <c r="B12" s="409"/>
      <c r="C12" s="409"/>
      <c r="D12" s="409"/>
      <c r="E12" s="1"/>
      <c r="F12" s="1"/>
    </row>
    <row r="13" spans="1:6" ht="15.75">
      <c r="A13" s="426" t="s">
        <v>48</v>
      </c>
      <c r="B13" s="409"/>
      <c r="C13" s="409"/>
      <c r="D13" s="409"/>
      <c r="E13" s="1"/>
      <c r="F13" s="1"/>
    </row>
    <row r="14" spans="1:6" ht="15.75">
      <c r="A14" s="426" t="s">
        <v>49</v>
      </c>
      <c r="B14" s="409"/>
      <c r="C14" s="409"/>
      <c r="D14" s="409"/>
      <c r="E14" s="1"/>
      <c r="F14" s="1"/>
    </row>
    <row r="15" spans="1:6" ht="30.75" customHeight="1">
      <c r="A15" s="426" t="s">
        <v>411</v>
      </c>
      <c r="B15" s="409"/>
      <c r="C15" s="409"/>
      <c r="D15" s="409"/>
      <c r="E15" s="1"/>
      <c r="F15" s="1"/>
    </row>
    <row r="16" spans="1:6" ht="21.75" customHeight="1">
      <c r="A16" s="428"/>
      <c r="B16" s="429"/>
      <c r="C16" s="429"/>
      <c r="D16" s="429"/>
      <c r="E16" s="291"/>
      <c r="F16" s="291"/>
    </row>
    <row r="17" spans="1:6" ht="15.75" customHeight="1">
      <c r="A17" s="415" t="s">
        <v>33</v>
      </c>
      <c r="B17" s="415" t="s">
        <v>34</v>
      </c>
      <c r="C17" s="415" t="s">
        <v>35</v>
      </c>
      <c r="D17" s="432" t="s">
        <v>344</v>
      </c>
      <c r="E17" s="424" t="s">
        <v>650</v>
      </c>
      <c r="F17" s="424" t="s">
        <v>651</v>
      </c>
    </row>
    <row r="18" spans="1:6" ht="34.5" customHeight="1">
      <c r="A18" s="415"/>
      <c r="B18" s="415"/>
      <c r="C18" s="415"/>
      <c r="D18" s="433"/>
      <c r="E18" s="425"/>
      <c r="F18" s="425"/>
    </row>
    <row r="19" spans="1:6" ht="26.25" customHeight="1">
      <c r="A19" s="35" t="s">
        <v>36</v>
      </c>
      <c r="B19" s="40" t="s">
        <v>114</v>
      </c>
      <c r="C19" s="31"/>
      <c r="D19" s="74">
        <f>D20+D28+D37+D41+D58+D66+D71+D78+D82</f>
        <v>108579.7</v>
      </c>
      <c r="E19" s="253">
        <f t="shared" ref="E19:F19" si="0">E20+E28+E37+E41+E58+E66+E71+E78+E82</f>
        <v>0</v>
      </c>
      <c r="F19" s="253">
        <f t="shared" si="0"/>
        <v>108579.7</v>
      </c>
    </row>
    <row r="20" spans="1:6" s="41" customFormat="1" ht="17.25" customHeight="1">
      <c r="A20" s="35" t="s">
        <v>115</v>
      </c>
      <c r="B20" s="40" t="s">
        <v>116</v>
      </c>
      <c r="C20" s="26"/>
      <c r="D20" s="57">
        <f>D21+D25</f>
        <v>3309.9</v>
      </c>
      <c r="E20" s="253">
        <f t="shared" ref="E20:F20" si="1">E21+E25</f>
        <v>0</v>
      </c>
      <c r="F20" s="253">
        <f t="shared" si="1"/>
        <v>3309.9</v>
      </c>
    </row>
    <row r="21" spans="1:6" ht="27" customHeight="1">
      <c r="A21" s="29" t="s">
        <v>118</v>
      </c>
      <c r="B21" s="30" t="s">
        <v>126</v>
      </c>
      <c r="C21" s="34"/>
      <c r="D21" s="80">
        <f>SUM(D22:D24)</f>
        <v>3214.8</v>
      </c>
      <c r="E21" s="252">
        <f t="shared" ref="E21:F21" si="2">SUM(E22:E24)</f>
        <v>0</v>
      </c>
      <c r="F21" s="252">
        <f t="shared" si="2"/>
        <v>3214.8</v>
      </c>
    </row>
    <row r="22" spans="1:6" ht="27.75" customHeight="1">
      <c r="A22" s="102" t="s">
        <v>282</v>
      </c>
      <c r="B22" s="30" t="s">
        <v>127</v>
      </c>
      <c r="C22" s="27">
        <v>200</v>
      </c>
      <c r="D22" s="56">
        <v>966.2</v>
      </c>
      <c r="E22" s="274"/>
      <c r="F22" s="252">
        <v>966.2</v>
      </c>
    </row>
    <row r="23" spans="1:6" ht="41.25" customHeight="1">
      <c r="A23" s="102" t="s">
        <v>117</v>
      </c>
      <c r="B23" s="30" t="s">
        <v>127</v>
      </c>
      <c r="C23" s="27">
        <v>600</v>
      </c>
      <c r="D23" s="56">
        <v>1973.6</v>
      </c>
      <c r="E23" s="274"/>
      <c r="F23" s="252">
        <v>1973.6</v>
      </c>
    </row>
    <row r="24" spans="1:6" ht="37.5" customHeight="1">
      <c r="A24" s="101" t="s">
        <v>347</v>
      </c>
      <c r="B24" s="100" t="s">
        <v>128</v>
      </c>
      <c r="C24" s="53">
        <v>200</v>
      </c>
      <c r="D24" s="56">
        <v>275</v>
      </c>
      <c r="E24" s="274"/>
      <c r="F24" s="252">
        <v>275</v>
      </c>
    </row>
    <row r="25" spans="1:6" ht="18.75" customHeight="1">
      <c r="A25" s="94" t="s">
        <v>129</v>
      </c>
      <c r="B25" s="91" t="s">
        <v>130</v>
      </c>
      <c r="C25" s="96"/>
      <c r="D25" s="95">
        <f>D26+D27</f>
        <v>95.1</v>
      </c>
      <c r="E25" s="274"/>
      <c r="F25" s="252">
        <f>F26+F27</f>
        <v>95.1</v>
      </c>
    </row>
    <row r="26" spans="1:6" ht="27" customHeight="1">
      <c r="A26" s="52" t="s">
        <v>284</v>
      </c>
      <c r="B26" s="82" t="s">
        <v>131</v>
      </c>
      <c r="C26" s="42">
        <v>200</v>
      </c>
      <c r="D26" s="84">
        <v>45.1</v>
      </c>
      <c r="E26" s="274"/>
      <c r="F26" s="252">
        <v>45.1</v>
      </c>
    </row>
    <row r="27" spans="1:6" ht="24.75" customHeight="1">
      <c r="A27" s="63" t="s">
        <v>268</v>
      </c>
      <c r="B27" s="62" t="s">
        <v>131</v>
      </c>
      <c r="C27" s="42">
        <v>300</v>
      </c>
      <c r="D27" s="64">
        <v>50</v>
      </c>
      <c r="E27" s="274"/>
      <c r="F27" s="252">
        <v>50</v>
      </c>
    </row>
    <row r="28" spans="1:6" ht="27" customHeight="1">
      <c r="A28" s="44" t="s">
        <v>133</v>
      </c>
      <c r="B28" s="18" t="s">
        <v>132</v>
      </c>
      <c r="C28" s="42"/>
      <c r="D28" s="74">
        <f>D29</f>
        <v>2084.6999999999998</v>
      </c>
      <c r="E28" s="253">
        <f t="shared" ref="E28:F28" si="3">E29</f>
        <v>0</v>
      </c>
      <c r="F28" s="253">
        <f t="shared" si="3"/>
        <v>2084.6999999999998</v>
      </c>
    </row>
    <row r="29" spans="1:6" ht="25.5" customHeight="1">
      <c r="A29" s="32" t="s">
        <v>134</v>
      </c>
      <c r="B29" s="30" t="s">
        <v>135</v>
      </c>
      <c r="C29" s="42"/>
      <c r="D29" s="73">
        <f>SUM(D30:D36)</f>
        <v>2084.6999999999998</v>
      </c>
      <c r="E29" s="252">
        <f t="shared" ref="E29:F29" si="4">SUM(E30:E36)</f>
        <v>0</v>
      </c>
      <c r="F29" s="252">
        <f t="shared" si="4"/>
        <v>2084.6999999999998</v>
      </c>
    </row>
    <row r="30" spans="1:6" ht="39" customHeight="1">
      <c r="A30" s="102" t="s">
        <v>348</v>
      </c>
      <c r="B30" s="141" t="s">
        <v>410</v>
      </c>
      <c r="C30" s="42">
        <v>200</v>
      </c>
      <c r="D30" s="103">
        <v>307.5</v>
      </c>
      <c r="E30" s="274"/>
      <c r="F30" s="252">
        <v>307.5</v>
      </c>
    </row>
    <row r="31" spans="1:6" ht="39.75" customHeight="1">
      <c r="A31" s="102" t="s">
        <v>350</v>
      </c>
      <c r="B31" s="141" t="s">
        <v>410</v>
      </c>
      <c r="C31" s="42">
        <v>600</v>
      </c>
      <c r="D31" s="103">
        <v>821.6</v>
      </c>
      <c r="E31" s="274"/>
      <c r="F31" s="252">
        <v>821.6</v>
      </c>
    </row>
    <row r="32" spans="1:6" ht="64.5" customHeight="1">
      <c r="A32" s="10" t="s">
        <v>285</v>
      </c>
      <c r="B32" s="100" t="s">
        <v>136</v>
      </c>
      <c r="C32" s="104">
        <v>200</v>
      </c>
      <c r="D32" s="103">
        <v>33.799999999999997</v>
      </c>
      <c r="E32" s="274"/>
      <c r="F32" s="252">
        <v>33.799999999999997</v>
      </c>
    </row>
    <row r="33" spans="1:6" ht="64.5" customHeight="1">
      <c r="A33" s="10" t="s">
        <v>349</v>
      </c>
      <c r="B33" s="30" t="s">
        <v>136</v>
      </c>
      <c r="C33" s="27">
        <v>600</v>
      </c>
      <c r="D33" s="56">
        <v>67.599999999999994</v>
      </c>
      <c r="E33" s="274"/>
      <c r="F33" s="252">
        <v>67.599999999999994</v>
      </c>
    </row>
    <row r="34" spans="1:6" ht="46.5" customHeight="1">
      <c r="A34" s="430" t="s">
        <v>286</v>
      </c>
      <c r="B34" s="371" t="s">
        <v>137</v>
      </c>
      <c r="C34" s="427">
        <v>200</v>
      </c>
      <c r="D34" s="365">
        <v>199.5</v>
      </c>
      <c r="E34" s="422"/>
      <c r="F34" s="365">
        <v>199.5</v>
      </c>
    </row>
    <row r="35" spans="1:6" ht="30.75" customHeight="1">
      <c r="A35" s="431"/>
      <c r="B35" s="367"/>
      <c r="C35" s="420"/>
      <c r="D35" s="366"/>
      <c r="E35" s="423"/>
      <c r="F35" s="366"/>
    </row>
    <row r="36" spans="1:6" ht="53.25" customHeight="1">
      <c r="A36" s="29" t="s">
        <v>138</v>
      </c>
      <c r="B36" s="30" t="s">
        <v>139</v>
      </c>
      <c r="C36" s="27">
        <v>300</v>
      </c>
      <c r="D36" s="56">
        <v>654.70000000000005</v>
      </c>
      <c r="E36" s="274"/>
      <c r="F36" s="252">
        <v>654.70000000000005</v>
      </c>
    </row>
    <row r="37" spans="1:6" ht="16.5" customHeight="1">
      <c r="A37" s="33" t="s">
        <v>260</v>
      </c>
      <c r="B37" s="18" t="s">
        <v>263</v>
      </c>
      <c r="C37" s="43"/>
      <c r="D37" s="57">
        <f>D38</f>
        <v>476.4</v>
      </c>
      <c r="E37" s="253">
        <f t="shared" ref="E37:F37" si="5">E38</f>
        <v>0</v>
      </c>
      <c r="F37" s="253">
        <f t="shared" si="5"/>
        <v>476.4</v>
      </c>
    </row>
    <row r="38" spans="1:6" ht="18.75" customHeight="1">
      <c r="A38" s="32" t="s">
        <v>261</v>
      </c>
      <c r="B38" s="30" t="s">
        <v>264</v>
      </c>
      <c r="C38" s="27"/>
      <c r="D38" s="56">
        <f>D39+D40</f>
        <v>476.4</v>
      </c>
      <c r="E38" s="252">
        <f t="shared" ref="E38:F38" si="6">E39+E40</f>
        <v>0</v>
      </c>
      <c r="F38" s="252">
        <f t="shared" si="6"/>
        <v>476.4</v>
      </c>
    </row>
    <row r="39" spans="1:6" ht="39" customHeight="1">
      <c r="A39" s="52" t="s">
        <v>287</v>
      </c>
      <c r="B39" s="30" t="s">
        <v>265</v>
      </c>
      <c r="C39" s="27">
        <v>200</v>
      </c>
      <c r="D39" s="56">
        <v>436.4</v>
      </c>
      <c r="E39" s="274"/>
      <c r="F39" s="252">
        <v>436.4</v>
      </c>
    </row>
    <row r="40" spans="1:6" ht="42" customHeight="1">
      <c r="A40" s="127" t="s">
        <v>262</v>
      </c>
      <c r="B40" s="124" t="s">
        <v>265</v>
      </c>
      <c r="C40" s="129">
        <v>600</v>
      </c>
      <c r="D40" s="128">
        <v>40</v>
      </c>
      <c r="E40" s="274"/>
      <c r="F40" s="252">
        <v>40</v>
      </c>
    </row>
    <row r="41" spans="1:6" ht="18" customHeight="1">
      <c r="A41" s="126" t="s">
        <v>140</v>
      </c>
      <c r="B41" s="18" t="s">
        <v>141</v>
      </c>
      <c r="C41" s="129"/>
      <c r="D41" s="130">
        <f>D42+D48</f>
        <v>44931.1</v>
      </c>
      <c r="E41" s="253">
        <f t="shared" ref="E41:F41" si="7">E42+E48</f>
        <v>0</v>
      </c>
      <c r="F41" s="253">
        <f t="shared" si="7"/>
        <v>44931.1</v>
      </c>
    </row>
    <row r="42" spans="1:6" ht="18" customHeight="1">
      <c r="A42" s="63" t="s">
        <v>142</v>
      </c>
      <c r="B42" s="62" t="s">
        <v>143</v>
      </c>
      <c r="C42" s="65"/>
      <c r="D42" s="64">
        <f>SUM(D43:D47)</f>
        <v>9297.0999999999985</v>
      </c>
      <c r="E42" s="252">
        <f t="shared" ref="E42:F42" si="8">SUM(E43:E47)</f>
        <v>0</v>
      </c>
      <c r="F42" s="252">
        <f t="shared" si="8"/>
        <v>9297.0999999999985</v>
      </c>
    </row>
    <row r="43" spans="1:6" ht="51.75" customHeight="1">
      <c r="A43" s="63" t="s">
        <v>119</v>
      </c>
      <c r="B43" s="62" t="s">
        <v>144</v>
      </c>
      <c r="C43" s="65">
        <v>100</v>
      </c>
      <c r="D43" s="64">
        <v>3511.9</v>
      </c>
      <c r="E43" s="274"/>
      <c r="F43" s="252">
        <v>3511.9</v>
      </c>
    </row>
    <row r="44" spans="1:6" ht="39.75" customHeight="1">
      <c r="A44" s="52" t="s">
        <v>288</v>
      </c>
      <c r="B44" s="22" t="s">
        <v>144</v>
      </c>
      <c r="C44" s="27">
        <v>200</v>
      </c>
      <c r="D44" s="56">
        <v>3189.1</v>
      </c>
      <c r="E44" s="274"/>
      <c r="F44" s="252">
        <v>3189.1</v>
      </c>
    </row>
    <row r="45" spans="1:6" ht="26.25" customHeight="1">
      <c r="A45" s="32" t="s">
        <v>120</v>
      </c>
      <c r="B45" s="30" t="s">
        <v>144</v>
      </c>
      <c r="C45" s="27">
        <v>800</v>
      </c>
      <c r="D45" s="56">
        <v>20.9</v>
      </c>
      <c r="E45" s="274"/>
      <c r="F45" s="252">
        <v>20.9</v>
      </c>
    </row>
    <row r="46" spans="1:6" ht="27.75" customHeight="1">
      <c r="A46" s="52" t="s">
        <v>289</v>
      </c>
      <c r="B46" s="30" t="s">
        <v>257</v>
      </c>
      <c r="C46" s="27">
        <v>200</v>
      </c>
      <c r="D46" s="56">
        <v>1574.4</v>
      </c>
      <c r="E46" s="274"/>
      <c r="F46" s="252">
        <v>1574.4</v>
      </c>
    </row>
    <row r="47" spans="1:6" ht="25.5" customHeight="1">
      <c r="A47" s="52" t="s">
        <v>290</v>
      </c>
      <c r="B47" s="30" t="s">
        <v>266</v>
      </c>
      <c r="C47" s="27">
        <v>200</v>
      </c>
      <c r="D47" s="56">
        <v>1000.8</v>
      </c>
      <c r="E47" s="274"/>
      <c r="F47" s="252">
        <v>1000.8</v>
      </c>
    </row>
    <row r="48" spans="1:6" ht="15" customHeight="1">
      <c r="A48" s="32" t="s">
        <v>145</v>
      </c>
      <c r="B48" s="30" t="s">
        <v>146</v>
      </c>
      <c r="C48" s="27"/>
      <c r="D48" s="56">
        <f>SUM(D49:D57)</f>
        <v>35634</v>
      </c>
      <c r="E48" s="274"/>
      <c r="F48" s="252">
        <f>SUM(F49:F57)</f>
        <v>35634</v>
      </c>
    </row>
    <row r="49" spans="1:6" ht="65.25" customHeight="1">
      <c r="A49" s="32" t="s">
        <v>121</v>
      </c>
      <c r="B49" s="22" t="s">
        <v>147</v>
      </c>
      <c r="C49" s="45">
        <v>100</v>
      </c>
      <c r="D49" s="56">
        <v>809.8</v>
      </c>
      <c r="E49" s="274"/>
      <c r="F49" s="252">
        <v>809.8</v>
      </c>
    </row>
    <row r="50" spans="1:6" ht="41.25" customHeight="1">
      <c r="A50" s="17" t="s">
        <v>291</v>
      </c>
      <c r="B50" s="22" t="s">
        <v>147</v>
      </c>
      <c r="C50" s="27">
        <v>200</v>
      </c>
      <c r="D50" s="56">
        <v>9008.6</v>
      </c>
      <c r="E50" s="274"/>
      <c r="F50" s="252">
        <v>9008.6</v>
      </c>
    </row>
    <row r="51" spans="1:6" ht="39.75" customHeight="1">
      <c r="A51" s="17" t="s">
        <v>122</v>
      </c>
      <c r="B51" s="22" t="s">
        <v>147</v>
      </c>
      <c r="C51" s="27">
        <v>600</v>
      </c>
      <c r="D51" s="56">
        <v>16658.5</v>
      </c>
      <c r="E51" s="274"/>
      <c r="F51" s="252">
        <v>16658.5</v>
      </c>
    </row>
    <row r="52" spans="1:6" ht="27.75" customHeight="1">
      <c r="A52" s="17" t="s">
        <v>123</v>
      </c>
      <c r="B52" s="22" t="s">
        <v>147</v>
      </c>
      <c r="C52" s="27">
        <v>800</v>
      </c>
      <c r="D52" s="56">
        <v>110.5</v>
      </c>
      <c r="E52" s="274"/>
      <c r="F52" s="252">
        <v>110.5</v>
      </c>
    </row>
    <row r="53" spans="1:6" ht="40.5" customHeight="1">
      <c r="A53" s="32" t="s">
        <v>124</v>
      </c>
      <c r="B53" s="30" t="s">
        <v>148</v>
      </c>
      <c r="C53" s="27">
        <v>100</v>
      </c>
      <c r="D53" s="56">
        <v>6384.3</v>
      </c>
      <c r="E53" s="274"/>
      <c r="F53" s="252">
        <v>6384.3</v>
      </c>
    </row>
    <row r="54" spans="1:6" ht="27" customHeight="1">
      <c r="A54" s="17" t="s">
        <v>292</v>
      </c>
      <c r="B54" s="30" t="s">
        <v>148</v>
      </c>
      <c r="C54" s="27">
        <v>200</v>
      </c>
      <c r="D54" s="56">
        <v>1216.7</v>
      </c>
      <c r="E54" s="274"/>
      <c r="F54" s="252">
        <v>1216.7</v>
      </c>
    </row>
    <row r="55" spans="1:6" ht="17.25" customHeight="1">
      <c r="A55" s="17" t="s">
        <v>125</v>
      </c>
      <c r="B55" s="30" t="s">
        <v>148</v>
      </c>
      <c r="C55" s="27">
        <v>800</v>
      </c>
      <c r="D55" s="56">
        <v>1.9</v>
      </c>
      <c r="E55" s="274"/>
      <c r="F55" s="252">
        <v>1.9</v>
      </c>
    </row>
    <row r="56" spans="1:6" ht="27" customHeight="1">
      <c r="A56" s="52" t="s">
        <v>289</v>
      </c>
      <c r="B56" s="30" t="s">
        <v>149</v>
      </c>
      <c r="C56" s="27">
        <v>200</v>
      </c>
      <c r="D56" s="56">
        <v>799.6</v>
      </c>
      <c r="E56" s="274"/>
      <c r="F56" s="252">
        <v>799.6</v>
      </c>
    </row>
    <row r="57" spans="1:6" ht="30" customHeight="1">
      <c r="A57" s="52" t="s">
        <v>290</v>
      </c>
      <c r="B57" s="30" t="s">
        <v>267</v>
      </c>
      <c r="C57" s="27">
        <v>200</v>
      </c>
      <c r="D57" s="56">
        <v>644.1</v>
      </c>
      <c r="E57" s="274"/>
      <c r="F57" s="252">
        <v>644.1</v>
      </c>
    </row>
    <row r="58" spans="1:6" ht="27" customHeight="1">
      <c r="A58" s="46" t="s">
        <v>150</v>
      </c>
      <c r="B58" s="47" t="s">
        <v>152</v>
      </c>
      <c r="C58" s="27"/>
      <c r="D58" s="57">
        <f>D59+D62</f>
        <v>52913.9</v>
      </c>
      <c r="E58" s="253">
        <f t="shared" ref="E58:F58" si="9">E59+E62</f>
        <v>0</v>
      </c>
      <c r="F58" s="253">
        <f t="shared" si="9"/>
        <v>52913.9</v>
      </c>
    </row>
    <row r="59" spans="1:6" ht="18.75" customHeight="1">
      <c r="A59" s="83" t="s">
        <v>142</v>
      </c>
      <c r="B59" s="82" t="s">
        <v>151</v>
      </c>
      <c r="C59" s="85"/>
      <c r="D59" s="84">
        <f>D60+D61</f>
        <v>4369.3</v>
      </c>
      <c r="E59" s="252">
        <f t="shared" ref="E59:F59" si="10">E60+E61</f>
        <v>0</v>
      </c>
      <c r="F59" s="252">
        <f t="shared" si="10"/>
        <v>4369.3</v>
      </c>
    </row>
    <row r="60" spans="1:6" ht="114.75" customHeight="1">
      <c r="A60" s="83" t="s">
        <v>153</v>
      </c>
      <c r="B60" s="82" t="s">
        <v>154</v>
      </c>
      <c r="C60" s="85">
        <v>100</v>
      </c>
      <c r="D60" s="84">
        <v>4344.5</v>
      </c>
      <c r="E60" s="274"/>
      <c r="F60" s="252">
        <v>4344.5</v>
      </c>
    </row>
    <row r="61" spans="1:6" ht="78" customHeight="1">
      <c r="A61" s="52" t="s">
        <v>293</v>
      </c>
      <c r="B61" s="30" t="s">
        <v>154</v>
      </c>
      <c r="C61" s="27">
        <v>200</v>
      </c>
      <c r="D61" s="56">
        <v>24.8</v>
      </c>
      <c r="E61" s="274"/>
      <c r="F61" s="252">
        <v>24.8</v>
      </c>
    </row>
    <row r="62" spans="1:6" ht="18.75" customHeight="1">
      <c r="A62" s="32" t="s">
        <v>155</v>
      </c>
      <c r="B62" s="30" t="s">
        <v>156</v>
      </c>
      <c r="C62" s="45"/>
      <c r="D62" s="56">
        <f>D63+D64+D65</f>
        <v>48544.6</v>
      </c>
      <c r="E62" s="252">
        <f t="shared" ref="E62:F62" si="11">E63+E64+E65</f>
        <v>0</v>
      </c>
      <c r="F62" s="252">
        <f t="shared" si="11"/>
        <v>48544.6</v>
      </c>
    </row>
    <row r="63" spans="1:6" ht="117" customHeight="1">
      <c r="A63" s="54" t="s">
        <v>329</v>
      </c>
      <c r="B63" s="30" t="s">
        <v>159</v>
      </c>
      <c r="C63" s="27">
        <v>100</v>
      </c>
      <c r="D63" s="56">
        <v>13189.9</v>
      </c>
      <c r="E63" s="274"/>
      <c r="F63" s="252">
        <v>13189.9</v>
      </c>
    </row>
    <row r="64" spans="1:6" ht="102.75" customHeight="1">
      <c r="A64" s="127" t="s">
        <v>294</v>
      </c>
      <c r="B64" s="124" t="s">
        <v>159</v>
      </c>
      <c r="C64" s="129">
        <v>200</v>
      </c>
      <c r="D64" s="128">
        <v>49</v>
      </c>
      <c r="E64" s="274"/>
      <c r="F64" s="252">
        <v>49</v>
      </c>
    </row>
    <row r="65" spans="1:6" ht="102" customHeight="1">
      <c r="A65" s="17" t="s">
        <v>157</v>
      </c>
      <c r="B65" s="124" t="s">
        <v>159</v>
      </c>
      <c r="C65" s="129">
        <v>600</v>
      </c>
      <c r="D65" s="128">
        <v>35305.699999999997</v>
      </c>
      <c r="E65" s="274"/>
      <c r="F65" s="252">
        <v>35305.699999999997</v>
      </c>
    </row>
    <row r="66" spans="1:6" ht="19.5" customHeight="1">
      <c r="A66" s="44" t="s">
        <v>158</v>
      </c>
      <c r="B66" s="18" t="s">
        <v>160</v>
      </c>
      <c r="C66" s="27"/>
      <c r="D66" s="57">
        <f>D67</f>
        <v>3831</v>
      </c>
      <c r="E66" s="253">
        <f t="shared" ref="E66:F66" si="12">E67</f>
        <v>0</v>
      </c>
      <c r="F66" s="253">
        <f t="shared" si="12"/>
        <v>3831</v>
      </c>
    </row>
    <row r="67" spans="1:6" ht="20.25" customHeight="1">
      <c r="A67" s="83" t="s">
        <v>161</v>
      </c>
      <c r="B67" s="82" t="s">
        <v>162</v>
      </c>
      <c r="C67" s="85"/>
      <c r="D67" s="61">
        <f>D68+D69+D70</f>
        <v>3831</v>
      </c>
      <c r="E67" s="61">
        <f t="shared" ref="E67:F67" si="13">E68+E69+E70</f>
        <v>0</v>
      </c>
      <c r="F67" s="61">
        <f t="shared" si="13"/>
        <v>3831</v>
      </c>
    </row>
    <row r="68" spans="1:6" ht="54" customHeight="1">
      <c r="A68" s="32" t="s">
        <v>163</v>
      </c>
      <c r="B68" s="30" t="s">
        <v>164</v>
      </c>
      <c r="C68" s="27">
        <v>100</v>
      </c>
      <c r="D68" s="56">
        <v>3001.5</v>
      </c>
      <c r="E68" s="274"/>
      <c r="F68" s="252">
        <v>3001.5</v>
      </c>
    </row>
    <row r="69" spans="1:6" ht="28.5" customHeight="1">
      <c r="A69" s="52" t="s">
        <v>295</v>
      </c>
      <c r="B69" s="30" t="s">
        <v>164</v>
      </c>
      <c r="C69" s="27">
        <v>200</v>
      </c>
      <c r="D69" s="56">
        <v>724.4</v>
      </c>
      <c r="E69" s="274"/>
      <c r="F69" s="252">
        <v>724.4</v>
      </c>
    </row>
    <row r="70" spans="1:6" ht="26.25" customHeight="1">
      <c r="A70" s="32" t="s">
        <v>165</v>
      </c>
      <c r="B70" s="30" t="s">
        <v>164</v>
      </c>
      <c r="C70" s="27">
        <v>800</v>
      </c>
      <c r="D70" s="56">
        <v>105.1</v>
      </c>
      <c r="E70" s="274"/>
      <c r="F70" s="252">
        <v>105.1</v>
      </c>
    </row>
    <row r="71" spans="1:6" ht="15.75" customHeight="1">
      <c r="A71" s="44" t="s">
        <v>166</v>
      </c>
      <c r="B71" s="18" t="s">
        <v>167</v>
      </c>
      <c r="C71" s="27"/>
      <c r="D71" s="57">
        <f>D72</f>
        <v>665.7</v>
      </c>
      <c r="E71" s="253">
        <f t="shared" ref="E71:F71" si="14">E72</f>
        <v>0</v>
      </c>
      <c r="F71" s="253">
        <f t="shared" si="14"/>
        <v>665.7</v>
      </c>
    </row>
    <row r="72" spans="1:6" ht="18.75" customHeight="1">
      <c r="A72" s="32" t="s">
        <v>168</v>
      </c>
      <c r="B72" s="30" t="s">
        <v>169</v>
      </c>
      <c r="C72" s="27"/>
      <c r="D72" s="73">
        <f>D73+D74+D75+D76+D77</f>
        <v>665.7</v>
      </c>
      <c r="E72" s="252">
        <f t="shared" ref="E72:F72" si="15">E73+E74+E75+E76+E77</f>
        <v>0</v>
      </c>
      <c r="F72" s="252">
        <f t="shared" si="15"/>
        <v>665.7</v>
      </c>
    </row>
    <row r="73" spans="1:6" ht="37.5" customHeight="1">
      <c r="A73" s="7" t="s">
        <v>296</v>
      </c>
      <c r="B73" s="30" t="s">
        <v>171</v>
      </c>
      <c r="C73" s="27">
        <v>200</v>
      </c>
      <c r="D73" s="56">
        <v>69.3</v>
      </c>
      <c r="E73" s="274"/>
      <c r="F73" s="252">
        <v>69.3</v>
      </c>
    </row>
    <row r="74" spans="1:6" ht="39.75" customHeight="1">
      <c r="A74" s="7" t="s">
        <v>170</v>
      </c>
      <c r="B74" s="30" t="s">
        <v>171</v>
      </c>
      <c r="C74" s="27">
        <v>600</v>
      </c>
      <c r="D74" s="56">
        <v>184.8</v>
      </c>
      <c r="E74" s="274"/>
      <c r="F74" s="252">
        <v>184.8</v>
      </c>
    </row>
    <row r="75" spans="1:6" ht="53.25" customHeight="1">
      <c r="A75" s="52" t="s">
        <v>297</v>
      </c>
      <c r="B75" s="30" t="s">
        <v>172</v>
      </c>
      <c r="C75" s="27">
        <v>200</v>
      </c>
      <c r="D75" s="56">
        <v>23.1</v>
      </c>
      <c r="E75" s="274"/>
      <c r="F75" s="252">
        <v>23.1</v>
      </c>
    </row>
    <row r="76" spans="1:6" ht="36.75" customHeight="1">
      <c r="A76" s="7" t="s">
        <v>331</v>
      </c>
      <c r="B76" s="59" t="s">
        <v>333</v>
      </c>
      <c r="C76" s="58">
        <v>200</v>
      </c>
      <c r="D76" s="60">
        <v>122.9</v>
      </c>
      <c r="E76" s="274"/>
      <c r="F76" s="252">
        <v>122.9</v>
      </c>
    </row>
    <row r="77" spans="1:6" ht="38.25" customHeight="1">
      <c r="A77" s="7" t="s">
        <v>332</v>
      </c>
      <c r="B77" s="59" t="s">
        <v>333</v>
      </c>
      <c r="C77" s="58">
        <v>600</v>
      </c>
      <c r="D77" s="60">
        <v>265.60000000000002</v>
      </c>
      <c r="E77" s="274"/>
      <c r="F77" s="252">
        <v>265.60000000000002</v>
      </c>
    </row>
    <row r="78" spans="1:6" ht="26.25" customHeight="1">
      <c r="A78" s="44" t="s">
        <v>173</v>
      </c>
      <c r="B78" s="18" t="s">
        <v>174</v>
      </c>
      <c r="C78" s="27"/>
      <c r="D78" s="57">
        <f>D79</f>
        <v>80</v>
      </c>
      <c r="E78" s="253">
        <f t="shared" ref="E78:F78" si="16">E79</f>
        <v>0</v>
      </c>
      <c r="F78" s="253">
        <f t="shared" si="16"/>
        <v>80</v>
      </c>
    </row>
    <row r="79" spans="1:6" ht="18" customHeight="1">
      <c r="A79" s="32" t="s">
        <v>175</v>
      </c>
      <c r="B79" s="30" t="s">
        <v>176</v>
      </c>
      <c r="C79" s="27"/>
      <c r="D79" s="56">
        <f>D80+D81</f>
        <v>80</v>
      </c>
      <c r="E79" s="252">
        <f t="shared" ref="E79:F79" si="17">E80+E81</f>
        <v>0</v>
      </c>
      <c r="F79" s="252">
        <f t="shared" si="17"/>
        <v>80</v>
      </c>
    </row>
    <row r="80" spans="1:6" ht="40.5" customHeight="1">
      <c r="A80" s="52" t="s">
        <v>298</v>
      </c>
      <c r="B80" s="30" t="s">
        <v>177</v>
      </c>
      <c r="C80" s="27">
        <v>200</v>
      </c>
      <c r="D80" s="56">
        <v>55</v>
      </c>
      <c r="E80" s="274"/>
      <c r="F80" s="252">
        <v>55</v>
      </c>
    </row>
    <row r="81" spans="1:6" ht="39" customHeight="1">
      <c r="A81" s="203" t="s">
        <v>439</v>
      </c>
      <c r="B81" s="199" t="s">
        <v>177</v>
      </c>
      <c r="C81" s="197">
        <v>600</v>
      </c>
      <c r="D81" s="204">
        <v>25</v>
      </c>
      <c r="E81" s="274"/>
      <c r="F81" s="252">
        <v>25</v>
      </c>
    </row>
    <row r="82" spans="1:6" ht="27.75" customHeight="1">
      <c r="A82" s="33" t="s">
        <v>178</v>
      </c>
      <c r="B82" s="48" t="s">
        <v>179</v>
      </c>
      <c r="C82" s="25"/>
      <c r="D82" s="57">
        <f>D83</f>
        <v>287</v>
      </c>
      <c r="E82" s="253">
        <f t="shared" ref="E82:F82" si="18">E83</f>
        <v>0</v>
      </c>
      <c r="F82" s="253">
        <f t="shared" si="18"/>
        <v>287</v>
      </c>
    </row>
    <row r="83" spans="1:6" ht="18" customHeight="1">
      <c r="A83" s="83" t="s">
        <v>129</v>
      </c>
      <c r="B83" s="55" t="s">
        <v>183</v>
      </c>
      <c r="C83" s="86"/>
      <c r="D83" s="84">
        <f>D84+D85+D86</f>
        <v>287</v>
      </c>
      <c r="E83" s="252">
        <f t="shared" ref="E83:F83" si="19">E84+E85+E86</f>
        <v>0</v>
      </c>
      <c r="F83" s="252">
        <f t="shared" si="19"/>
        <v>287</v>
      </c>
    </row>
    <row r="84" spans="1:6" ht="39" customHeight="1">
      <c r="A84" s="83" t="s">
        <v>180</v>
      </c>
      <c r="B84" s="55" t="s">
        <v>184</v>
      </c>
      <c r="C84" s="85">
        <v>300</v>
      </c>
      <c r="D84" s="84">
        <v>48</v>
      </c>
      <c r="E84" s="274"/>
      <c r="F84" s="252">
        <v>48</v>
      </c>
    </row>
    <row r="85" spans="1:6" ht="28.5" customHeight="1">
      <c r="A85" s="32" t="s">
        <v>181</v>
      </c>
      <c r="B85" s="30" t="s">
        <v>185</v>
      </c>
      <c r="C85" s="27">
        <v>300</v>
      </c>
      <c r="D85" s="56">
        <v>144</v>
      </c>
      <c r="E85" s="274"/>
      <c r="F85" s="252">
        <v>144</v>
      </c>
    </row>
    <row r="86" spans="1:6" ht="27" customHeight="1">
      <c r="A86" s="32" t="s">
        <v>182</v>
      </c>
      <c r="B86" s="30" t="s">
        <v>186</v>
      </c>
      <c r="C86" s="27">
        <v>300</v>
      </c>
      <c r="D86" s="56">
        <v>95</v>
      </c>
      <c r="E86" s="274"/>
      <c r="F86" s="252">
        <v>95</v>
      </c>
    </row>
    <row r="87" spans="1:6" ht="18" customHeight="1">
      <c r="A87" s="32" t="s">
        <v>269</v>
      </c>
      <c r="B87" s="18" t="s">
        <v>187</v>
      </c>
      <c r="C87" s="27"/>
      <c r="D87" s="57">
        <f>D88+D101</f>
        <v>8037.0999999999995</v>
      </c>
      <c r="E87" s="253">
        <f t="shared" ref="E87:F87" si="20">E88+E101</f>
        <v>93</v>
      </c>
      <c r="F87" s="253">
        <f t="shared" si="20"/>
        <v>8130.0999999999995</v>
      </c>
    </row>
    <row r="88" spans="1:6" ht="19.5" customHeight="1">
      <c r="A88" s="49" t="s">
        <v>188</v>
      </c>
      <c r="B88" s="28" t="s">
        <v>189</v>
      </c>
      <c r="C88" s="27"/>
      <c r="D88" s="56">
        <f>D89+D94+D96+D99</f>
        <v>6591.2999999999993</v>
      </c>
      <c r="E88" s="252">
        <f t="shared" ref="E88:F88" si="21">E89+E94+E96+E99</f>
        <v>93</v>
      </c>
      <c r="F88" s="252">
        <f t="shared" si="21"/>
        <v>6684.2999999999993</v>
      </c>
    </row>
    <row r="89" spans="1:6" ht="18" customHeight="1">
      <c r="A89" s="32" t="s">
        <v>192</v>
      </c>
      <c r="B89" s="28" t="s">
        <v>193</v>
      </c>
      <c r="C89" s="27"/>
      <c r="D89" s="56">
        <f>D90+D91+D92+D93</f>
        <v>4440.7999999999993</v>
      </c>
      <c r="E89" s="252">
        <f t="shared" ref="E89:F89" si="22">E90+E91+E92+E93</f>
        <v>0</v>
      </c>
      <c r="F89" s="252">
        <f t="shared" si="22"/>
        <v>4440.7999999999993</v>
      </c>
    </row>
    <row r="90" spans="1:6" ht="54" customHeight="1">
      <c r="A90" s="32" t="s">
        <v>190</v>
      </c>
      <c r="B90" s="28" t="s">
        <v>194</v>
      </c>
      <c r="C90" s="27">
        <v>100</v>
      </c>
      <c r="D90" s="56">
        <v>2334.1999999999998</v>
      </c>
      <c r="E90" s="274"/>
      <c r="F90" s="252">
        <v>2334.1999999999998</v>
      </c>
    </row>
    <row r="91" spans="1:6" ht="38.25" customHeight="1">
      <c r="A91" s="52" t="s">
        <v>299</v>
      </c>
      <c r="B91" s="28" t="s">
        <v>194</v>
      </c>
      <c r="C91" s="27">
        <v>200</v>
      </c>
      <c r="D91" s="56">
        <v>2032.6</v>
      </c>
      <c r="E91" s="274"/>
      <c r="F91" s="252">
        <v>2032.6</v>
      </c>
    </row>
    <row r="92" spans="1:6" ht="27.75" customHeight="1">
      <c r="A92" s="32" t="s">
        <v>191</v>
      </c>
      <c r="B92" s="28" t="s">
        <v>194</v>
      </c>
      <c r="C92" s="27">
        <v>800</v>
      </c>
      <c r="D92" s="56">
        <v>29</v>
      </c>
      <c r="E92" s="274"/>
      <c r="F92" s="252">
        <v>29</v>
      </c>
    </row>
    <row r="93" spans="1:6" ht="27" customHeight="1">
      <c r="A93" s="23" t="s">
        <v>300</v>
      </c>
      <c r="B93" s="30" t="s">
        <v>195</v>
      </c>
      <c r="C93" s="27">
        <v>200</v>
      </c>
      <c r="D93" s="56">
        <v>45</v>
      </c>
      <c r="E93" s="274"/>
      <c r="F93" s="252">
        <v>45</v>
      </c>
    </row>
    <row r="94" spans="1:6" ht="18" customHeight="1">
      <c r="A94" s="32" t="s">
        <v>196</v>
      </c>
      <c r="B94" s="28" t="s">
        <v>197</v>
      </c>
      <c r="C94" s="27"/>
      <c r="D94" s="56">
        <f>D95</f>
        <v>48</v>
      </c>
      <c r="E94" s="252" t="str">
        <f t="shared" ref="E94:F94" si="23">E95</f>
        <v>93,0</v>
      </c>
      <c r="F94" s="252">
        <f t="shared" si="23"/>
        <v>141</v>
      </c>
    </row>
    <row r="95" spans="1:6" ht="27" customHeight="1">
      <c r="A95" s="107" t="s">
        <v>301</v>
      </c>
      <c r="B95" s="28" t="s">
        <v>198</v>
      </c>
      <c r="C95" s="27">
        <v>200</v>
      </c>
      <c r="D95" s="56">
        <v>48</v>
      </c>
      <c r="E95" s="112" t="s">
        <v>760</v>
      </c>
      <c r="F95" s="276">
        <f>D95+E95</f>
        <v>141</v>
      </c>
    </row>
    <row r="96" spans="1:6" ht="29.25" customHeight="1">
      <c r="A96" s="32" t="s">
        <v>199</v>
      </c>
      <c r="B96" s="28" t="s">
        <v>200</v>
      </c>
      <c r="C96" s="27"/>
      <c r="D96" s="56">
        <f>D97+D98</f>
        <v>252.9</v>
      </c>
      <c r="E96" s="252">
        <f t="shared" ref="E96:F96" si="24">E97+E98</f>
        <v>0</v>
      </c>
      <c r="F96" s="252">
        <f t="shared" si="24"/>
        <v>252.9</v>
      </c>
    </row>
    <row r="97" spans="1:6" ht="62.25" customHeight="1">
      <c r="A97" s="29" t="s">
        <v>201</v>
      </c>
      <c r="B97" s="28" t="s">
        <v>203</v>
      </c>
      <c r="C97" s="27">
        <v>100</v>
      </c>
      <c r="D97" s="56"/>
      <c r="E97" s="274"/>
      <c r="F97" s="274"/>
    </row>
    <row r="98" spans="1:6" ht="53.25" customHeight="1">
      <c r="A98" s="107" t="s">
        <v>202</v>
      </c>
      <c r="B98" s="30" t="s">
        <v>204</v>
      </c>
      <c r="C98" s="27">
        <v>100</v>
      </c>
      <c r="D98" s="56">
        <v>252.9</v>
      </c>
      <c r="E98" s="274"/>
      <c r="F98" s="252">
        <v>252.9</v>
      </c>
    </row>
    <row r="99" spans="1:6" ht="18.75" customHeight="1">
      <c r="A99" s="107" t="s">
        <v>352</v>
      </c>
      <c r="B99" s="55" t="s">
        <v>353</v>
      </c>
      <c r="C99" s="104"/>
      <c r="D99" s="103">
        <f>D100</f>
        <v>1849.6</v>
      </c>
      <c r="E99" s="252">
        <f t="shared" ref="E99:F99" si="25">E100</f>
        <v>0</v>
      </c>
      <c r="F99" s="252">
        <f t="shared" si="25"/>
        <v>1849.6</v>
      </c>
    </row>
    <row r="100" spans="1:6" ht="40.5" customHeight="1">
      <c r="A100" s="203" t="s">
        <v>441</v>
      </c>
      <c r="B100" s="198" t="s">
        <v>440</v>
      </c>
      <c r="C100" s="99">
        <v>500</v>
      </c>
      <c r="D100" s="98">
        <v>1849.6</v>
      </c>
      <c r="E100" s="274"/>
      <c r="F100" s="252">
        <v>1849.6</v>
      </c>
    </row>
    <row r="101" spans="1:6" ht="27" customHeight="1">
      <c r="A101" s="44" t="s">
        <v>205</v>
      </c>
      <c r="B101" s="48" t="s">
        <v>206</v>
      </c>
      <c r="C101" s="27"/>
      <c r="D101" s="57">
        <f>D102+D106</f>
        <v>1445.8</v>
      </c>
      <c r="E101" s="288">
        <f t="shared" ref="E101:F101" si="26">E102+E106</f>
        <v>0</v>
      </c>
      <c r="F101" s="288">
        <f t="shared" si="26"/>
        <v>1445.8</v>
      </c>
    </row>
    <row r="102" spans="1:6" ht="19.5" customHeight="1">
      <c r="A102" s="32" t="s">
        <v>161</v>
      </c>
      <c r="B102" s="28" t="s">
        <v>207</v>
      </c>
      <c r="C102" s="27"/>
      <c r="D102" s="56">
        <f>D103+D104+D105</f>
        <v>1378.8</v>
      </c>
      <c r="E102" s="252">
        <f t="shared" ref="E102:F102" si="27">E103+E104+E105</f>
        <v>0</v>
      </c>
      <c r="F102" s="252">
        <f t="shared" si="27"/>
        <v>1378.8</v>
      </c>
    </row>
    <row r="103" spans="1:6" ht="63.75" customHeight="1">
      <c r="A103" s="107" t="s">
        <v>208</v>
      </c>
      <c r="B103" s="55" t="s">
        <v>210</v>
      </c>
      <c r="C103" s="65">
        <v>100</v>
      </c>
      <c r="D103" s="64">
        <v>1304.2</v>
      </c>
      <c r="E103" s="274"/>
      <c r="F103" s="252">
        <v>1304.2</v>
      </c>
    </row>
    <row r="104" spans="1:6" ht="41.25" customHeight="1">
      <c r="A104" s="63" t="s">
        <v>302</v>
      </c>
      <c r="B104" s="55" t="s">
        <v>210</v>
      </c>
      <c r="C104" s="65">
        <v>200</v>
      </c>
      <c r="D104" s="64">
        <v>74.099999999999994</v>
      </c>
      <c r="E104" s="274"/>
      <c r="F104" s="252">
        <v>74.099999999999994</v>
      </c>
    </row>
    <row r="105" spans="1:6" ht="30" customHeight="1">
      <c r="A105" s="106" t="s">
        <v>209</v>
      </c>
      <c r="B105" s="28" t="s">
        <v>210</v>
      </c>
      <c r="C105" s="27">
        <v>800</v>
      </c>
      <c r="D105" s="56">
        <v>0.5</v>
      </c>
      <c r="E105" s="274"/>
      <c r="F105" s="252">
        <v>0.5</v>
      </c>
    </row>
    <row r="106" spans="1:6" ht="66" customHeight="1">
      <c r="A106" s="287" t="s">
        <v>354</v>
      </c>
      <c r="B106" s="105" t="s">
        <v>437</v>
      </c>
      <c r="C106" s="109">
        <v>100</v>
      </c>
      <c r="D106" s="108">
        <v>67</v>
      </c>
      <c r="E106" s="274"/>
      <c r="F106" s="252">
        <v>67</v>
      </c>
    </row>
    <row r="107" spans="1:6" ht="27" customHeight="1">
      <c r="A107" s="33" t="s">
        <v>37</v>
      </c>
      <c r="B107" s="18" t="s">
        <v>211</v>
      </c>
      <c r="C107" s="27"/>
      <c r="D107" s="57">
        <f>D108</f>
        <v>177.8</v>
      </c>
      <c r="E107" s="253">
        <f t="shared" ref="E107:F109" si="28">E108</f>
        <v>0</v>
      </c>
      <c r="F107" s="253">
        <f t="shared" si="28"/>
        <v>177.8</v>
      </c>
    </row>
    <row r="108" spans="1:6" ht="27.75" customHeight="1">
      <c r="A108" s="49" t="s">
        <v>212</v>
      </c>
      <c r="B108" s="28" t="s">
        <v>213</v>
      </c>
      <c r="C108" s="8"/>
      <c r="D108" s="56">
        <f>D109</f>
        <v>177.8</v>
      </c>
      <c r="E108" s="252">
        <f t="shared" si="28"/>
        <v>0</v>
      </c>
      <c r="F108" s="252">
        <f t="shared" si="28"/>
        <v>177.8</v>
      </c>
    </row>
    <row r="109" spans="1:6" ht="27.75" customHeight="1">
      <c r="A109" s="32" t="s">
        <v>214</v>
      </c>
      <c r="B109" s="28" t="s">
        <v>215</v>
      </c>
      <c r="C109" s="8"/>
      <c r="D109" s="56">
        <f>D110</f>
        <v>177.8</v>
      </c>
      <c r="E109" s="252">
        <f t="shared" si="28"/>
        <v>0</v>
      </c>
      <c r="F109" s="252">
        <f t="shared" si="28"/>
        <v>177.8</v>
      </c>
    </row>
    <row r="110" spans="1:6" ht="40.5" customHeight="1">
      <c r="A110" s="52" t="s">
        <v>303</v>
      </c>
      <c r="B110" s="28" t="s">
        <v>216</v>
      </c>
      <c r="C110" s="27">
        <v>200</v>
      </c>
      <c r="D110" s="56">
        <v>177.8</v>
      </c>
      <c r="E110" s="274"/>
      <c r="F110" s="252">
        <v>177.8</v>
      </c>
    </row>
    <row r="111" spans="1:6" ht="18" customHeight="1">
      <c r="A111" s="155" t="s">
        <v>38</v>
      </c>
      <c r="B111" s="18" t="s">
        <v>217</v>
      </c>
      <c r="C111" s="27"/>
      <c r="D111" s="57">
        <f>D112</f>
        <v>70</v>
      </c>
      <c r="E111" s="253">
        <f t="shared" ref="E111:F113" si="29">E112</f>
        <v>0</v>
      </c>
      <c r="F111" s="253">
        <f t="shared" si="29"/>
        <v>70</v>
      </c>
    </row>
    <row r="112" spans="1:6" ht="27.75" customHeight="1">
      <c r="A112" s="49" t="s">
        <v>218</v>
      </c>
      <c r="B112" s="30" t="s">
        <v>219</v>
      </c>
      <c r="C112" s="42"/>
      <c r="D112" s="56">
        <f>D113</f>
        <v>70</v>
      </c>
      <c r="E112" s="252">
        <f t="shared" si="29"/>
        <v>0</v>
      </c>
      <c r="F112" s="252">
        <f t="shared" si="29"/>
        <v>70</v>
      </c>
    </row>
    <row r="113" spans="1:6" ht="24.75" customHeight="1">
      <c r="A113" s="156" t="s">
        <v>220</v>
      </c>
      <c r="B113" s="30" t="s">
        <v>221</v>
      </c>
      <c r="C113" s="42"/>
      <c r="D113" s="56">
        <f>D114</f>
        <v>70</v>
      </c>
      <c r="E113" s="252">
        <f t="shared" si="29"/>
        <v>0</v>
      </c>
      <c r="F113" s="252">
        <f t="shared" si="29"/>
        <v>70</v>
      </c>
    </row>
    <row r="114" spans="1:6" ht="37.5" customHeight="1">
      <c r="A114" s="156" t="s">
        <v>304</v>
      </c>
      <c r="B114" s="228" t="s">
        <v>461</v>
      </c>
      <c r="C114" s="42">
        <v>200</v>
      </c>
      <c r="D114" s="56">
        <v>70</v>
      </c>
      <c r="E114" s="112"/>
      <c r="F114" s="276">
        <f>D114+E114</f>
        <v>70</v>
      </c>
    </row>
    <row r="115" spans="1:6" ht="39.75" customHeight="1">
      <c r="A115" s="156" t="s">
        <v>270</v>
      </c>
      <c r="B115" s="18" t="s">
        <v>222</v>
      </c>
      <c r="C115" s="27"/>
      <c r="D115" s="57">
        <f>D116+D119+D122+D126+D129+D134+D137</f>
        <v>8681.1</v>
      </c>
      <c r="E115" s="253">
        <f t="shared" ref="E115:F115" si="30">E116+E119+E122+E126+E129+E134+E137</f>
        <v>37.700000000000003</v>
      </c>
      <c r="F115" s="253">
        <f t="shared" si="30"/>
        <v>8718.7999999999993</v>
      </c>
    </row>
    <row r="116" spans="1:6" ht="24" customHeight="1">
      <c r="A116" s="156" t="s">
        <v>335</v>
      </c>
      <c r="B116" s="81" t="s">
        <v>336</v>
      </c>
      <c r="C116" s="42"/>
      <c r="D116" s="80">
        <f>D117</f>
        <v>376.9</v>
      </c>
      <c r="E116" s="252">
        <f t="shared" ref="E116:F117" si="31">E117</f>
        <v>37.700000000000003</v>
      </c>
      <c r="F116" s="252">
        <f t="shared" si="31"/>
        <v>414.59999999999997</v>
      </c>
    </row>
    <row r="117" spans="1:6" ht="18.75" customHeight="1">
      <c r="A117" s="156" t="s">
        <v>337</v>
      </c>
      <c r="B117" s="81" t="s">
        <v>338</v>
      </c>
      <c r="C117" s="42"/>
      <c r="D117" s="80">
        <f>D118</f>
        <v>376.9</v>
      </c>
      <c r="E117" s="252">
        <f t="shared" si="31"/>
        <v>37.700000000000003</v>
      </c>
      <c r="F117" s="252">
        <f t="shared" si="31"/>
        <v>414.59999999999997</v>
      </c>
    </row>
    <row r="118" spans="1:6" ht="27" customHeight="1">
      <c r="A118" s="156" t="s">
        <v>341</v>
      </c>
      <c r="B118" s="135" t="s">
        <v>373</v>
      </c>
      <c r="C118" s="42">
        <v>300</v>
      </c>
      <c r="D118" s="80">
        <v>376.9</v>
      </c>
      <c r="E118" s="105">
        <v>37.700000000000003</v>
      </c>
      <c r="F118" s="276">
        <f>D118+E118</f>
        <v>414.59999999999997</v>
      </c>
    </row>
    <row r="119" spans="1:6" ht="18.75" customHeight="1">
      <c r="A119" s="152" t="s">
        <v>379</v>
      </c>
      <c r="B119" s="141" t="s">
        <v>380</v>
      </c>
      <c r="C119" s="42"/>
      <c r="D119" s="144">
        <f>D120</f>
        <v>332.6</v>
      </c>
      <c r="E119" s="274"/>
      <c r="F119" s="252">
        <f>F120</f>
        <v>332.6</v>
      </c>
    </row>
    <row r="120" spans="1:6" ht="18" customHeight="1">
      <c r="A120" s="196" t="s">
        <v>384</v>
      </c>
      <c r="B120" s="141" t="s">
        <v>381</v>
      </c>
      <c r="C120" s="42"/>
      <c r="D120" s="144">
        <f>D121</f>
        <v>332.6</v>
      </c>
      <c r="E120" s="274"/>
      <c r="F120" s="252">
        <f>F121</f>
        <v>332.6</v>
      </c>
    </row>
    <row r="121" spans="1:6" ht="38.25" customHeight="1">
      <c r="A121" s="286" t="s">
        <v>770</v>
      </c>
      <c r="B121" s="141" t="s">
        <v>382</v>
      </c>
      <c r="C121" s="42">
        <v>400</v>
      </c>
      <c r="D121" s="144">
        <v>332.6</v>
      </c>
      <c r="E121" s="274"/>
      <c r="F121" s="252">
        <v>332.6</v>
      </c>
    </row>
    <row r="122" spans="1:6" ht="27" customHeight="1">
      <c r="A122" s="152" t="s">
        <v>391</v>
      </c>
      <c r="B122" s="141" t="s">
        <v>393</v>
      </c>
      <c r="C122" s="42"/>
      <c r="D122" s="144">
        <f>D123</f>
        <v>1023.0999999999999</v>
      </c>
      <c r="E122" s="274"/>
      <c r="F122" s="252">
        <f>F123</f>
        <v>1023.0999999999999</v>
      </c>
    </row>
    <row r="123" spans="1:6" ht="17.25" customHeight="1">
      <c r="A123" s="152" t="s">
        <v>392</v>
      </c>
      <c r="B123" s="141" t="s">
        <v>398</v>
      </c>
      <c r="C123" s="42"/>
      <c r="D123" s="144">
        <f>D124+D125</f>
        <v>1023.0999999999999</v>
      </c>
      <c r="E123" s="274"/>
      <c r="F123" s="252">
        <f>F124+F125</f>
        <v>1023.0999999999999</v>
      </c>
    </row>
    <row r="124" spans="1:6" ht="39" customHeight="1">
      <c r="A124" s="152" t="s">
        <v>409</v>
      </c>
      <c r="B124" s="141" t="s">
        <v>399</v>
      </c>
      <c r="C124" s="42">
        <v>200</v>
      </c>
      <c r="D124" s="144">
        <v>879.9</v>
      </c>
      <c r="E124" s="274"/>
      <c r="F124" s="252">
        <v>879.9</v>
      </c>
    </row>
    <row r="125" spans="1:6" ht="24.75" customHeight="1">
      <c r="A125" s="152" t="s">
        <v>408</v>
      </c>
      <c r="B125" s="141" t="s">
        <v>400</v>
      </c>
      <c r="C125" s="42">
        <v>200</v>
      </c>
      <c r="D125" s="144">
        <v>143.19999999999999</v>
      </c>
      <c r="E125" s="274"/>
      <c r="F125" s="252">
        <v>143.19999999999999</v>
      </c>
    </row>
    <row r="126" spans="1:6" ht="27.75" customHeight="1">
      <c r="A126" s="152" t="s">
        <v>383</v>
      </c>
      <c r="B126" s="141" t="s">
        <v>394</v>
      </c>
      <c r="C126" s="42"/>
      <c r="D126" s="144">
        <f>D127</f>
        <v>887.9</v>
      </c>
      <c r="E126" s="274"/>
      <c r="F126" s="252">
        <f>F127</f>
        <v>887.9</v>
      </c>
    </row>
    <row r="127" spans="1:6" ht="18" customHeight="1">
      <c r="A127" s="237" t="s">
        <v>428</v>
      </c>
      <c r="B127" s="141" t="s">
        <v>401</v>
      </c>
      <c r="C127" s="42"/>
      <c r="D127" s="144">
        <f>D128</f>
        <v>887.9</v>
      </c>
      <c r="E127" s="274"/>
      <c r="F127" s="252">
        <f>F128</f>
        <v>887.9</v>
      </c>
    </row>
    <row r="128" spans="1:6" ht="25.5" customHeight="1">
      <c r="A128" s="236" t="s">
        <v>454</v>
      </c>
      <c r="B128" s="199" t="s">
        <v>442</v>
      </c>
      <c r="C128" s="42">
        <v>500</v>
      </c>
      <c r="D128" s="144">
        <v>887.9</v>
      </c>
      <c r="E128" s="274"/>
      <c r="F128" s="252">
        <v>887.9</v>
      </c>
    </row>
    <row r="129" spans="1:6" ht="16.5" customHeight="1">
      <c r="A129" s="162" t="s">
        <v>385</v>
      </c>
      <c r="B129" s="141" t="s">
        <v>395</v>
      </c>
      <c r="C129" s="42"/>
      <c r="D129" s="144">
        <f>D130</f>
        <v>5500</v>
      </c>
      <c r="E129" s="298">
        <f t="shared" ref="E129:F129" si="32">E130</f>
        <v>0</v>
      </c>
      <c r="F129" s="298">
        <f t="shared" si="32"/>
        <v>5500</v>
      </c>
    </row>
    <row r="130" spans="1:6" ht="16.5" customHeight="1">
      <c r="A130" s="172" t="s">
        <v>429</v>
      </c>
      <c r="B130" s="141" t="s">
        <v>402</v>
      </c>
      <c r="C130" s="42"/>
      <c r="D130" s="144">
        <f>D131+D132+D133</f>
        <v>5500</v>
      </c>
      <c r="E130" s="298">
        <f t="shared" ref="E130:F130" si="33">E131+E132+E133</f>
        <v>0</v>
      </c>
      <c r="F130" s="298">
        <f t="shared" si="33"/>
        <v>5500</v>
      </c>
    </row>
    <row r="131" spans="1:6" ht="38.25" customHeight="1">
      <c r="A131" s="195" t="s">
        <v>388</v>
      </c>
      <c r="B131" s="228" t="s">
        <v>462</v>
      </c>
      <c r="C131" s="42">
        <v>800</v>
      </c>
      <c r="D131" s="144">
        <v>1000</v>
      </c>
      <c r="E131" s="274"/>
      <c r="F131" s="252">
        <v>1000</v>
      </c>
    </row>
    <row r="132" spans="1:6" ht="38.25" customHeight="1">
      <c r="A132" s="236" t="s">
        <v>467</v>
      </c>
      <c r="B132" s="239" t="s">
        <v>466</v>
      </c>
      <c r="C132" s="42">
        <v>500</v>
      </c>
      <c r="D132" s="240">
        <v>4000</v>
      </c>
      <c r="E132" s="274"/>
      <c r="F132" s="252">
        <v>4000</v>
      </c>
    </row>
    <row r="133" spans="1:6" ht="27" customHeight="1">
      <c r="A133" s="152" t="s">
        <v>407</v>
      </c>
      <c r="B133" s="141" t="s">
        <v>403</v>
      </c>
      <c r="C133" s="42">
        <v>200</v>
      </c>
      <c r="D133" s="144">
        <v>500</v>
      </c>
      <c r="E133" s="274"/>
      <c r="F133" s="252">
        <v>500</v>
      </c>
    </row>
    <row r="134" spans="1:6" ht="48.75" customHeight="1">
      <c r="A134" s="152" t="s">
        <v>386</v>
      </c>
      <c r="B134" s="141" t="s">
        <v>396</v>
      </c>
      <c r="C134" s="42"/>
      <c r="D134" s="144">
        <f>D135</f>
        <v>360.6</v>
      </c>
      <c r="E134" s="274"/>
      <c r="F134" s="252">
        <f>F135</f>
        <v>360.6</v>
      </c>
    </row>
    <row r="135" spans="1:6" ht="27.75" customHeight="1">
      <c r="A135" s="156" t="s">
        <v>387</v>
      </c>
      <c r="B135" s="141" t="s">
        <v>404</v>
      </c>
      <c r="C135" s="42"/>
      <c r="D135" s="144">
        <f>D136</f>
        <v>360.6</v>
      </c>
      <c r="E135" s="274"/>
      <c r="F135" s="252">
        <f>F136</f>
        <v>360.6</v>
      </c>
    </row>
    <row r="136" spans="1:6" ht="49.5" customHeight="1">
      <c r="A136" s="226" t="s">
        <v>455</v>
      </c>
      <c r="B136" s="199" t="s">
        <v>443</v>
      </c>
      <c r="C136" s="42">
        <v>500</v>
      </c>
      <c r="D136" s="144">
        <v>360.6</v>
      </c>
      <c r="E136" s="274"/>
      <c r="F136" s="252">
        <v>360.6</v>
      </c>
    </row>
    <row r="137" spans="1:6" ht="24" customHeight="1">
      <c r="A137" s="290" t="s">
        <v>389</v>
      </c>
      <c r="B137" s="141" t="s">
        <v>397</v>
      </c>
      <c r="C137" s="42"/>
      <c r="D137" s="144">
        <f>D138</f>
        <v>200</v>
      </c>
      <c r="E137" s="274"/>
      <c r="F137" s="252">
        <f>F138</f>
        <v>200</v>
      </c>
    </row>
    <row r="138" spans="1:6" ht="18.75" customHeight="1">
      <c r="A138" s="152" t="s">
        <v>390</v>
      </c>
      <c r="B138" s="141" t="s">
        <v>405</v>
      </c>
      <c r="C138" s="42"/>
      <c r="D138" s="144">
        <f>D139</f>
        <v>200</v>
      </c>
      <c r="E138" s="274"/>
      <c r="F138" s="252">
        <f>F139</f>
        <v>200</v>
      </c>
    </row>
    <row r="139" spans="1:6" ht="41.25" customHeight="1">
      <c r="A139" s="226" t="s">
        <v>456</v>
      </c>
      <c r="B139" s="211" t="s">
        <v>449</v>
      </c>
      <c r="C139" s="42">
        <v>500</v>
      </c>
      <c r="D139" s="144">
        <v>200</v>
      </c>
      <c r="E139" s="274"/>
      <c r="F139" s="252">
        <v>200</v>
      </c>
    </row>
    <row r="140" spans="1:6" ht="28.5" customHeight="1">
      <c r="A140" s="155" t="s">
        <v>39</v>
      </c>
      <c r="B140" s="18" t="s">
        <v>223</v>
      </c>
      <c r="C140" s="27"/>
      <c r="D140" s="57">
        <f>D141</f>
        <v>350</v>
      </c>
      <c r="E140" s="274"/>
      <c r="F140" s="253">
        <f>F141</f>
        <v>350</v>
      </c>
    </row>
    <row r="141" spans="1:6" ht="24.75" customHeight="1">
      <c r="A141" s="156" t="s">
        <v>224</v>
      </c>
      <c r="B141" s="28" t="s">
        <v>225</v>
      </c>
      <c r="C141" s="27"/>
      <c r="D141" s="56">
        <f>D142</f>
        <v>350</v>
      </c>
      <c r="E141" s="274"/>
      <c r="F141" s="252">
        <f>F142</f>
        <v>350</v>
      </c>
    </row>
    <row r="142" spans="1:6" ht="26.25" customHeight="1">
      <c r="A142" s="156" t="s">
        <v>227</v>
      </c>
      <c r="B142" s="28" t="s">
        <v>228</v>
      </c>
      <c r="C142" s="27"/>
      <c r="D142" s="56">
        <f>D143</f>
        <v>350</v>
      </c>
      <c r="E142" s="274"/>
      <c r="F142" s="252">
        <f>F143</f>
        <v>350</v>
      </c>
    </row>
    <row r="143" spans="1:6" ht="27.75" customHeight="1">
      <c r="A143" s="156" t="s">
        <v>226</v>
      </c>
      <c r="B143" s="55" t="s">
        <v>229</v>
      </c>
      <c r="C143" s="67">
        <v>800</v>
      </c>
      <c r="D143" s="66">
        <v>350</v>
      </c>
      <c r="E143" s="274"/>
      <c r="F143" s="252">
        <v>350</v>
      </c>
    </row>
    <row r="144" spans="1:6" ht="27" customHeight="1">
      <c r="A144" s="156" t="s">
        <v>271</v>
      </c>
      <c r="B144" s="18" t="s">
        <v>230</v>
      </c>
      <c r="C144" s="67"/>
      <c r="D144" s="68">
        <f>D145</f>
        <v>400</v>
      </c>
      <c r="E144" s="274"/>
      <c r="F144" s="253">
        <f>F145</f>
        <v>400</v>
      </c>
    </row>
    <row r="145" spans="1:6" ht="26.25" customHeight="1">
      <c r="A145" s="156" t="s">
        <v>231</v>
      </c>
      <c r="B145" s="28" t="s">
        <v>232</v>
      </c>
      <c r="C145" s="27"/>
      <c r="D145" s="56">
        <f>D146</f>
        <v>400</v>
      </c>
      <c r="E145" s="274"/>
      <c r="F145" s="252">
        <f>F146</f>
        <v>400</v>
      </c>
    </row>
    <row r="146" spans="1:6" ht="17.25" customHeight="1">
      <c r="A146" s="156" t="s">
        <v>234</v>
      </c>
      <c r="B146" s="28" t="s">
        <v>235</v>
      </c>
      <c r="C146" s="27"/>
      <c r="D146" s="56">
        <f>D147</f>
        <v>400</v>
      </c>
      <c r="E146" s="274"/>
      <c r="F146" s="252">
        <f>F147</f>
        <v>400</v>
      </c>
    </row>
    <row r="147" spans="1:6" ht="28.5" customHeight="1">
      <c r="A147" s="156" t="s">
        <v>233</v>
      </c>
      <c r="B147" s="28" t="s">
        <v>236</v>
      </c>
      <c r="C147" s="27">
        <v>800</v>
      </c>
      <c r="D147" s="56">
        <v>400</v>
      </c>
      <c r="E147" s="274"/>
      <c r="F147" s="252">
        <v>400</v>
      </c>
    </row>
    <row r="148" spans="1:6" ht="24.75" customHeight="1">
      <c r="A148" s="33" t="s">
        <v>40</v>
      </c>
      <c r="B148" s="26">
        <v>1000000000</v>
      </c>
      <c r="C148" s="27"/>
      <c r="D148" s="57">
        <f>D149+D152</f>
        <v>1330</v>
      </c>
      <c r="E148" s="274"/>
      <c r="F148" s="253">
        <f>F149+F152</f>
        <v>1330</v>
      </c>
    </row>
    <row r="149" spans="1:6" ht="25.5" customHeight="1">
      <c r="A149" s="32" t="s">
        <v>237</v>
      </c>
      <c r="B149" s="34">
        <v>1010000000</v>
      </c>
      <c r="C149" s="27"/>
      <c r="D149" s="56">
        <f>D150</f>
        <v>830</v>
      </c>
      <c r="E149" s="274"/>
      <c r="F149" s="252">
        <f>F150</f>
        <v>830</v>
      </c>
    </row>
    <row r="150" spans="1:6" ht="24.75" customHeight="1">
      <c r="A150" s="32" t="s">
        <v>238</v>
      </c>
      <c r="B150" s="34">
        <v>1010100000</v>
      </c>
      <c r="C150" s="27"/>
      <c r="D150" s="56">
        <f>D151</f>
        <v>830</v>
      </c>
      <c r="E150" s="274"/>
      <c r="F150" s="252">
        <f>F151</f>
        <v>830</v>
      </c>
    </row>
    <row r="151" spans="1:6" ht="40.5" customHeight="1">
      <c r="A151" s="143" t="s">
        <v>305</v>
      </c>
      <c r="B151" s="34">
        <v>1010120080</v>
      </c>
      <c r="C151" s="27">
        <v>200</v>
      </c>
      <c r="D151" s="56">
        <v>830</v>
      </c>
      <c r="E151" s="274"/>
      <c r="F151" s="252">
        <v>830</v>
      </c>
    </row>
    <row r="152" spans="1:6" ht="27.75" customHeight="1">
      <c r="A152" s="29" t="s">
        <v>239</v>
      </c>
      <c r="B152" s="34">
        <v>1020000000</v>
      </c>
      <c r="C152" s="27"/>
      <c r="D152" s="56">
        <f>D153</f>
        <v>500</v>
      </c>
      <c r="E152" s="274"/>
      <c r="F152" s="252">
        <f>F153</f>
        <v>500</v>
      </c>
    </row>
    <row r="153" spans="1:6" ht="27.75" customHeight="1">
      <c r="A153" s="32" t="s">
        <v>240</v>
      </c>
      <c r="B153" s="34">
        <v>1020100000</v>
      </c>
      <c r="C153" s="27"/>
      <c r="D153" s="56">
        <f>D154</f>
        <v>500</v>
      </c>
      <c r="E153" s="274"/>
      <c r="F153" s="252">
        <f>F154</f>
        <v>500</v>
      </c>
    </row>
    <row r="154" spans="1:6" ht="37.5" customHeight="1">
      <c r="A154" s="51" t="s">
        <v>306</v>
      </c>
      <c r="B154" s="34">
        <v>1020120190</v>
      </c>
      <c r="C154" s="27">
        <v>200</v>
      </c>
      <c r="D154" s="56">
        <v>500</v>
      </c>
      <c r="E154" s="274"/>
      <c r="F154" s="252">
        <v>500</v>
      </c>
    </row>
    <row r="155" spans="1:6" ht="36.75" customHeight="1">
      <c r="A155" s="16" t="s">
        <v>771</v>
      </c>
      <c r="B155" s="296">
        <v>1200000000</v>
      </c>
      <c r="C155" s="297"/>
      <c r="D155" s="299">
        <f>D156</f>
        <v>0</v>
      </c>
      <c r="E155" s="299">
        <f t="shared" ref="E155:F156" si="34">E156</f>
        <v>550</v>
      </c>
      <c r="F155" s="299">
        <f t="shared" si="34"/>
        <v>550</v>
      </c>
    </row>
    <row r="156" spans="1:6" ht="27" customHeight="1">
      <c r="A156" s="301" t="s">
        <v>772</v>
      </c>
      <c r="B156" s="294">
        <v>1210000000</v>
      </c>
      <c r="C156" s="295"/>
      <c r="D156" s="298">
        <f>D157</f>
        <v>0</v>
      </c>
      <c r="E156" s="298">
        <f t="shared" si="34"/>
        <v>550</v>
      </c>
      <c r="F156" s="298">
        <f t="shared" si="34"/>
        <v>550</v>
      </c>
    </row>
    <row r="157" spans="1:6" ht="24.75" customHeight="1">
      <c r="A157" s="301" t="s">
        <v>773</v>
      </c>
      <c r="B157" s="294">
        <v>1210100000</v>
      </c>
      <c r="C157" s="295"/>
      <c r="D157" s="298">
        <f>D158+D159</f>
        <v>0</v>
      </c>
      <c r="E157" s="298">
        <f t="shared" ref="E157:F157" si="35">E158+E159</f>
        <v>550</v>
      </c>
      <c r="F157" s="298">
        <f t="shared" si="35"/>
        <v>550</v>
      </c>
    </row>
    <row r="158" spans="1:6" ht="16.5" customHeight="1">
      <c r="A158" s="293" t="s">
        <v>774</v>
      </c>
      <c r="B158" s="294">
        <v>1210120390</v>
      </c>
      <c r="C158" s="295">
        <v>200</v>
      </c>
      <c r="D158" s="298"/>
      <c r="E158" s="112" t="s">
        <v>776</v>
      </c>
      <c r="F158" s="298">
        <f>D158+E158</f>
        <v>550</v>
      </c>
    </row>
    <row r="159" spans="1:6" ht="18.75" customHeight="1">
      <c r="A159" s="301" t="s">
        <v>775</v>
      </c>
      <c r="B159" s="294">
        <v>1210120400</v>
      </c>
      <c r="C159" s="295">
        <v>200</v>
      </c>
      <c r="D159" s="298"/>
      <c r="E159" s="274"/>
      <c r="F159" s="298">
        <f>D159+E159</f>
        <v>0</v>
      </c>
    </row>
    <row r="160" spans="1:6" ht="28.5" customHeight="1">
      <c r="A160" s="300" t="s">
        <v>104</v>
      </c>
      <c r="B160" s="26">
        <v>1400000000</v>
      </c>
      <c r="C160" s="25"/>
      <c r="D160" s="57">
        <f>D161</f>
        <v>513.6</v>
      </c>
      <c r="E160" s="274"/>
      <c r="F160" s="253">
        <f>F161</f>
        <v>513.6</v>
      </c>
    </row>
    <row r="161" spans="1:6" ht="25.5" customHeight="1">
      <c r="A161" s="32" t="s">
        <v>241</v>
      </c>
      <c r="B161" s="28" t="s">
        <v>242</v>
      </c>
      <c r="C161" s="27"/>
      <c r="D161" s="56">
        <f>D162</f>
        <v>513.6</v>
      </c>
      <c r="E161" s="274"/>
      <c r="F161" s="252">
        <f>F162</f>
        <v>513.6</v>
      </c>
    </row>
    <row r="162" spans="1:6" ht="25.5" customHeight="1">
      <c r="A162" s="10" t="s">
        <v>243</v>
      </c>
      <c r="B162" s="28" t="s">
        <v>244</v>
      </c>
      <c r="C162" s="27"/>
      <c r="D162" s="56">
        <f>D163+D164+D165+D166</f>
        <v>513.6</v>
      </c>
      <c r="E162" s="274"/>
      <c r="F162" s="252">
        <f>F163+F164+F165+F166</f>
        <v>513.6</v>
      </c>
    </row>
    <row r="163" spans="1:6" ht="39" customHeight="1">
      <c r="A163" s="111" t="s">
        <v>355</v>
      </c>
      <c r="B163" s="37">
        <v>1410100310</v>
      </c>
      <c r="C163" s="36">
        <v>200</v>
      </c>
      <c r="D163" s="56">
        <v>80</v>
      </c>
      <c r="E163" s="274"/>
      <c r="F163" s="252">
        <v>80</v>
      </c>
    </row>
    <row r="164" spans="1:6" ht="40.5" customHeight="1">
      <c r="A164" s="203" t="s">
        <v>444</v>
      </c>
      <c r="B164" s="201">
        <v>1410100310</v>
      </c>
      <c r="C164" s="197">
        <v>600</v>
      </c>
      <c r="D164" s="204">
        <v>70</v>
      </c>
      <c r="E164" s="274"/>
      <c r="F164" s="252">
        <v>70</v>
      </c>
    </row>
    <row r="165" spans="1:6" ht="51.75" customHeight="1">
      <c r="A165" s="29" t="s">
        <v>245</v>
      </c>
      <c r="B165" s="31">
        <v>1410180360</v>
      </c>
      <c r="C165" s="27">
        <v>100</v>
      </c>
      <c r="D165" s="56">
        <v>327.3</v>
      </c>
      <c r="E165" s="274"/>
      <c r="F165" s="252">
        <v>327.3</v>
      </c>
    </row>
    <row r="166" spans="1:6" ht="39" customHeight="1">
      <c r="A166" s="51" t="s">
        <v>308</v>
      </c>
      <c r="B166" s="31">
        <v>1410180360</v>
      </c>
      <c r="C166" s="27">
        <v>200</v>
      </c>
      <c r="D166" s="56">
        <v>36.299999999999997</v>
      </c>
      <c r="E166" s="274"/>
      <c r="F166" s="252">
        <v>36.299999999999997</v>
      </c>
    </row>
    <row r="167" spans="1:6" ht="27" customHeight="1">
      <c r="A167" s="16" t="s">
        <v>106</v>
      </c>
      <c r="B167" s="26">
        <v>1500000000</v>
      </c>
      <c r="C167" s="25"/>
      <c r="D167" s="57">
        <f>D168</f>
        <v>100</v>
      </c>
      <c r="E167" s="274"/>
      <c r="F167" s="253">
        <f>F168</f>
        <v>100</v>
      </c>
    </row>
    <row r="168" spans="1:6" ht="27.75" customHeight="1">
      <c r="A168" s="29" t="s">
        <v>246</v>
      </c>
      <c r="B168" s="34">
        <v>1510000000</v>
      </c>
      <c r="C168" s="27"/>
      <c r="D168" s="56">
        <f>D169</f>
        <v>100</v>
      </c>
      <c r="E168" s="274"/>
      <c r="F168" s="252">
        <f>F169</f>
        <v>100</v>
      </c>
    </row>
    <row r="169" spans="1:6" ht="16.5" customHeight="1">
      <c r="A169" s="7" t="s">
        <v>247</v>
      </c>
      <c r="B169" s="34">
        <v>1510100000</v>
      </c>
      <c r="C169" s="27"/>
      <c r="D169" s="56">
        <f>D170+D171+D172+D173+D174</f>
        <v>100</v>
      </c>
      <c r="E169" s="274"/>
      <c r="F169" s="252">
        <f>F170+F171+F172+F173+F174</f>
        <v>100</v>
      </c>
    </row>
    <row r="170" spans="1:6" ht="27" customHeight="1">
      <c r="A170" s="110" t="s">
        <v>356</v>
      </c>
      <c r="B170" s="37">
        <v>1510100500</v>
      </c>
      <c r="C170" s="36">
        <v>200</v>
      </c>
      <c r="D170" s="56">
        <v>10</v>
      </c>
      <c r="E170" s="274"/>
      <c r="F170" s="252">
        <v>10</v>
      </c>
    </row>
    <row r="171" spans="1:6" ht="36" customHeight="1">
      <c r="A171" s="200" t="s">
        <v>445</v>
      </c>
      <c r="B171" s="201">
        <v>1510100500</v>
      </c>
      <c r="C171" s="197">
        <v>600</v>
      </c>
      <c r="D171" s="204">
        <v>10</v>
      </c>
      <c r="E171" s="274"/>
      <c r="F171" s="252">
        <v>10</v>
      </c>
    </row>
    <row r="172" spans="1:6" ht="26.25" customHeight="1">
      <c r="A172" s="51" t="s">
        <v>309</v>
      </c>
      <c r="B172" s="31">
        <v>1510100510</v>
      </c>
      <c r="C172" s="27">
        <v>200</v>
      </c>
      <c r="D172" s="56">
        <v>50</v>
      </c>
      <c r="E172" s="274"/>
      <c r="F172" s="252">
        <v>50</v>
      </c>
    </row>
    <row r="173" spans="1:6" ht="26.25" customHeight="1">
      <c r="A173" s="200" t="s">
        <v>446</v>
      </c>
      <c r="B173" s="202">
        <v>1510100510</v>
      </c>
      <c r="C173" s="197">
        <v>600</v>
      </c>
      <c r="D173" s="204">
        <v>20</v>
      </c>
      <c r="E173" s="274"/>
      <c r="F173" s="252">
        <v>20</v>
      </c>
    </row>
    <row r="174" spans="1:6" ht="36.75" customHeight="1">
      <c r="A174" s="200" t="s">
        <v>447</v>
      </c>
      <c r="B174" s="202">
        <v>1510100520</v>
      </c>
      <c r="C174" s="197">
        <v>600</v>
      </c>
      <c r="D174" s="56">
        <v>10</v>
      </c>
      <c r="E174" s="274"/>
      <c r="F174" s="252">
        <v>10</v>
      </c>
    </row>
    <row r="175" spans="1:6" ht="24.75" customHeight="1">
      <c r="A175" s="16" t="s">
        <v>274</v>
      </c>
      <c r="B175" s="26">
        <v>1700000000</v>
      </c>
      <c r="C175" s="25"/>
      <c r="D175" s="57">
        <f>D176</f>
        <v>90</v>
      </c>
      <c r="E175" s="303">
        <f t="shared" ref="E175:F176" si="36">E176</f>
        <v>39</v>
      </c>
      <c r="F175" s="303">
        <f t="shared" si="36"/>
        <v>129</v>
      </c>
    </row>
    <row r="176" spans="1:6" ht="24.75" customHeight="1">
      <c r="A176" s="29" t="s">
        <v>275</v>
      </c>
      <c r="B176" s="31">
        <v>1710000000</v>
      </c>
      <c r="C176" s="27"/>
      <c r="D176" s="56">
        <f>D177</f>
        <v>90</v>
      </c>
      <c r="E176" s="302">
        <f t="shared" si="36"/>
        <v>39</v>
      </c>
      <c r="F176" s="302">
        <f t="shared" si="36"/>
        <v>129</v>
      </c>
    </row>
    <row r="177" spans="1:6" ht="16.5" customHeight="1">
      <c r="A177" s="152" t="s">
        <v>276</v>
      </c>
      <c r="B177" s="31">
        <v>1710100000</v>
      </c>
      <c r="C177" s="27"/>
      <c r="D177" s="56">
        <f>D178+D179</f>
        <v>90</v>
      </c>
      <c r="E177" s="302">
        <f t="shared" ref="E177:F177" si="37">E178+E179</f>
        <v>39</v>
      </c>
      <c r="F177" s="302">
        <f t="shared" si="37"/>
        <v>129</v>
      </c>
    </row>
    <row r="178" spans="1:6" ht="25.5" customHeight="1">
      <c r="A178" s="152" t="s">
        <v>310</v>
      </c>
      <c r="B178" s="31">
        <v>1710100700</v>
      </c>
      <c r="C178" s="27">
        <v>200</v>
      </c>
      <c r="D178" s="56">
        <v>0</v>
      </c>
      <c r="E178" s="276"/>
      <c r="F178" s="252">
        <v>0</v>
      </c>
    </row>
    <row r="179" spans="1:6" ht="36.75" customHeight="1">
      <c r="A179" s="152" t="s">
        <v>311</v>
      </c>
      <c r="B179" s="31">
        <v>1710100710</v>
      </c>
      <c r="C179" s="27">
        <v>200</v>
      </c>
      <c r="D179" s="56">
        <v>90</v>
      </c>
      <c r="E179" s="276">
        <v>39</v>
      </c>
      <c r="F179" s="252">
        <f>D179+E179</f>
        <v>129</v>
      </c>
    </row>
    <row r="180" spans="1:6" ht="25.5" customHeight="1">
      <c r="A180" s="16" t="s">
        <v>369</v>
      </c>
      <c r="B180" s="133">
        <v>1900000000</v>
      </c>
      <c r="C180" s="134"/>
      <c r="D180" s="138">
        <f>D181</f>
        <v>250</v>
      </c>
      <c r="E180" s="274"/>
      <c r="F180" s="253">
        <f>F181</f>
        <v>250</v>
      </c>
    </row>
    <row r="181" spans="1:6" ht="27" customHeight="1">
      <c r="A181" s="152" t="s">
        <v>370</v>
      </c>
      <c r="B181" s="136">
        <v>1920000000</v>
      </c>
      <c r="C181" s="134"/>
      <c r="D181" s="137">
        <f>D182</f>
        <v>250</v>
      </c>
      <c r="E181" s="274"/>
      <c r="F181" s="252">
        <f>F182</f>
        <v>250</v>
      </c>
    </row>
    <row r="182" spans="1:6" ht="27.75" customHeight="1">
      <c r="A182" s="152" t="s">
        <v>371</v>
      </c>
      <c r="B182" s="136">
        <v>1920100000</v>
      </c>
      <c r="C182" s="134"/>
      <c r="D182" s="137">
        <f>D183</f>
        <v>250</v>
      </c>
      <c r="E182" s="274"/>
      <c r="F182" s="252">
        <f>F183</f>
        <v>250</v>
      </c>
    </row>
    <row r="183" spans="1:6" ht="74.25" customHeight="1">
      <c r="A183" s="161" t="s">
        <v>372</v>
      </c>
      <c r="B183" s="136">
        <v>1920120300</v>
      </c>
      <c r="C183" s="134">
        <v>200</v>
      </c>
      <c r="D183" s="137">
        <v>250</v>
      </c>
      <c r="E183" s="274"/>
      <c r="F183" s="252">
        <v>250</v>
      </c>
    </row>
    <row r="184" spans="1:6" ht="38.25" customHeight="1">
      <c r="A184" s="16" t="s">
        <v>374</v>
      </c>
      <c r="B184" s="140">
        <v>2000000000</v>
      </c>
      <c r="C184" s="147"/>
      <c r="D184" s="148">
        <f>D185+D189</f>
        <v>4481.5</v>
      </c>
      <c r="E184" s="253">
        <f>E185+E189</f>
        <v>748.30000000000007</v>
      </c>
      <c r="F184" s="253">
        <f>F185+F189</f>
        <v>5229.7999999999993</v>
      </c>
    </row>
    <row r="185" spans="1:6" ht="37.5" customHeight="1">
      <c r="A185" s="152" t="s">
        <v>375</v>
      </c>
      <c r="B185" s="142">
        <v>2010000000</v>
      </c>
      <c r="C185" s="139"/>
      <c r="D185" s="144">
        <f>D186</f>
        <v>2303</v>
      </c>
      <c r="E185" s="252">
        <v>644.1</v>
      </c>
      <c r="F185" s="252">
        <f>D185+E185</f>
        <v>2947.1</v>
      </c>
    </row>
    <row r="186" spans="1:6" ht="28.5" customHeight="1">
      <c r="A186" s="143" t="s">
        <v>376</v>
      </c>
      <c r="B186" s="142">
        <v>2010100000</v>
      </c>
      <c r="C186" s="139"/>
      <c r="D186" s="144">
        <f>D188</f>
        <v>2303</v>
      </c>
      <c r="E186" s="252">
        <v>644.1</v>
      </c>
      <c r="F186" s="252">
        <f>D186+E186</f>
        <v>2947.1</v>
      </c>
    </row>
    <row r="187" spans="1:6" ht="51.75" customHeight="1">
      <c r="A187" s="161" t="s">
        <v>764</v>
      </c>
      <c r="B187" s="314">
        <v>2010120400</v>
      </c>
      <c r="C187" s="315">
        <v>200</v>
      </c>
      <c r="D187" s="316"/>
      <c r="E187" s="316">
        <v>644.1</v>
      </c>
      <c r="F187" s="316">
        <f>D187+E187</f>
        <v>644.1</v>
      </c>
    </row>
    <row r="188" spans="1:6" ht="36.75" customHeight="1">
      <c r="A188" s="161" t="s">
        <v>438</v>
      </c>
      <c r="B188" s="142">
        <v>2010108010</v>
      </c>
      <c r="C188" s="139">
        <v>500</v>
      </c>
      <c r="D188" s="144">
        <v>2303</v>
      </c>
      <c r="E188" s="105"/>
      <c r="F188" s="252">
        <f>D188+E188</f>
        <v>2303</v>
      </c>
    </row>
    <row r="189" spans="1:6" ht="38.25" customHeight="1">
      <c r="A189" s="161" t="s">
        <v>377</v>
      </c>
      <c r="B189" s="142">
        <v>2020000000</v>
      </c>
      <c r="C189" s="139"/>
      <c r="D189" s="144">
        <f>D190</f>
        <v>2178.5</v>
      </c>
      <c r="E189" s="252">
        <f t="shared" ref="E189:F189" si="38">E190</f>
        <v>104.2</v>
      </c>
      <c r="F189" s="252">
        <f t="shared" si="38"/>
        <v>2282.6999999999998</v>
      </c>
    </row>
    <row r="190" spans="1:6" ht="28.5" customHeight="1">
      <c r="A190" s="143" t="s">
        <v>378</v>
      </c>
      <c r="B190" s="142">
        <v>2020100000</v>
      </c>
      <c r="C190" s="139"/>
      <c r="D190" s="144">
        <f>D191</f>
        <v>2178.5</v>
      </c>
      <c r="E190" s="252">
        <f t="shared" ref="E190:F190" si="39">E191</f>
        <v>104.2</v>
      </c>
      <c r="F190" s="252">
        <f t="shared" si="39"/>
        <v>2282.6999999999998</v>
      </c>
    </row>
    <row r="191" spans="1:6" ht="47.25" customHeight="1">
      <c r="A191" s="161" t="s">
        <v>412</v>
      </c>
      <c r="B191" s="175">
        <v>2020120410</v>
      </c>
      <c r="C191" s="139">
        <v>200</v>
      </c>
      <c r="D191" s="144">
        <v>2178.5</v>
      </c>
      <c r="E191" s="105">
        <v>104.2</v>
      </c>
      <c r="F191" s="252">
        <f>D191+E191</f>
        <v>2282.6999999999998</v>
      </c>
    </row>
    <row r="192" spans="1:6" ht="41.25" customHeight="1">
      <c r="A192" s="177" t="s">
        <v>430</v>
      </c>
      <c r="B192" s="181">
        <v>2100000000</v>
      </c>
      <c r="C192" s="179"/>
      <c r="D192" s="180">
        <f>D193</f>
        <v>400</v>
      </c>
      <c r="E192" s="274"/>
      <c r="F192" s="253">
        <f>F193</f>
        <v>400</v>
      </c>
    </row>
    <row r="193" spans="1:6" ht="25.5" customHeight="1">
      <c r="A193" s="161" t="s">
        <v>431</v>
      </c>
      <c r="B193" s="175">
        <v>2110000000</v>
      </c>
      <c r="C193" s="174"/>
      <c r="D193" s="178">
        <f>D194</f>
        <v>400</v>
      </c>
      <c r="E193" s="274"/>
      <c r="F193" s="252">
        <f>F194</f>
        <v>400</v>
      </c>
    </row>
    <row r="194" spans="1:6" ht="27" customHeight="1">
      <c r="A194" s="10" t="s">
        <v>367</v>
      </c>
      <c r="B194" s="175">
        <v>2110100000</v>
      </c>
      <c r="C194" s="174"/>
      <c r="D194" s="178">
        <f>D195+D196+D197+D198+D199</f>
        <v>400</v>
      </c>
      <c r="E194" s="274"/>
      <c r="F194" s="252">
        <f>F195+F196+F197+F198+F199</f>
        <v>400</v>
      </c>
    </row>
    <row r="195" spans="1:6" ht="26.25" customHeight="1">
      <c r="A195" s="184" t="s">
        <v>432</v>
      </c>
      <c r="B195" s="176">
        <v>2110120450</v>
      </c>
      <c r="C195" s="174">
        <v>300</v>
      </c>
      <c r="D195" s="178">
        <v>200</v>
      </c>
      <c r="E195" s="274"/>
      <c r="F195" s="252">
        <v>200</v>
      </c>
    </row>
    <row r="196" spans="1:6" ht="24.75" customHeight="1">
      <c r="A196" s="184" t="s">
        <v>433</v>
      </c>
      <c r="B196" s="176">
        <v>2110120460</v>
      </c>
      <c r="C196" s="174">
        <v>300</v>
      </c>
      <c r="D196" s="178">
        <v>100</v>
      </c>
      <c r="E196" s="274"/>
      <c r="F196" s="252">
        <v>100</v>
      </c>
    </row>
    <row r="197" spans="1:6" ht="27" customHeight="1">
      <c r="A197" s="184" t="s">
        <v>434</v>
      </c>
      <c r="B197" s="176">
        <v>2110120470</v>
      </c>
      <c r="C197" s="174">
        <v>300</v>
      </c>
      <c r="D197" s="178">
        <v>50</v>
      </c>
      <c r="E197" s="274"/>
      <c r="F197" s="252">
        <v>50</v>
      </c>
    </row>
    <row r="198" spans="1:6" ht="26.25" customHeight="1">
      <c r="A198" s="184" t="s">
        <v>435</v>
      </c>
      <c r="B198" s="176">
        <v>2110120480</v>
      </c>
      <c r="C198" s="174">
        <v>300</v>
      </c>
      <c r="D198" s="178">
        <v>25</v>
      </c>
      <c r="E198" s="274"/>
      <c r="F198" s="252">
        <v>25</v>
      </c>
    </row>
    <row r="199" spans="1:6" ht="27.75" customHeight="1">
      <c r="A199" s="184" t="s">
        <v>436</v>
      </c>
      <c r="B199" s="176">
        <v>2110120490</v>
      </c>
      <c r="C199" s="174">
        <v>300</v>
      </c>
      <c r="D199" s="178">
        <v>25</v>
      </c>
      <c r="E199" s="274"/>
      <c r="F199" s="252">
        <v>25</v>
      </c>
    </row>
    <row r="200" spans="1:6" ht="22.5" customHeight="1">
      <c r="A200" s="224" t="s">
        <v>450</v>
      </c>
      <c r="B200" s="213">
        <v>2200000000</v>
      </c>
      <c r="C200" s="216"/>
      <c r="D200" s="217">
        <f>D201</f>
        <v>77.599999999999994</v>
      </c>
      <c r="E200" s="274"/>
      <c r="F200" s="253">
        <f>F201</f>
        <v>77.599999999999994</v>
      </c>
    </row>
    <row r="201" spans="1:6" ht="17.25" customHeight="1">
      <c r="A201" s="162" t="s">
        <v>451</v>
      </c>
      <c r="B201" s="214">
        <v>2210000000</v>
      </c>
      <c r="C201" s="212"/>
      <c r="D201" s="215">
        <f>D202</f>
        <v>77.599999999999994</v>
      </c>
      <c r="E201" s="274"/>
      <c r="F201" s="252">
        <f>F202</f>
        <v>77.599999999999994</v>
      </c>
    </row>
    <row r="202" spans="1:6" ht="23.25" customHeight="1">
      <c r="A202" s="290" t="s">
        <v>452</v>
      </c>
      <c r="B202" s="214">
        <v>2210100000</v>
      </c>
      <c r="C202" s="212"/>
      <c r="D202" s="215">
        <f>D203</f>
        <v>77.599999999999994</v>
      </c>
      <c r="E202" s="274"/>
      <c r="F202" s="252">
        <f>F203</f>
        <v>77.599999999999994</v>
      </c>
    </row>
    <row r="203" spans="1:6" ht="27" customHeight="1">
      <c r="A203" s="220" t="s">
        <v>453</v>
      </c>
      <c r="B203" s="214">
        <v>2210100550</v>
      </c>
      <c r="C203" s="212">
        <v>200</v>
      </c>
      <c r="D203" s="215">
        <v>77.599999999999994</v>
      </c>
      <c r="E203" s="274"/>
      <c r="F203" s="252">
        <v>77.599999999999994</v>
      </c>
    </row>
    <row r="204" spans="1:6" ht="24.75" customHeight="1">
      <c r="A204" s="177" t="s">
        <v>41</v>
      </c>
      <c r="B204" s="26">
        <v>4000000000</v>
      </c>
      <c r="C204" s="27"/>
      <c r="D204" s="57">
        <f>D205+D206</f>
        <v>977.9</v>
      </c>
      <c r="E204" s="274"/>
      <c r="F204" s="253">
        <f>F205+F206</f>
        <v>977.9</v>
      </c>
    </row>
    <row r="205" spans="1:6" ht="52.5" customHeight="1">
      <c r="A205" s="32" t="s">
        <v>248</v>
      </c>
      <c r="B205" s="31">
        <v>4090000270</v>
      </c>
      <c r="C205" s="27">
        <v>100</v>
      </c>
      <c r="D205" s="56">
        <v>817.5</v>
      </c>
      <c r="E205" s="274"/>
      <c r="F205" s="252">
        <v>817.5</v>
      </c>
    </row>
    <row r="206" spans="1:6" ht="25.5" customHeight="1">
      <c r="A206" s="52" t="s">
        <v>312</v>
      </c>
      <c r="B206" s="31">
        <v>4090000270</v>
      </c>
      <c r="C206" s="27">
        <v>200</v>
      </c>
      <c r="D206" s="56">
        <v>160.4</v>
      </c>
      <c r="E206" s="274"/>
      <c r="F206" s="252">
        <v>160.4</v>
      </c>
    </row>
    <row r="207" spans="1:6" ht="27" customHeight="1">
      <c r="A207" s="50" t="s">
        <v>272</v>
      </c>
      <c r="B207" s="26">
        <v>4100000000</v>
      </c>
      <c r="C207" s="27"/>
      <c r="D207" s="57">
        <f>D208+D209+D210+D212+D215+D216+D217+D213+D214+D211</f>
        <v>23087.8</v>
      </c>
      <c r="E207" s="274"/>
      <c r="F207" s="253">
        <f>F208+F209+F210+F212+F215+F216+F217+F213+F214+F211</f>
        <v>23087.8</v>
      </c>
    </row>
    <row r="208" spans="1:6" ht="55.5" customHeight="1">
      <c r="A208" s="10" t="s">
        <v>249</v>
      </c>
      <c r="B208" s="31">
        <v>4190000250</v>
      </c>
      <c r="C208" s="27">
        <v>100</v>
      </c>
      <c r="D208" s="56">
        <v>1313.5</v>
      </c>
      <c r="E208" s="274"/>
      <c r="F208" s="252">
        <v>1313.5</v>
      </c>
    </row>
    <row r="209" spans="1:6" ht="51" customHeight="1">
      <c r="A209" s="32" t="s">
        <v>250</v>
      </c>
      <c r="B209" s="31">
        <v>4190000280</v>
      </c>
      <c r="C209" s="27">
        <v>100</v>
      </c>
      <c r="D209" s="56">
        <v>13960</v>
      </c>
      <c r="E209" s="274"/>
      <c r="F209" s="252">
        <v>13960</v>
      </c>
    </row>
    <row r="210" spans="1:6" ht="26.25" customHeight="1">
      <c r="A210" s="52" t="s">
        <v>313</v>
      </c>
      <c r="B210" s="31">
        <v>4190000280</v>
      </c>
      <c r="C210" s="27">
        <v>200</v>
      </c>
      <c r="D210" s="56">
        <v>3076.5</v>
      </c>
      <c r="E210" s="274"/>
      <c r="F210" s="252">
        <v>3076.5</v>
      </c>
    </row>
    <row r="211" spans="1:6" ht="29.25" customHeight="1">
      <c r="A211" s="345" t="s">
        <v>343</v>
      </c>
      <c r="B211" s="92">
        <v>4190000280</v>
      </c>
      <c r="C211" s="96">
        <v>300</v>
      </c>
      <c r="D211" s="95"/>
      <c r="E211" s="274"/>
      <c r="F211" s="252"/>
    </row>
    <row r="212" spans="1:6" ht="26.25" customHeight="1">
      <c r="A212" s="32" t="s">
        <v>251</v>
      </c>
      <c r="B212" s="31">
        <v>4190000280</v>
      </c>
      <c r="C212" s="27">
        <v>800</v>
      </c>
      <c r="D212" s="56">
        <v>34.299999999999997</v>
      </c>
      <c r="E212" s="274"/>
      <c r="F212" s="252">
        <v>34.299999999999997</v>
      </c>
    </row>
    <row r="213" spans="1:6" ht="53.25" customHeight="1">
      <c r="A213" s="32" t="s">
        <v>273</v>
      </c>
      <c r="B213" s="30" t="s">
        <v>259</v>
      </c>
      <c r="C213" s="9" t="s">
        <v>8</v>
      </c>
      <c r="D213" s="56">
        <v>1098.7</v>
      </c>
      <c r="E213" s="274"/>
      <c r="F213" s="252">
        <v>1098.7</v>
      </c>
    </row>
    <row r="214" spans="1:6" ht="27" customHeight="1">
      <c r="A214" s="52" t="s">
        <v>314</v>
      </c>
      <c r="B214" s="30" t="s">
        <v>259</v>
      </c>
      <c r="C214" s="9" t="s">
        <v>107</v>
      </c>
      <c r="D214" s="56">
        <v>159</v>
      </c>
      <c r="E214" s="274"/>
      <c r="F214" s="252">
        <v>159</v>
      </c>
    </row>
    <row r="215" spans="1:6" ht="53.25" customHeight="1">
      <c r="A215" s="32" t="s">
        <v>252</v>
      </c>
      <c r="B215" s="31">
        <v>4190000290</v>
      </c>
      <c r="C215" s="27">
        <v>100</v>
      </c>
      <c r="D215" s="56">
        <v>3167.6</v>
      </c>
      <c r="E215" s="274"/>
      <c r="F215" s="252">
        <v>3167.6</v>
      </c>
    </row>
    <row r="216" spans="1:6" ht="36.75" customHeight="1">
      <c r="A216" s="52" t="s">
        <v>315</v>
      </c>
      <c r="B216" s="31">
        <v>4190000290</v>
      </c>
      <c r="C216" s="27">
        <v>200</v>
      </c>
      <c r="D216" s="56">
        <v>277.2</v>
      </c>
      <c r="E216" s="274"/>
      <c r="F216" s="252">
        <v>277.2</v>
      </c>
    </row>
    <row r="217" spans="1:6" ht="29.25" customHeight="1">
      <c r="A217" s="32" t="s">
        <v>253</v>
      </c>
      <c r="B217" s="31">
        <v>4190000290</v>
      </c>
      <c r="C217" s="27">
        <v>800</v>
      </c>
      <c r="D217" s="56">
        <v>1</v>
      </c>
      <c r="E217" s="274"/>
      <c r="F217" s="252">
        <v>1</v>
      </c>
    </row>
    <row r="218" spans="1:6" ht="18" customHeight="1">
      <c r="A218" s="50" t="s">
        <v>42</v>
      </c>
      <c r="B218" s="26">
        <v>4290000000</v>
      </c>
      <c r="C218" s="27"/>
      <c r="D218" s="138">
        <f>D219+D220+D221+D222+D223+D224+D226+D227+D229+D230+D231+D232+D233+D234+D225</f>
        <v>14998.699999999999</v>
      </c>
      <c r="E218" s="299">
        <f>E219+E220+E221+E222+E223+E224+E226+E227+E229+E230+E231+E232+E233+E234+E225+E228</f>
        <v>-550</v>
      </c>
      <c r="F218" s="344">
        <f>F219+F220+F221+F222+F223+F224+F226+F227+F229+F230+F231+F232+F233+F234+F225+F228</f>
        <v>14448.699999999999</v>
      </c>
    </row>
    <row r="219" spans="1:6" ht="24.75" customHeight="1">
      <c r="A219" s="32" t="s">
        <v>254</v>
      </c>
      <c r="B219" s="31">
        <v>4290020090</v>
      </c>
      <c r="C219" s="27">
        <v>800</v>
      </c>
      <c r="D219" s="56">
        <v>5200</v>
      </c>
      <c r="E219" s="274"/>
      <c r="F219" s="252">
        <v>5200</v>
      </c>
    </row>
    <row r="220" spans="1:6" ht="28.5" customHeight="1">
      <c r="A220" s="32" t="s">
        <v>255</v>
      </c>
      <c r="B220" s="31">
        <v>4290020100</v>
      </c>
      <c r="C220" s="27">
        <v>200</v>
      </c>
      <c r="D220" s="56">
        <v>400</v>
      </c>
      <c r="E220" s="274"/>
      <c r="F220" s="252">
        <v>400</v>
      </c>
    </row>
    <row r="221" spans="1:6" ht="28.5" customHeight="1">
      <c r="A221" s="52" t="s">
        <v>316</v>
      </c>
      <c r="B221" s="31">
        <v>4290020110</v>
      </c>
      <c r="C221" s="27">
        <v>200</v>
      </c>
      <c r="D221" s="56">
        <v>53.6</v>
      </c>
      <c r="E221" s="274"/>
      <c r="F221" s="252">
        <v>53.6</v>
      </c>
    </row>
    <row r="222" spans="1:6" ht="28.5" customHeight="1">
      <c r="A222" s="70" t="s">
        <v>334</v>
      </c>
      <c r="B222" s="69">
        <v>4290020120</v>
      </c>
      <c r="C222" s="72">
        <v>800</v>
      </c>
      <c r="D222" s="71">
        <v>28.5</v>
      </c>
      <c r="E222" s="274"/>
      <c r="F222" s="252">
        <v>28.5</v>
      </c>
    </row>
    <row r="223" spans="1:6" ht="39.75" customHeight="1">
      <c r="A223" s="52" t="s">
        <v>317</v>
      </c>
      <c r="B223" s="31">
        <v>4290020140</v>
      </c>
      <c r="C223" s="27">
        <v>200</v>
      </c>
      <c r="D223" s="56">
        <v>236.4</v>
      </c>
      <c r="E223" s="274"/>
      <c r="F223" s="252">
        <v>236.4</v>
      </c>
    </row>
    <row r="224" spans="1:6" ht="39.75" customHeight="1">
      <c r="A224" s="52" t="s">
        <v>318</v>
      </c>
      <c r="B224" s="31">
        <v>4290020150</v>
      </c>
      <c r="C224" s="27">
        <v>200</v>
      </c>
      <c r="D224" s="56">
        <v>328</v>
      </c>
      <c r="E224" s="274"/>
      <c r="F224" s="252">
        <v>328</v>
      </c>
    </row>
    <row r="225" spans="1:6" ht="39" customHeight="1">
      <c r="A225" s="227" t="s">
        <v>459</v>
      </c>
      <c r="B225" s="202">
        <v>4290008100</v>
      </c>
      <c r="C225" s="197">
        <v>500</v>
      </c>
      <c r="D225" s="204">
        <v>966.3</v>
      </c>
      <c r="E225" s="274"/>
      <c r="F225" s="252">
        <v>966.3</v>
      </c>
    </row>
    <row r="226" spans="1:6" ht="67.5" customHeight="1">
      <c r="A226" s="32" t="s">
        <v>46</v>
      </c>
      <c r="B226" s="31">
        <v>4290000300</v>
      </c>
      <c r="C226" s="27">
        <v>100</v>
      </c>
      <c r="D226" s="194">
        <v>2703.3</v>
      </c>
      <c r="E226" s="112" t="s">
        <v>821</v>
      </c>
      <c r="F226" s="252">
        <f>D226+E226</f>
        <v>2688.3</v>
      </c>
    </row>
    <row r="227" spans="1:6" ht="40.5" customHeight="1">
      <c r="A227" s="52" t="s">
        <v>319</v>
      </c>
      <c r="B227" s="31">
        <v>4290000300</v>
      </c>
      <c r="C227" s="27">
        <v>200</v>
      </c>
      <c r="D227" s="194">
        <v>919.5</v>
      </c>
      <c r="E227" s="274"/>
      <c r="F227" s="252">
        <v>919.5</v>
      </c>
    </row>
    <row r="228" spans="1:6" ht="40.5" customHeight="1">
      <c r="A228" s="345" t="s">
        <v>822</v>
      </c>
      <c r="B228" s="341">
        <v>4290000300</v>
      </c>
      <c r="C228" s="342">
        <v>300</v>
      </c>
      <c r="D228" s="343"/>
      <c r="E228" s="112" t="s">
        <v>823</v>
      </c>
      <c r="F228" s="343">
        <f>D228+E228</f>
        <v>15</v>
      </c>
    </row>
    <row r="229" spans="1:6" ht="40.5" customHeight="1">
      <c r="A229" s="70" t="s">
        <v>47</v>
      </c>
      <c r="B229" s="31">
        <v>4290000300</v>
      </c>
      <c r="C229" s="27">
        <v>800</v>
      </c>
      <c r="D229" s="194">
        <v>26.4</v>
      </c>
      <c r="E229" s="274"/>
      <c r="F229" s="252">
        <v>26.4</v>
      </c>
    </row>
    <row r="230" spans="1:6" ht="52.5" customHeight="1">
      <c r="A230" s="10" t="s">
        <v>320</v>
      </c>
      <c r="B230" s="92">
        <v>4290020160</v>
      </c>
      <c r="C230" s="96">
        <v>200</v>
      </c>
      <c r="D230" s="95">
        <v>1301.2</v>
      </c>
      <c r="E230" s="274"/>
      <c r="F230" s="252">
        <v>1301.2</v>
      </c>
    </row>
    <row r="231" spans="1:6" ht="30" customHeight="1">
      <c r="A231" s="143" t="s">
        <v>368</v>
      </c>
      <c r="B231" s="142">
        <v>4290020180</v>
      </c>
      <c r="C231" s="139">
        <v>200</v>
      </c>
      <c r="D231" s="144">
        <v>950</v>
      </c>
      <c r="E231" s="112" t="s">
        <v>777</v>
      </c>
      <c r="F231" s="252">
        <f>D231+E231</f>
        <v>400</v>
      </c>
    </row>
    <row r="232" spans="1:6" ht="27" customHeight="1">
      <c r="A232" s="131" t="s">
        <v>406</v>
      </c>
      <c r="B232" s="145">
        <v>4290020270</v>
      </c>
      <c r="C232" s="132">
        <v>200</v>
      </c>
      <c r="D232" s="144">
        <v>559.4</v>
      </c>
      <c r="E232" s="274"/>
      <c r="F232" s="298">
        <f t="shared" ref="F232:F234" si="40">D232+E232</f>
        <v>559.4</v>
      </c>
    </row>
    <row r="233" spans="1:6" ht="29.25" customHeight="1">
      <c r="A233" s="10" t="s">
        <v>256</v>
      </c>
      <c r="B233" s="92">
        <v>4290007010</v>
      </c>
      <c r="C233" s="96">
        <v>300</v>
      </c>
      <c r="D233" s="95">
        <v>1316.1</v>
      </c>
      <c r="E233" s="274"/>
      <c r="F233" s="298">
        <f t="shared" si="40"/>
        <v>1316.1</v>
      </c>
    </row>
    <row r="234" spans="1:6" ht="52.5" customHeight="1">
      <c r="A234" s="10" t="s">
        <v>342</v>
      </c>
      <c r="B234" s="92">
        <v>4290007030</v>
      </c>
      <c r="C234" s="96">
        <v>300</v>
      </c>
      <c r="D234" s="95">
        <v>10</v>
      </c>
      <c r="E234" s="274"/>
      <c r="F234" s="298">
        <f t="shared" si="40"/>
        <v>10</v>
      </c>
    </row>
    <row r="235" spans="1:6" ht="27.75" customHeight="1">
      <c r="A235" s="50" t="s">
        <v>43</v>
      </c>
      <c r="B235" s="93">
        <v>4300000000</v>
      </c>
      <c r="C235" s="96"/>
      <c r="D235" s="97">
        <f>D236</f>
        <v>9.9</v>
      </c>
      <c r="E235" s="274"/>
      <c r="F235" s="253">
        <f>F236</f>
        <v>9.9</v>
      </c>
    </row>
    <row r="236" spans="1:6" ht="15.75" customHeight="1">
      <c r="A236" s="10" t="s">
        <v>42</v>
      </c>
      <c r="B236" s="92">
        <v>4390000000</v>
      </c>
      <c r="C236" s="96"/>
      <c r="D236" s="95">
        <f>D237+D238</f>
        <v>9.9</v>
      </c>
      <c r="E236" s="274"/>
      <c r="F236" s="252">
        <f>F237+F238</f>
        <v>9.9</v>
      </c>
    </row>
    <row r="237" spans="1:6" ht="38.25" customHeight="1">
      <c r="A237" s="94" t="s">
        <v>321</v>
      </c>
      <c r="B237" s="92">
        <v>4390080350</v>
      </c>
      <c r="C237" s="96">
        <v>200</v>
      </c>
      <c r="D237" s="95">
        <v>6.9</v>
      </c>
      <c r="E237" s="274"/>
      <c r="F237" s="252">
        <v>6.9</v>
      </c>
    </row>
    <row r="238" spans="1:6" ht="77.25" customHeight="1">
      <c r="A238" s="94" t="s">
        <v>322</v>
      </c>
      <c r="B238" s="92">
        <v>4390080370</v>
      </c>
      <c r="C238" s="96">
        <v>200</v>
      </c>
      <c r="D238" s="95">
        <v>3</v>
      </c>
      <c r="E238" s="274"/>
      <c r="F238" s="252">
        <v>3</v>
      </c>
    </row>
    <row r="239" spans="1:6" ht="19.5" customHeight="1">
      <c r="A239" s="89" t="s">
        <v>44</v>
      </c>
      <c r="B239" s="90"/>
      <c r="C239" s="87"/>
      <c r="D239" s="88">
        <f>D19+D87+D107+D111+D115+D140+D144+D148+D160+D167+D204+D207+D218+D235+D175+D180+D184+D192+D200+D155</f>
        <v>172612.7</v>
      </c>
      <c r="E239" s="88">
        <f>E19+E87+E107+E111+E115+E140+E144+E148+E160+E167+E204+E207+E218+E235+E175+E180+E184+E192+E200+E155</f>
        <v>918</v>
      </c>
      <c r="F239" s="88">
        <f>F19+F87+F107+F111+F115+F140+F144+F148+F160+F167+F204+F207+F218+F235+F175+F180+F184+F192+F200+F155</f>
        <v>173530.7</v>
      </c>
    </row>
  </sheetData>
  <mergeCells count="27">
    <mergeCell ref="A16:D16"/>
    <mergeCell ref="A15:D15"/>
    <mergeCell ref="A14:D14"/>
    <mergeCell ref="A34:A35"/>
    <mergeCell ref="D17:D18"/>
    <mergeCell ref="D34:D35"/>
    <mergeCell ref="E34:E35"/>
    <mergeCell ref="F34:F35"/>
    <mergeCell ref="E17:E18"/>
    <mergeCell ref="F17:F18"/>
    <mergeCell ref="A6:F6"/>
    <mergeCell ref="A7:F7"/>
    <mergeCell ref="B8:F8"/>
    <mergeCell ref="B9:F9"/>
    <mergeCell ref="A10:F10"/>
    <mergeCell ref="A12:D12"/>
    <mergeCell ref="A17:A18"/>
    <mergeCell ref="B17:B18"/>
    <mergeCell ref="C17:C18"/>
    <mergeCell ref="B34:B35"/>
    <mergeCell ref="C34:C35"/>
    <mergeCell ref="A13:D13"/>
    <mergeCell ref="A1:F1"/>
    <mergeCell ref="A2:F2"/>
    <mergeCell ref="B3:F3"/>
    <mergeCell ref="B4:F4"/>
    <mergeCell ref="A5:F5"/>
  </mergeCells>
  <pageMargins left="0.70866141732283472" right="0.11811023622047245" top="0.74803149606299213" bottom="0.74803149606299213" header="0.31496062992125984" footer="0.31496062992125984"/>
  <pageSetup paperSize="9" scale="75" orientation="portrait" r:id="rId1"/>
  <rowBreaks count="7" manualBreakCount="7">
    <brk id="38" max="5" man="1"/>
    <brk id="63" max="5" man="1"/>
    <brk id="91" max="5" man="1"/>
    <brk id="123" max="5" man="1"/>
    <brk id="158" max="5" man="1"/>
    <brk id="189" max="5" man="1"/>
    <brk id="220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220"/>
  <sheetViews>
    <sheetView topLeftCell="A211" workbookViewId="0">
      <selection activeCell="E105" sqref="E105"/>
    </sheetView>
  </sheetViews>
  <sheetFormatPr defaultRowHeight="12.75"/>
  <cols>
    <col min="1" max="1" width="73.28515625" style="39" customWidth="1"/>
    <col min="2" max="2" width="11.28515625" style="39" customWidth="1"/>
    <col min="3" max="3" width="5.28515625" style="39" customWidth="1"/>
    <col min="4" max="4" width="8.7109375" style="39" customWidth="1"/>
    <col min="5" max="5" width="9" style="39" customWidth="1"/>
    <col min="6" max="16384" width="9.140625" style="39"/>
  </cols>
  <sheetData>
    <row r="1" spans="1:5" ht="15.75">
      <c r="A1" s="363" t="s">
        <v>358</v>
      </c>
      <c r="B1" s="363"/>
      <c r="C1" s="363"/>
      <c r="D1" s="363"/>
      <c r="E1" s="363"/>
    </row>
    <row r="2" spans="1:5" ht="15.75">
      <c r="A2" s="363" t="s">
        <v>0</v>
      </c>
      <c r="B2" s="363"/>
      <c r="C2" s="363"/>
      <c r="D2" s="363"/>
      <c r="E2" s="363"/>
    </row>
    <row r="3" spans="1:5" ht="15.75">
      <c r="A3" s="363" t="s">
        <v>1</v>
      </c>
      <c r="B3" s="363"/>
      <c r="C3" s="363"/>
      <c r="D3" s="363"/>
      <c r="E3" s="363"/>
    </row>
    <row r="4" spans="1:5" ht="15.75">
      <c r="A4" s="363" t="s">
        <v>2</v>
      </c>
      <c r="B4" s="363"/>
      <c r="C4" s="363"/>
      <c r="D4" s="363"/>
      <c r="E4" s="363"/>
    </row>
    <row r="5" spans="1:5" ht="15.75">
      <c r="A5" s="363" t="s">
        <v>778</v>
      </c>
      <c r="B5" s="363"/>
      <c r="C5" s="363"/>
      <c r="D5" s="363"/>
      <c r="E5" s="363"/>
    </row>
    <row r="6" spans="1:5" ht="15.75">
      <c r="A6" s="363" t="s">
        <v>788</v>
      </c>
      <c r="B6" s="363"/>
      <c r="C6" s="363"/>
      <c r="D6" s="363"/>
      <c r="E6" s="363"/>
    </row>
    <row r="7" spans="1:5" ht="15.75">
      <c r="A7" s="363" t="s">
        <v>0</v>
      </c>
      <c r="B7" s="363"/>
      <c r="C7" s="363"/>
      <c r="D7" s="363"/>
      <c r="E7" s="363"/>
    </row>
    <row r="8" spans="1:5" ht="15.75" customHeight="1">
      <c r="A8" s="317"/>
      <c r="B8" s="363" t="s">
        <v>1</v>
      </c>
      <c r="C8" s="363"/>
      <c r="D8" s="363"/>
      <c r="E8" s="363"/>
    </row>
    <row r="9" spans="1:5" ht="15.75" customHeight="1">
      <c r="A9" s="317"/>
      <c r="B9" s="363" t="s">
        <v>2</v>
      </c>
      <c r="C9" s="363"/>
      <c r="D9" s="363"/>
      <c r="E9" s="363"/>
    </row>
    <row r="10" spans="1:5" ht="15.75">
      <c r="A10" s="363" t="s">
        <v>460</v>
      </c>
      <c r="B10" s="363"/>
      <c r="C10" s="363"/>
      <c r="D10" s="363"/>
      <c r="E10" s="363"/>
    </row>
    <row r="11" spans="1:5">
      <c r="A11" s="346"/>
    </row>
    <row r="12" spans="1:5">
      <c r="A12" s="434" t="s">
        <v>32</v>
      </c>
      <c r="B12" s="435"/>
      <c r="C12" s="435"/>
      <c r="D12" s="435"/>
    </row>
    <row r="13" spans="1:5">
      <c r="A13" s="434" t="s">
        <v>48</v>
      </c>
      <c r="B13" s="435"/>
      <c r="C13" s="435"/>
      <c r="D13" s="435"/>
    </row>
    <row r="14" spans="1:5">
      <c r="A14" s="434" t="s">
        <v>49</v>
      </c>
      <c r="B14" s="435"/>
      <c r="C14" s="435"/>
      <c r="D14" s="435"/>
    </row>
    <row r="15" spans="1:5" ht="39" customHeight="1">
      <c r="A15" s="434" t="s">
        <v>789</v>
      </c>
      <c r="B15" s="435"/>
      <c r="C15" s="435"/>
      <c r="D15" s="435"/>
    </row>
    <row r="16" spans="1:5" ht="19.5" customHeight="1">
      <c r="A16" s="347"/>
      <c r="B16" s="348"/>
      <c r="C16" s="348"/>
      <c r="D16" s="348"/>
    </row>
    <row r="17" spans="1:5" ht="15" customHeight="1">
      <c r="A17" s="436" t="s">
        <v>33</v>
      </c>
      <c r="B17" s="436" t="s">
        <v>34</v>
      </c>
      <c r="C17" s="436" t="s">
        <v>35</v>
      </c>
      <c r="D17" s="439" t="s">
        <v>790</v>
      </c>
      <c r="E17" s="439"/>
    </row>
    <row r="18" spans="1:5" ht="12.75" customHeight="1">
      <c r="A18" s="437"/>
      <c r="B18" s="437"/>
      <c r="C18" s="437"/>
      <c r="D18" s="424" t="s">
        <v>346</v>
      </c>
      <c r="E18" s="440" t="s">
        <v>345</v>
      </c>
    </row>
    <row r="19" spans="1:5" ht="21" customHeight="1">
      <c r="A19" s="438"/>
      <c r="B19" s="438"/>
      <c r="C19" s="438"/>
      <c r="D19" s="425"/>
      <c r="E19" s="441"/>
    </row>
    <row r="20" spans="1:5" ht="25.5">
      <c r="A20" s="170" t="s">
        <v>36</v>
      </c>
      <c r="B20" s="40" t="s">
        <v>114</v>
      </c>
      <c r="C20" s="329"/>
      <c r="D20" s="334">
        <f>D21+D26+D33+D37+D54+D62+D67+D74+D77</f>
        <v>106908.4</v>
      </c>
      <c r="E20" s="334">
        <f>E21+E26+E33+E37+E54+E62+E67+E74+E77</f>
        <v>103178.70000000001</v>
      </c>
    </row>
    <row r="21" spans="1:5" s="41" customFormat="1">
      <c r="A21" s="170" t="s">
        <v>115</v>
      </c>
      <c r="B21" s="40" t="s">
        <v>116</v>
      </c>
      <c r="C21" s="327"/>
      <c r="D21" s="334">
        <f>D22</f>
        <v>3639.7</v>
      </c>
      <c r="E21" s="334">
        <f>E22</f>
        <v>0</v>
      </c>
    </row>
    <row r="22" spans="1:5" ht="25.5">
      <c r="A22" s="319" t="s">
        <v>118</v>
      </c>
      <c r="B22" s="318" t="s">
        <v>126</v>
      </c>
      <c r="C22" s="321"/>
      <c r="D22" s="333">
        <f>SUM(D23:D25)</f>
        <v>3639.7</v>
      </c>
      <c r="E22" s="105"/>
    </row>
    <row r="23" spans="1:5" ht="38.25">
      <c r="A23" s="332" t="s">
        <v>282</v>
      </c>
      <c r="B23" s="318" t="s">
        <v>127</v>
      </c>
      <c r="C23" s="326">
        <v>200</v>
      </c>
      <c r="D23" s="333">
        <v>1750</v>
      </c>
      <c r="E23" s="105"/>
    </row>
    <row r="24" spans="1:5" ht="43.5" customHeight="1">
      <c r="A24" s="332" t="s">
        <v>117</v>
      </c>
      <c r="B24" s="318" t="s">
        <v>127</v>
      </c>
      <c r="C24" s="326">
        <v>600</v>
      </c>
      <c r="D24" s="333">
        <v>1514.7</v>
      </c>
      <c r="E24" s="105"/>
    </row>
    <row r="25" spans="1:5" ht="36.75" customHeight="1">
      <c r="A25" s="319" t="s">
        <v>347</v>
      </c>
      <c r="B25" s="318" t="s">
        <v>128</v>
      </c>
      <c r="C25" s="326">
        <v>200</v>
      </c>
      <c r="D25" s="333">
        <v>375</v>
      </c>
      <c r="E25" s="105"/>
    </row>
    <row r="26" spans="1:5" ht="25.5">
      <c r="A26" s="44" t="s">
        <v>133</v>
      </c>
      <c r="B26" s="18" t="s">
        <v>132</v>
      </c>
      <c r="C26" s="42"/>
      <c r="D26" s="334">
        <f>D27</f>
        <v>955.6</v>
      </c>
      <c r="E26" s="334">
        <f>E27</f>
        <v>955.6</v>
      </c>
    </row>
    <row r="27" spans="1:5" ht="29.25" customHeight="1">
      <c r="A27" s="332" t="s">
        <v>134</v>
      </c>
      <c r="B27" s="318" t="s">
        <v>135</v>
      </c>
      <c r="C27" s="42"/>
      <c r="D27" s="333">
        <f>SUM(D28:D32)</f>
        <v>955.6</v>
      </c>
      <c r="E27" s="333">
        <f>SUM(E28:E32)</f>
        <v>955.6</v>
      </c>
    </row>
    <row r="28" spans="1:5" ht="67.5" customHeight="1">
      <c r="A28" s="10" t="s">
        <v>285</v>
      </c>
      <c r="B28" s="318" t="s">
        <v>136</v>
      </c>
      <c r="C28" s="326">
        <v>200</v>
      </c>
      <c r="D28" s="333">
        <v>33.799999999999997</v>
      </c>
      <c r="E28" s="333">
        <v>33.799999999999997</v>
      </c>
    </row>
    <row r="29" spans="1:5" ht="69.75" customHeight="1">
      <c r="A29" s="10" t="s">
        <v>349</v>
      </c>
      <c r="B29" s="318" t="s">
        <v>136</v>
      </c>
      <c r="C29" s="326">
        <v>600</v>
      </c>
      <c r="D29" s="333">
        <v>67.599999999999994</v>
      </c>
      <c r="E29" s="333">
        <v>67.599999999999994</v>
      </c>
    </row>
    <row r="30" spans="1:5">
      <c r="A30" s="430" t="s">
        <v>286</v>
      </c>
      <c r="B30" s="371" t="s">
        <v>137</v>
      </c>
      <c r="C30" s="427">
        <v>200</v>
      </c>
      <c r="D30" s="365">
        <v>199.5</v>
      </c>
      <c r="E30" s="365">
        <v>199.5</v>
      </c>
    </row>
    <row r="31" spans="1:5">
      <c r="A31" s="431"/>
      <c r="B31" s="367"/>
      <c r="C31" s="420"/>
      <c r="D31" s="366"/>
      <c r="E31" s="366"/>
    </row>
    <row r="32" spans="1:5" ht="63" customHeight="1">
      <c r="A32" s="319" t="s">
        <v>138</v>
      </c>
      <c r="B32" s="318" t="s">
        <v>139</v>
      </c>
      <c r="C32" s="326">
        <v>300</v>
      </c>
      <c r="D32" s="333">
        <v>654.70000000000005</v>
      </c>
      <c r="E32" s="333">
        <v>654.70000000000005</v>
      </c>
    </row>
    <row r="33" spans="1:5">
      <c r="A33" s="336" t="s">
        <v>260</v>
      </c>
      <c r="B33" s="18" t="s">
        <v>263</v>
      </c>
      <c r="C33" s="43"/>
      <c r="D33" s="334">
        <f>D34</f>
        <v>476.4</v>
      </c>
      <c r="E33" s="334">
        <f>E34</f>
        <v>476.4</v>
      </c>
    </row>
    <row r="34" spans="1:5" ht="19.5" customHeight="1">
      <c r="A34" s="332" t="s">
        <v>261</v>
      </c>
      <c r="B34" s="318" t="s">
        <v>264</v>
      </c>
      <c r="C34" s="326"/>
      <c r="D34" s="333">
        <f>D35+D36</f>
        <v>476.4</v>
      </c>
      <c r="E34" s="333">
        <f>E35+E36</f>
        <v>476.4</v>
      </c>
    </row>
    <row r="35" spans="1:5" ht="39" customHeight="1">
      <c r="A35" s="332" t="s">
        <v>287</v>
      </c>
      <c r="B35" s="318" t="s">
        <v>265</v>
      </c>
      <c r="C35" s="326">
        <v>200</v>
      </c>
      <c r="D35" s="333">
        <v>426.4</v>
      </c>
      <c r="E35" s="333">
        <v>426.4</v>
      </c>
    </row>
    <row r="36" spans="1:5" ht="44.25" customHeight="1">
      <c r="A36" s="332" t="s">
        <v>262</v>
      </c>
      <c r="B36" s="318" t="s">
        <v>265</v>
      </c>
      <c r="C36" s="326">
        <v>600</v>
      </c>
      <c r="D36" s="333">
        <v>50</v>
      </c>
      <c r="E36" s="333">
        <v>50</v>
      </c>
    </row>
    <row r="37" spans="1:5" ht="21" customHeight="1">
      <c r="A37" s="336" t="s">
        <v>140</v>
      </c>
      <c r="B37" s="18" t="s">
        <v>141</v>
      </c>
      <c r="C37" s="326"/>
      <c r="D37" s="334">
        <f>D38+D44</f>
        <v>44055.8</v>
      </c>
      <c r="E37" s="334">
        <f>E38+E44</f>
        <v>44055.8</v>
      </c>
    </row>
    <row r="38" spans="1:5">
      <c r="A38" s="332" t="s">
        <v>142</v>
      </c>
      <c r="B38" s="318" t="s">
        <v>143</v>
      </c>
      <c r="C38" s="326"/>
      <c r="D38" s="333">
        <f>SUM(D39:D43)</f>
        <v>9219.2999999999993</v>
      </c>
      <c r="E38" s="333">
        <f>SUM(E39:E43)</f>
        <v>9219.2999999999993</v>
      </c>
    </row>
    <row r="39" spans="1:5" ht="53.25" customHeight="1">
      <c r="A39" s="332" t="s">
        <v>119</v>
      </c>
      <c r="B39" s="318" t="s">
        <v>144</v>
      </c>
      <c r="C39" s="326">
        <v>100</v>
      </c>
      <c r="D39" s="333">
        <v>3511.9</v>
      </c>
      <c r="E39" s="105">
        <v>3511.9</v>
      </c>
    </row>
    <row r="40" spans="1:5" ht="39" customHeight="1">
      <c r="A40" s="332" t="s">
        <v>288</v>
      </c>
      <c r="B40" s="320" t="s">
        <v>144</v>
      </c>
      <c r="C40" s="326">
        <v>200</v>
      </c>
      <c r="D40" s="333">
        <v>3156.4</v>
      </c>
      <c r="E40" s="105">
        <v>3156.4</v>
      </c>
    </row>
    <row r="41" spans="1:5" ht="27.75" customHeight="1">
      <c r="A41" s="332" t="s">
        <v>120</v>
      </c>
      <c r="B41" s="318" t="s">
        <v>144</v>
      </c>
      <c r="C41" s="326">
        <v>800</v>
      </c>
      <c r="D41" s="333">
        <v>20.9</v>
      </c>
      <c r="E41" s="105">
        <v>20.9</v>
      </c>
    </row>
    <row r="42" spans="1:5" ht="27" customHeight="1">
      <c r="A42" s="332" t="s">
        <v>289</v>
      </c>
      <c r="B42" s="318" t="s">
        <v>257</v>
      </c>
      <c r="C42" s="326">
        <v>200</v>
      </c>
      <c r="D42" s="333">
        <v>1529.3</v>
      </c>
      <c r="E42" s="105">
        <v>1529.3</v>
      </c>
    </row>
    <row r="43" spans="1:5" ht="25.5">
      <c r="A43" s="332" t="s">
        <v>290</v>
      </c>
      <c r="B43" s="318" t="s">
        <v>266</v>
      </c>
      <c r="C43" s="326">
        <v>200</v>
      </c>
      <c r="D43" s="333">
        <v>1000.8</v>
      </c>
      <c r="E43" s="105">
        <v>1000.8</v>
      </c>
    </row>
    <row r="44" spans="1:5">
      <c r="A44" s="332" t="s">
        <v>145</v>
      </c>
      <c r="B44" s="318" t="s">
        <v>146</v>
      </c>
      <c r="C44" s="326"/>
      <c r="D44" s="333">
        <f>SUM(D45:D53)</f>
        <v>34836.5</v>
      </c>
      <c r="E44" s="333">
        <f>SUM(E45:E53)</f>
        <v>34836.5</v>
      </c>
    </row>
    <row r="45" spans="1:5" ht="66" customHeight="1">
      <c r="A45" s="332" t="s">
        <v>121</v>
      </c>
      <c r="B45" s="320" t="s">
        <v>147</v>
      </c>
      <c r="C45" s="330">
        <v>100</v>
      </c>
      <c r="D45" s="333">
        <v>809.8</v>
      </c>
      <c r="E45" s="105">
        <v>809.8</v>
      </c>
    </row>
    <row r="46" spans="1:5" ht="42" customHeight="1">
      <c r="A46" s="324" t="s">
        <v>291</v>
      </c>
      <c r="B46" s="320" t="s">
        <v>147</v>
      </c>
      <c r="C46" s="326">
        <v>200</v>
      </c>
      <c r="D46" s="333">
        <v>8747.7000000000007</v>
      </c>
      <c r="E46" s="105">
        <v>8747.7000000000007</v>
      </c>
    </row>
    <row r="47" spans="1:5" ht="40.5" customHeight="1">
      <c r="A47" s="324" t="s">
        <v>122</v>
      </c>
      <c r="B47" s="320" t="s">
        <v>147</v>
      </c>
      <c r="C47" s="326">
        <v>600</v>
      </c>
      <c r="D47" s="333">
        <v>16154.9</v>
      </c>
      <c r="E47" s="105">
        <v>16154.9</v>
      </c>
    </row>
    <row r="48" spans="1:5" ht="29.25" customHeight="1">
      <c r="A48" s="324" t="s">
        <v>123</v>
      </c>
      <c r="B48" s="320" t="s">
        <v>147</v>
      </c>
      <c r="C48" s="326">
        <v>800</v>
      </c>
      <c r="D48" s="333">
        <v>110.5</v>
      </c>
      <c r="E48" s="105">
        <v>110.5</v>
      </c>
    </row>
    <row r="49" spans="1:5" ht="53.25" customHeight="1">
      <c r="A49" s="332" t="s">
        <v>124</v>
      </c>
      <c r="B49" s="318" t="s">
        <v>148</v>
      </c>
      <c r="C49" s="326">
        <v>100</v>
      </c>
      <c r="D49" s="333">
        <v>6533.2</v>
      </c>
      <c r="E49" s="105">
        <v>6533.2</v>
      </c>
    </row>
    <row r="50" spans="1:5" ht="26.25" customHeight="1">
      <c r="A50" s="324" t="s">
        <v>292</v>
      </c>
      <c r="B50" s="318" t="s">
        <v>148</v>
      </c>
      <c r="C50" s="326">
        <v>200</v>
      </c>
      <c r="D50" s="333">
        <v>1095.9000000000001</v>
      </c>
      <c r="E50" s="105">
        <v>1095.9000000000001</v>
      </c>
    </row>
    <row r="51" spans="1:5" ht="17.25" customHeight="1">
      <c r="A51" s="324" t="s">
        <v>125</v>
      </c>
      <c r="B51" s="318" t="s">
        <v>148</v>
      </c>
      <c r="C51" s="326">
        <v>800</v>
      </c>
      <c r="D51" s="333">
        <v>1.9</v>
      </c>
      <c r="E51" s="105">
        <v>1.9</v>
      </c>
    </row>
    <row r="52" spans="1:5" ht="26.25" customHeight="1">
      <c r="A52" s="332" t="s">
        <v>289</v>
      </c>
      <c r="B52" s="318" t="s">
        <v>149</v>
      </c>
      <c r="C52" s="326">
        <v>200</v>
      </c>
      <c r="D52" s="333">
        <v>738.5</v>
      </c>
      <c r="E52" s="105">
        <v>738.5</v>
      </c>
    </row>
    <row r="53" spans="1:5" ht="25.5">
      <c r="A53" s="332" t="s">
        <v>290</v>
      </c>
      <c r="B53" s="318" t="s">
        <v>267</v>
      </c>
      <c r="C53" s="326">
        <v>200</v>
      </c>
      <c r="D53" s="333">
        <v>644.1</v>
      </c>
      <c r="E53" s="105">
        <v>644.1</v>
      </c>
    </row>
    <row r="54" spans="1:5" ht="32.25" customHeight="1">
      <c r="A54" s="46" t="s">
        <v>150</v>
      </c>
      <c r="B54" s="47" t="s">
        <v>152</v>
      </c>
      <c r="C54" s="326"/>
      <c r="D54" s="334">
        <f>D55+D58</f>
        <v>52913.9</v>
      </c>
      <c r="E54" s="334">
        <f>E55+E58</f>
        <v>52913.9</v>
      </c>
    </row>
    <row r="55" spans="1:5">
      <c r="A55" s="332" t="s">
        <v>142</v>
      </c>
      <c r="B55" s="318" t="s">
        <v>151</v>
      </c>
      <c r="C55" s="326"/>
      <c r="D55" s="333">
        <f>D56+D57</f>
        <v>4369.3</v>
      </c>
      <c r="E55" s="333">
        <f>E56+E57</f>
        <v>4369.3</v>
      </c>
    </row>
    <row r="56" spans="1:5" ht="129" customHeight="1">
      <c r="A56" s="332" t="s">
        <v>153</v>
      </c>
      <c r="B56" s="318" t="s">
        <v>154</v>
      </c>
      <c r="C56" s="326">
        <v>100</v>
      </c>
      <c r="D56" s="333">
        <v>4344.5</v>
      </c>
      <c r="E56" s="333">
        <v>4344.5</v>
      </c>
    </row>
    <row r="57" spans="1:5" ht="105.75" customHeight="1">
      <c r="A57" s="332" t="s">
        <v>293</v>
      </c>
      <c r="B57" s="318" t="s">
        <v>154</v>
      </c>
      <c r="C57" s="326">
        <v>200</v>
      </c>
      <c r="D57" s="333">
        <v>24.8</v>
      </c>
      <c r="E57" s="105">
        <v>24.8</v>
      </c>
    </row>
    <row r="58" spans="1:5">
      <c r="A58" s="332" t="s">
        <v>155</v>
      </c>
      <c r="B58" s="318" t="s">
        <v>156</v>
      </c>
      <c r="C58" s="330"/>
      <c r="D58" s="333">
        <f>D59+D60+D61</f>
        <v>48544.6</v>
      </c>
      <c r="E58" s="333">
        <f>E59+E60+E61</f>
        <v>48544.6</v>
      </c>
    </row>
    <row r="59" spans="1:5" ht="132" customHeight="1">
      <c r="A59" s="332" t="s">
        <v>329</v>
      </c>
      <c r="B59" s="318" t="s">
        <v>159</v>
      </c>
      <c r="C59" s="326">
        <v>100</v>
      </c>
      <c r="D59" s="333">
        <v>13189.9</v>
      </c>
      <c r="E59" s="333">
        <v>13189.9</v>
      </c>
    </row>
    <row r="60" spans="1:5" ht="103.5" customHeight="1">
      <c r="A60" s="332" t="s">
        <v>294</v>
      </c>
      <c r="B60" s="318" t="s">
        <v>159</v>
      </c>
      <c r="C60" s="326">
        <v>200</v>
      </c>
      <c r="D60" s="333">
        <v>49</v>
      </c>
      <c r="E60" s="333">
        <v>49</v>
      </c>
    </row>
    <row r="61" spans="1:5" ht="106.5" customHeight="1">
      <c r="A61" s="324" t="s">
        <v>157</v>
      </c>
      <c r="B61" s="318" t="s">
        <v>159</v>
      </c>
      <c r="C61" s="326">
        <v>600</v>
      </c>
      <c r="D61" s="333">
        <v>35305.699999999997</v>
      </c>
      <c r="E61" s="333">
        <v>35305.699999999997</v>
      </c>
    </row>
    <row r="62" spans="1:5" ht="20.25" customHeight="1">
      <c r="A62" s="44" t="s">
        <v>158</v>
      </c>
      <c r="B62" s="18" t="s">
        <v>160</v>
      </c>
      <c r="C62" s="326"/>
      <c r="D62" s="334">
        <f>D63</f>
        <v>3824.3</v>
      </c>
      <c r="E62" s="334">
        <f>E63</f>
        <v>3824.3</v>
      </c>
    </row>
    <row r="63" spans="1:5" ht="20.25" customHeight="1">
      <c r="A63" s="332" t="s">
        <v>161</v>
      </c>
      <c r="B63" s="318" t="s">
        <v>162</v>
      </c>
      <c r="C63" s="326"/>
      <c r="D63" s="61">
        <f>D64+D65+D66</f>
        <v>3824.3</v>
      </c>
      <c r="E63" s="61">
        <f>E64+E65+E66</f>
        <v>3824.3</v>
      </c>
    </row>
    <row r="64" spans="1:5" ht="54" customHeight="1">
      <c r="A64" s="332" t="s">
        <v>163</v>
      </c>
      <c r="B64" s="318" t="s">
        <v>164</v>
      </c>
      <c r="C64" s="326">
        <v>100</v>
      </c>
      <c r="D64" s="333">
        <v>3001.5</v>
      </c>
      <c r="E64" s="105">
        <v>3001.5</v>
      </c>
    </row>
    <row r="65" spans="1:5" ht="38.25">
      <c r="A65" s="332" t="s">
        <v>295</v>
      </c>
      <c r="B65" s="318" t="s">
        <v>164</v>
      </c>
      <c r="C65" s="326">
        <v>200</v>
      </c>
      <c r="D65" s="333">
        <v>717.8</v>
      </c>
      <c r="E65" s="105">
        <v>717.8</v>
      </c>
    </row>
    <row r="66" spans="1:5" ht="26.25" customHeight="1">
      <c r="A66" s="332" t="s">
        <v>165</v>
      </c>
      <c r="B66" s="318" t="s">
        <v>164</v>
      </c>
      <c r="C66" s="326">
        <v>800</v>
      </c>
      <c r="D66" s="333">
        <v>105</v>
      </c>
      <c r="E66" s="105">
        <v>105</v>
      </c>
    </row>
    <row r="67" spans="1:5">
      <c r="A67" s="44" t="s">
        <v>166</v>
      </c>
      <c r="B67" s="18" t="s">
        <v>167</v>
      </c>
      <c r="C67" s="326"/>
      <c r="D67" s="334">
        <f>D68</f>
        <v>665.7</v>
      </c>
      <c r="E67" s="334">
        <f>E68</f>
        <v>665.7</v>
      </c>
    </row>
    <row r="68" spans="1:5" ht="20.25" customHeight="1">
      <c r="A68" s="332" t="s">
        <v>168</v>
      </c>
      <c r="B68" s="318" t="s">
        <v>169</v>
      </c>
      <c r="C68" s="326"/>
      <c r="D68" s="333">
        <f>D69+D70+D71+D72+D73</f>
        <v>665.7</v>
      </c>
      <c r="E68" s="333">
        <f>E69+E70+E71+E72+E73</f>
        <v>665.7</v>
      </c>
    </row>
    <row r="69" spans="1:5" ht="39.75" customHeight="1">
      <c r="A69" s="7" t="s">
        <v>296</v>
      </c>
      <c r="B69" s="318" t="s">
        <v>171</v>
      </c>
      <c r="C69" s="326">
        <v>200</v>
      </c>
      <c r="D69" s="333">
        <v>69.3</v>
      </c>
      <c r="E69" s="333">
        <v>69.3</v>
      </c>
    </row>
    <row r="70" spans="1:5" ht="50.25" customHeight="1">
      <c r="A70" s="7" t="s">
        <v>170</v>
      </c>
      <c r="B70" s="318" t="s">
        <v>171</v>
      </c>
      <c r="C70" s="326">
        <v>600</v>
      </c>
      <c r="D70" s="333">
        <v>184.8</v>
      </c>
      <c r="E70" s="333">
        <v>184.8</v>
      </c>
    </row>
    <row r="71" spans="1:5" ht="52.5" customHeight="1">
      <c r="A71" s="332" t="s">
        <v>297</v>
      </c>
      <c r="B71" s="318" t="s">
        <v>172</v>
      </c>
      <c r="C71" s="326">
        <v>200</v>
      </c>
      <c r="D71" s="333">
        <v>23.1</v>
      </c>
      <c r="E71" s="333">
        <v>23.1</v>
      </c>
    </row>
    <row r="72" spans="1:5" ht="39.75" customHeight="1">
      <c r="A72" s="7" t="s">
        <v>331</v>
      </c>
      <c r="B72" s="318" t="s">
        <v>333</v>
      </c>
      <c r="C72" s="326">
        <v>200</v>
      </c>
      <c r="D72" s="333">
        <v>122.9</v>
      </c>
      <c r="E72" s="105">
        <v>122.9</v>
      </c>
    </row>
    <row r="73" spans="1:5" ht="41.25" customHeight="1">
      <c r="A73" s="7" t="s">
        <v>332</v>
      </c>
      <c r="B73" s="318" t="s">
        <v>333</v>
      </c>
      <c r="C73" s="326">
        <v>600</v>
      </c>
      <c r="D73" s="333">
        <v>265.60000000000002</v>
      </c>
      <c r="E73" s="105">
        <v>265.60000000000002</v>
      </c>
    </row>
    <row r="74" spans="1:5" ht="25.5">
      <c r="A74" s="44" t="s">
        <v>173</v>
      </c>
      <c r="B74" s="18" t="s">
        <v>174</v>
      </c>
      <c r="C74" s="326"/>
      <c r="D74" s="334">
        <f>D75</f>
        <v>90</v>
      </c>
      <c r="E74" s="334">
        <f>E75</f>
        <v>0</v>
      </c>
    </row>
    <row r="75" spans="1:5">
      <c r="A75" s="332" t="s">
        <v>175</v>
      </c>
      <c r="B75" s="318" t="s">
        <v>176</v>
      </c>
      <c r="C75" s="326"/>
      <c r="D75" s="333">
        <f>D76</f>
        <v>90</v>
      </c>
      <c r="E75" s="333">
        <f>E76</f>
        <v>0</v>
      </c>
    </row>
    <row r="76" spans="1:5" ht="42" customHeight="1">
      <c r="A76" s="332" t="s">
        <v>298</v>
      </c>
      <c r="B76" s="318" t="s">
        <v>177</v>
      </c>
      <c r="C76" s="326">
        <v>200</v>
      </c>
      <c r="D76" s="333">
        <v>90</v>
      </c>
      <c r="E76" s="276"/>
    </row>
    <row r="77" spans="1:5" ht="30" customHeight="1">
      <c r="A77" s="336" t="s">
        <v>178</v>
      </c>
      <c r="B77" s="322" t="s">
        <v>179</v>
      </c>
      <c r="C77" s="328"/>
      <c r="D77" s="334">
        <f>D78</f>
        <v>287</v>
      </c>
      <c r="E77" s="334">
        <f>E78</f>
        <v>287</v>
      </c>
    </row>
    <row r="78" spans="1:5" ht="18.75" customHeight="1">
      <c r="A78" s="332" t="s">
        <v>129</v>
      </c>
      <c r="B78" s="323" t="s">
        <v>183</v>
      </c>
      <c r="C78" s="328"/>
      <c r="D78" s="333">
        <f>D79+D80+D81</f>
        <v>287</v>
      </c>
      <c r="E78" s="333">
        <f>E79+E80+E81</f>
        <v>287</v>
      </c>
    </row>
    <row r="79" spans="1:5" ht="53.25" customHeight="1">
      <c r="A79" s="332" t="s">
        <v>180</v>
      </c>
      <c r="B79" s="323" t="s">
        <v>184</v>
      </c>
      <c r="C79" s="326">
        <v>300</v>
      </c>
      <c r="D79" s="333">
        <v>48</v>
      </c>
      <c r="E79" s="333">
        <v>48</v>
      </c>
    </row>
    <row r="80" spans="1:5" ht="26.25" customHeight="1">
      <c r="A80" s="332" t="s">
        <v>181</v>
      </c>
      <c r="B80" s="318" t="s">
        <v>185</v>
      </c>
      <c r="C80" s="326">
        <v>300</v>
      </c>
      <c r="D80" s="333">
        <v>144</v>
      </c>
      <c r="E80" s="333">
        <v>144</v>
      </c>
    </row>
    <row r="81" spans="1:5" ht="27" customHeight="1">
      <c r="A81" s="332" t="s">
        <v>182</v>
      </c>
      <c r="B81" s="318" t="s">
        <v>186</v>
      </c>
      <c r="C81" s="326">
        <v>300</v>
      </c>
      <c r="D81" s="333">
        <v>95</v>
      </c>
      <c r="E81" s="333">
        <v>95</v>
      </c>
    </row>
    <row r="82" spans="1:5" ht="20.25" customHeight="1">
      <c r="A82" s="332" t="s">
        <v>269</v>
      </c>
      <c r="B82" s="18" t="s">
        <v>187</v>
      </c>
      <c r="C82" s="326"/>
      <c r="D82" s="334">
        <f>D83+D96</f>
        <v>8037.0999999999995</v>
      </c>
      <c r="E82" s="334">
        <f>E83+E96</f>
        <v>8037.0999999999995</v>
      </c>
    </row>
    <row r="83" spans="1:5" ht="19.5" customHeight="1">
      <c r="A83" s="49" t="s">
        <v>188</v>
      </c>
      <c r="B83" s="323" t="s">
        <v>189</v>
      </c>
      <c r="C83" s="326"/>
      <c r="D83" s="333">
        <f>D84+D89+D91+D93</f>
        <v>6591.2999999999993</v>
      </c>
      <c r="E83" s="333">
        <f>E84+E89+E91+E93</f>
        <v>6591.2999999999993</v>
      </c>
    </row>
    <row r="84" spans="1:5">
      <c r="A84" s="332" t="s">
        <v>192</v>
      </c>
      <c r="B84" s="323" t="s">
        <v>193</v>
      </c>
      <c r="C84" s="326"/>
      <c r="D84" s="333">
        <f>D85+D86+D87+D88</f>
        <v>4428.7999999999993</v>
      </c>
      <c r="E84" s="333">
        <f>E85+E86+E87+E88</f>
        <v>4422.7999999999993</v>
      </c>
    </row>
    <row r="85" spans="1:5" ht="56.25" customHeight="1">
      <c r="A85" s="332" t="s">
        <v>190</v>
      </c>
      <c r="B85" s="323" t="s">
        <v>194</v>
      </c>
      <c r="C85" s="326">
        <v>100</v>
      </c>
      <c r="D85" s="333">
        <v>2334.1999999999998</v>
      </c>
      <c r="E85" s="105">
        <v>2334.1999999999998</v>
      </c>
    </row>
    <row r="86" spans="1:5" ht="40.5" customHeight="1">
      <c r="A86" s="332" t="s">
        <v>299</v>
      </c>
      <c r="B86" s="323" t="s">
        <v>194</v>
      </c>
      <c r="C86" s="326">
        <v>200</v>
      </c>
      <c r="D86" s="333">
        <v>2018.6</v>
      </c>
      <c r="E86" s="105">
        <v>2012.6</v>
      </c>
    </row>
    <row r="87" spans="1:5" ht="27.75" customHeight="1">
      <c r="A87" s="332" t="s">
        <v>191</v>
      </c>
      <c r="B87" s="323" t="s">
        <v>194</v>
      </c>
      <c r="C87" s="326">
        <v>800</v>
      </c>
      <c r="D87" s="333">
        <v>31</v>
      </c>
      <c r="E87" s="105">
        <v>31</v>
      </c>
    </row>
    <row r="88" spans="1:5" ht="29.25" customHeight="1">
      <c r="A88" s="325" t="s">
        <v>300</v>
      </c>
      <c r="B88" s="318" t="s">
        <v>195</v>
      </c>
      <c r="C88" s="326">
        <v>200</v>
      </c>
      <c r="D88" s="333">
        <v>45</v>
      </c>
      <c r="E88" s="105">
        <v>45</v>
      </c>
    </row>
    <row r="89" spans="1:5" ht="25.5">
      <c r="A89" s="332" t="s">
        <v>196</v>
      </c>
      <c r="B89" s="323" t="s">
        <v>197</v>
      </c>
      <c r="C89" s="326"/>
      <c r="D89" s="333">
        <f>D90</f>
        <v>60</v>
      </c>
      <c r="E89" s="105">
        <f>E90</f>
        <v>66</v>
      </c>
    </row>
    <row r="90" spans="1:5" ht="38.25">
      <c r="A90" s="332" t="s">
        <v>301</v>
      </c>
      <c r="B90" s="323" t="s">
        <v>198</v>
      </c>
      <c r="C90" s="326">
        <v>200</v>
      </c>
      <c r="D90" s="333">
        <v>60</v>
      </c>
      <c r="E90" s="105">
        <v>66</v>
      </c>
    </row>
    <row r="91" spans="1:5" ht="25.5">
      <c r="A91" s="332" t="s">
        <v>199</v>
      </c>
      <c r="B91" s="323" t="s">
        <v>200</v>
      </c>
      <c r="C91" s="326"/>
      <c r="D91" s="333">
        <f>D92</f>
        <v>252.9</v>
      </c>
      <c r="E91" s="333">
        <f>E92</f>
        <v>252.9</v>
      </c>
    </row>
    <row r="92" spans="1:5" ht="54" customHeight="1">
      <c r="A92" s="332" t="s">
        <v>202</v>
      </c>
      <c r="B92" s="318" t="s">
        <v>204</v>
      </c>
      <c r="C92" s="326">
        <v>100</v>
      </c>
      <c r="D92" s="333">
        <v>252.9</v>
      </c>
      <c r="E92" s="105">
        <v>252.9</v>
      </c>
    </row>
    <row r="93" spans="1:5" ht="18" customHeight="1">
      <c r="A93" s="332" t="s">
        <v>352</v>
      </c>
      <c r="B93" s="323" t="s">
        <v>353</v>
      </c>
      <c r="C93" s="326"/>
      <c r="D93" s="333">
        <f>D94+D95</f>
        <v>1849.6</v>
      </c>
      <c r="E93" s="333">
        <f>E94+E95</f>
        <v>1849.6</v>
      </c>
    </row>
    <row r="94" spans="1:5" ht="66" customHeight="1">
      <c r="A94" s="332" t="s">
        <v>791</v>
      </c>
      <c r="B94" s="323" t="s">
        <v>792</v>
      </c>
      <c r="C94" s="326"/>
      <c r="D94" s="333">
        <v>1441.3</v>
      </c>
      <c r="E94" s="105">
        <v>1441.3</v>
      </c>
    </row>
    <row r="95" spans="1:5" ht="53.25" customHeight="1">
      <c r="A95" s="332" t="s">
        <v>793</v>
      </c>
      <c r="B95" s="323" t="s">
        <v>792</v>
      </c>
      <c r="C95" s="326">
        <v>100</v>
      </c>
      <c r="D95" s="333">
        <v>408.3</v>
      </c>
      <c r="E95" s="105">
        <v>408.3</v>
      </c>
    </row>
    <row r="96" spans="1:5" ht="25.5">
      <c r="A96" s="44" t="s">
        <v>205</v>
      </c>
      <c r="B96" s="322" t="s">
        <v>206</v>
      </c>
      <c r="C96" s="326"/>
      <c r="D96" s="334">
        <f>D97</f>
        <v>1445.8</v>
      </c>
      <c r="E96" s="334">
        <f>E97</f>
        <v>1445.8</v>
      </c>
    </row>
    <row r="97" spans="1:5" ht="17.25" customHeight="1">
      <c r="A97" s="332" t="s">
        <v>161</v>
      </c>
      <c r="B97" s="323" t="s">
        <v>207</v>
      </c>
      <c r="C97" s="326"/>
      <c r="D97" s="333">
        <f>D99+D100+D98+D101</f>
        <v>1445.8</v>
      </c>
      <c r="E97" s="333">
        <f>E99+E100+E98+E101</f>
        <v>1445.8</v>
      </c>
    </row>
    <row r="98" spans="1:5" ht="66.75" customHeight="1">
      <c r="A98" s="332" t="s">
        <v>208</v>
      </c>
      <c r="B98" s="323" t="s">
        <v>210</v>
      </c>
      <c r="C98" s="326">
        <v>100</v>
      </c>
      <c r="D98" s="333">
        <v>1304.2</v>
      </c>
      <c r="E98" s="105">
        <v>1304.2</v>
      </c>
    </row>
    <row r="99" spans="1:5" ht="41.25" customHeight="1">
      <c r="A99" s="332" t="s">
        <v>302</v>
      </c>
      <c r="B99" s="323" t="s">
        <v>210</v>
      </c>
      <c r="C99" s="326">
        <v>200</v>
      </c>
      <c r="D99" s="333">
        <v>74.099999999999994</v>
      </c>
      <c r="E99" s="105">
        <v>74.099999999999994</v>
      </c>
    </row>
    <row r="100" spans="1:5" ht="30.75" customHeight="1">
      <c r="A100" s="332" t="s">
        <v>209</v>
      </c>
      <c r="B100" s="323" t="s">
        <v>210</v>
      </c>
      <c r="C100" s="326">
        <v>800</v>
      </c>
      <c r="D100" s="333">
        <v>0.5</v>
      </c>
      <c r="E100" s="105">
        <v>0.5</v>
      </c>
    </row>
    <row r="101" spans="1:5" ht="67.5" customHeight="1">
      <c r="A101" s="332" t="s">
        <v>354</v>
      </c>
      <c r="B101" s="105" t="s">
        <v>437</v>
      </c>
      <c r="C101" s="326">
        <v>100</v>
      </c>
      <c r="D101" s="333">
        <v>67</v>
      </c>
      <c r="E101" s="105">
        <v>67</v>
      </c>
    </row>
    <row r="102" spans="1:5" ht="25.5">
      <c r="A102" s="336" t="s">
        <v>37</v>
      </c>
      <c r="B102" s="18" t="s">
        <v>211</v>
      </c>
      <c r="C102" s="326"/>
      <c r="D102" s="334">
        <f>D103</f>
        <v>177.8</v>
      </c>
      <c r="E102" s="334">
        <f>E103</f>
        <v>0</v>
      </c>
    </row>
    <row r="103" spans="1:5" ht="30" customHeight="1">
      <c r="A103" s="49" t="s">
        <v>212</v>
      </c>
      <c r="B103" s="318" t="s">
        <v>213</v>
      </c>
      <c r="C103" s="8"/>
      <c r="D103" s="333">
        <f>D104</f>
        <v>177.8</v>
      </c>
      <c r="E103" s="105"/>
    </row>
    <row r="104" spans="1:5" ht="30.75" customHeight="1">
      <c r="A104" s="332" t="s">
        <v>214</v>
      </c>
      <c r="B104" s="318" t="s">
        <v>215</v>
      </c>
      <c r="C104" s="8"/>
      <c r="D104" s="333">
        <f>D105</f>
        <v>177.8</v>
      </c>
      <c r="E104" s="105"/>
    </row>
    <row r="105" spans="1:5" ht="44.25" customHeight="1">
      <c r="A105" s="332" t="s">
        <v>303</v>
      </c>
      <c r="B105" s="318" t="s">
        <v>216</v>
      </c>
      <c r="C105" s="326">
        <v>200</v>
      </c>
      <c r="D105" s="333">
        <v>177.8</v>
      </c>
      <c r="E105" s="105"/>
    </row>
    <row r="106" spans="1:5" ht="25.5">
      <c r="A106" s="336" t="s">
        <v>38</v>
      </c>
      <c r="B106" s="18" t="s">
        <v>217</v>
      </c>
      <c r="C106" s="326"/>
      <c r="D106" s="334">
        <f>D107</f>
        <v>70</v>
      </c>
      <c r="E106" s="334">
        <f>E107</f>
        <v>0</v>
      </c>
    </row>
    <row r="107" spans="1:5" ht="25.5">
      <c r="A107" s="49" t="s">
        <v>218</v>
      </c>
      <c r="B107" s="318" t="s">
        <v>219</v>
      </c>
      <c r="C107" s="326"/>
      <c r="D107" s="333">
        <f>D108</f>
        <v>70</v>
      </c>
      <c r="E107" s="105"/>
    </row>
    <row r="108" spans="1:5" ht="28.5" customHeight="1">
      <c r="A108" s="332" t="s">
        <v>220</v>
      </c>
      <c r="B108" s="318" t="s">
        <v>221</v>
      </c>
      <c r="C108" s="326"/>
      <c r="D108" s="333">
        <f>D109</f>
        <v>70</v>
      </c>
      <c r="E108" s="105"/>
    </row>
    <row r="109" spans="1:5" ht="40.5" customHeight="1">
      <c r="A109" s="332" t="s">
        <v>304</v>
      </c>
      <c r="B109" s="318" t="s">
        <v>461</v>
      </c>
      <c r="C109" s="326">
        <v>200</v>
      </c>
      <c r="D109" s="333">
        <v>70</v>
      </c>
      <c r="E109" s="105"/>
    </row>
    <row r="110" spans="1:5" ht="43.5" customHeight="1">
      <c r="A110" s="332" t="s">
        <v>270</v>
      </c>
      <c r="B110" s="18" t="s">
        <v>222</v>
      </c>
      <c r="C110" s="326"/>
      <c r="D110" s="334">
        <f>D111+D114+D117+D121+D125+D129+D132</f>
        <v>8614.2999999999993</v>
      </c>
      <c r="E110" s="334">
        <f>E111+E114+E117+E121+E125+E129+E132</f>
        <v>8462.7999999999993</v>
      </c>
    </row>
    <row r="111" spans="1:5" ht="25.5">
      <c r="A111" s="332" t="s">
        <v>335</v>
      </c>
      <c r="B111" s="318" t="s">
        <v>336</v>
      </c>
      <c r="C111" s="326"/>
      <c r="D111" s="333">
        <f>D112</f>
        <v>134.30000000000001</v>
      </c>
      <c r="E111" s="333">
        <f>E112</f>
        <v>107.4</v>
      </c>
    </row>
    <row r="112" spans="1:5">
      <c r="A112" s="332" t="s">
        <v>337</v>
      </c>
      <c r="B112" s="318" t="s">
        <v>338</v>
      </c>
      <c r="C112" s="326"/>
      <c r="D112" s="333">
        <f>D113</f>
        <v>134.30000000000001</v>
      </c>
      <c r="E112" s="333">
        <f>E113</f>
        <v>107.4</v>
      </c>
    </row>
    <row r="113" spans="1:5" ht="27.75" customHeight="1">
      <c r="A113" s="332" t="s">
        <v>341</v>
      </c>
      <c r="B113" s="318" t="s">
        <v>373</v>
      </c>
      <c r="C113" s="326">
        <v>300</v>
      </c>
      <c r="D113" s="333">
        <v>134.30000000000001</v>
      </c>
      <c r="E113" s="333">
        <v>107.4</v>
      </c>
    </row>
    <row r="114" spans="1:5" ht="18" customHeight="1">
      <c r="A114" s="319" t="s">
        <v>379</v>
      </c>
      <c r="B114" s="318" t="s">
        <v>380</v>
      </c>
      <c r="C114" s="326"/>
      <c r="D114" s="333">
        <f>D115</f>
        <v>508.4</v>
      </c>
      <c r="E114" s="333">
        <f>E115</f>
        <v>383.8</v>
      </c>
    </row>
    <row r="115" spans="1:5" ht="25.5">
      <c r="A115" s="332" t="s">
        <v>384</v>
      </c>
      <c r="B115" s="318" t="s">
        <v>381</v>
      </c>
      <c r="C115" s="326"/>
      <c r="D115" s="333">
        <f>D116</f>
        <v>508.4</v>
      </c>
      <c r="E115" s="333">
        <f>E116</f>
        <v>383.8</v>
      </c>
    </row>
    <row r="116" spans="1:5" ht="42" customHeight="1">
      <c r="A116" s="319" t="s">
        <v>770</v>
      </c>
      <c r="B116" s="318" t="s">
        <v>382</v>
      </c>
      <c r="C116" s="326">
        <v>400</v>
      </c>
      <c r="D116" s="333">
        <v>508.4</v>
      </c>
      <c r="E116" s="333">
        <v>383.8</v>
      </c>
    </row>
    <row r="117" spans="1:5" ht="27.75" customHeight="1">
      <c r="A117" s="319" t="s">
        <v>391</v>
      </c>
      <c r="B117" s="318" t="s">
        <v>393</v>
      </c>
      <c r="C117" s="326"/>
      <c r="D117" s="333">
        <f>D118</f>
        <v>1023.0999999999999</v>
      </c>
      <c r="E117" s="333">
        <f>E118</f>
        <v>1023.0999999999999</v>
      </c>
    </row>
    <row r="118" spans="1:5" ht="20.25" customHeight="1">
      <c r="A118" s="319" t="s">
        <v>392</v>
      </c>
      <c r="B118" s="318" t="s">
        <v>398</v>
      </c>
      <c r="C118" s="326"/>
      <c r="D118" s="333">
        <f>D119+D120</f>
        <v>1023.0999999999999</v>
      </c>
      <c r="E118" s="333">
        <f>E119+E120</f>
        <v>1023.0999999999999</v>
      </c>
    </row>
    <row r="119" spans="1:5" ht="45" customHeight="1">
      <c r="A119" s="319" t="s">
        <v>409</v>
      </c>
      <c r="B119" s="318" t="s">
        <v>399</v>
      </c>
      <c r="C119" s="326">
        <v>200</v>
      </c>
      <c r="D119" s="333">
        <v>879.9</v>
      </c>
      <c r="E119" s="333">
        <v>879.9</v>
      </c>
    </row>
    <row r="120" spans="1:5" ht="29.25" customHeight="1">
      <c r="A120" s="319" t="s">
        <v>408</v>
      </c>
      <c r="B120" s="318" t="s">
        <v>400</v>
      </c>
      <c r="C120" s="326">
        <v>200</v>
      </c>
      <c r="D120" s="333">
        <v>143.19999999999999</v>
      </c>
      <c r="E120" s="333">
        <v>143.19999999999999</v>
      </c>
    </row>
    <row r="121" spans="1:5" ht="25.5">
      <c r="A121" s="319" t="s">
        <v>383</v>
      </c>
      <c r="B121" s="318" t="s">
        <v>394</v>
      </c>
      <c r="C121" s="326"/>
      <c r="D121" s="333">
        <f>D122</f>
        <v>887.90000000000009</v>
      </c>
      <c r="E121" s="333">
        <f>E122</f>
        <v>887.90000000000009</v>
      </c>
    </row>
    <row r="122" spans="1:5" ht="20.25" customHeight="1">
      <c r="A122" s="332" t="s">
        <v>794</v>
      </c>
      <c r="B122" s="318" t="s">
        <v>401</v>
      </c>
      <c r="C122" s="326"/>
      <c r="D122" s="333">
        <f>D123+D124</f>
        <v>887.90000000000009</v>
      </c>
      <c r="E122" s="333">
        <f>E123+E124</f>
        <v>887.90000000000009</v>
      </c>
    </row>
    <row r="123" spans="1:5" ht="26.25" customHeight="1">
      <c r="A123" s="319" t="s">
        <v>795</v>
      </c>
      <c r="B123" s="318" t="s">
        <v>796</v>
      </c>
      <c r="C123" s="326">
        <v>200</v>
      </c>
      <c r="D123" s="333">
        <v>529.1</v>
      </c>
      <c r="E123" s="333">
        <v>529.1</v>
      </c>
    </row>
    <row r="124" spans="1:5" ht="24" customHeight="1">
      <c r="A124" s="319" t="s">
        <v>797</v>
      </c>
      <c r="B124" s="318" t="s">
        <v>798</v>
      </c>
      <c r="C124" s="326">
        <v>200</v>
      </c>
      <c r="D124" s="333">
        <v>358.8</v>
      </c>
      <c r="E124" s="333">
        <v>358.8</v>
      </c>
    </row>
    <row r="125" spans="1:5" ht="24" customHeight="1">
      <c r="A125" s="319" t="s">
        <v>385</v>
      </c>
      <c r="B125" s="318" t="s">
        <v>395</v>
      </c>
      <c r="C125" s="326"/>
      <c r="D125" s="333">
        <f>D126</f>
        <v>5500</v>
      </c>
      <c r="E125" s="333">
        <f>E126</f>
        <v>5500</v>
      </c>
    </row>
    <row r="126" spans="1:5" ht="28.5" customHeight="1">
      <c r="A126" s="332" t="s">
        <v>799</v>
      </c>
      <c r="B126" s="318" t="s">
        <v>402</v>
      </c>
      <c r="C126" s="326"/>
      <c r="D126" s="333">
        <f>D127+D128</f>
        <v>5500</v>
      </c>
      <c r="E126" s="333">
        <f>E127+E128</f>
        <v>5500</v>
      </c>
    </row>
    <row r="127" spans="1:5" ht="42.75" customHeight="1">
      <c r="A127" s="319" t="s">
        <v>388</v>
      </c>
      <c r="B127" s="318" t="s">
        <v>462</v>
      </c>
      <c r="C127" s="326">
        <v>800</v>
      </c>
      <c r="D127" s="333">
        <v>5000</v>
      </c>
      <c r="E127" s="333">
        <v>5000</v>
      </c>
    </row>
    <row r="128" spans="1:5" ht="29.25" customHeight="1">
      <c r="A128" s="319" t="s">
        <v>407</v>
      </c>
      <c r="B128" s="318" t="s">
        <v>403</v>
      </c>
      <c r="C128" s="326">
        <v>200</v>
      </c>
      <c r="D128" s="333">
        <v>500</v>
      </c>
      <c r="E128" s="333">
        <v>500</v>
      </c>
    </row>
    <row r="129" spans="1:5" ht="52.5" customHeight="1">
      <c r="A129" s="319" t="s">
        <v>386</v>
      </c>
      <c r="B129" s="318" t="s">
        <v>396</v>
      </c>
      <c r="C129" s="326"/>
      <c r="D129" s="333">
        <f>D130</f>
        <v>360.6</v>
      </c>
      <c r="E129" s="333">
        <f>E130</f>
        <v>360.6</v>
      </c>
    </row>
    <row r="130" spans="1:5" ht="25.5">
      <c r="A130" s="332" t="s">
        <v>387</v>
      </c>
      <c r="B130" s="318" t="s">
        <v>404</v>
      </c>
      <c r="C130" s="326"/>
      <c r="D130" s="333">
        <f>D131</f>
        <v>360.6</v>
      </c>
      <c r="E130" s="333">
        <f>E131</f>
        <v>360.6</v>
      </c>
    </row>
    <row r="131" spans="1:5" ht="108" customHeight="1">
      <c r="A131" s="319" t="s">
        <v>800</v>
      </c>
      <c r="B131" s="318" t="s">
        <v>801</v>
      </c>
      <c r="C131" s="326">
        <v>800</v>
      </c>
      <c r="D131" s="333">
        <v>360.6</v>
      </c>
      <c r="E131" s="333">
        <v>360.6</v>
      </c>
    </row>
    <row r="132" spans="1:5" ht="27" customHeight="1">
      <c r="A132" s="319" t="s">
        <v>389</v>
      </c>
      <c r="B132" s="318" t="s">
        <v>397</v>
      </c>
      <c r="C132" s="326"/>
      <c r="D132" s="333">
        <f>D133</f>
        <v>200</v>
      </c>
      <c r="E132" s="333">
        <f>E133</f>
        <v>200</v>
      </c>
    </row>
    <row r="133" spans="1:5" ht="22.5" customHeight="1">
      <c r="A133" s="319" t="s">
        <v>390</v>
      </c>
      <c r="B133" s="318" t="s">
        <v>405</v>
      </c>
      <c r="C133" s="326"/>
      <c r="D133" s="333">
        <f>D134+D135</f>
        <v>200</v>
      </c>
      <c r="E133" s="333">
        <f>E134+E135</f>
        <v>200</v>
      </c>
    </row>
    <row r="134" spans="1:5" ht="28.5" customHeight="1">
      <c r="A134" s="319" t="s">
        <v>802</v>
      </c>
      <c r="B134" s="318" t="s">
        <v>803</v>
      </c>
      <c r="C134" s="326">
        <v>200</v>
      </c>
      <c r="D134" s="333">
        <v>150</v>
      </c>
      <c r="E134" s="333">
        <v>150</v>
      </c>
    </row>
    <row r="135" spans="1:5" ht="30" customHeight="1">
      <c r="A135" s="319" t="s">
        <v>804</v>
      </c>
      <c r="B135" s="318" t="s">
        <v>805</v>
      </c>
      <c r="C135" s="326">
        <v>200</v>
      </c>
      <c r="D135" s="333">
        <v>50</v>
      </c>
      <c r="E135" s="333">
        <v>50</v>
      </c>
    </row>
    <row r="136" spans="1:5" ht="28.5" customHeight="1">
      <c r="A136" s="336" t="s">
        <v>39</v>
      </c>
      <c r="B136" s="18" t="s">
        <v>223</v>
      </c>
      <c r="C136" s="326"/>
      <c r="D136" s="334">
        <f t="shared" ref="D136:E138" si="0">D137</f>
        <v>350</v>
      </c>
      <c r="E136" s="334">
        <f t="shared" si="0"/>
        <v>350</v>
      </c>
    </row>
    <row r="137" spans="1:5" ht="25.5">
      <c r="A137" s="332" t="s">
        <v>224</v>
      </c>
      <c r="B137" s="318" t="s">
        <v>225</v>
      </c>
      <c r="C137" s="326"/>
      <c r="D137" s="333">
        <f t="shared" si="0"/>
        <v>350</v>
      </c>
      <c r="E137" s="333">
        <f t="shared" si="0"/>
        <v>350</v>
      </c>
    </row>
    <row r="138" spans="1:5" ht="25.5">
      <c r="A138" s="332" t="s">
        <v>227</v>
      </c>
      <c r="B138" s="318" t="s">
        <v>228</v>
      </c>
      <c r="C138" s="326"/>
      <c r="D138" s="333">
        <f t="shared" si="0"/>
        <v>350</v>
      </c>
      <c r="E138" s="333">
        <f t="shared" si="0"/>
        <v>350</v>
      </c>
    </row>
    <row r="139" spans="1:5" ht="29.25" customHeight="1">
      <c r="A139" s="332" t="s">
        <v>226</v>
      </c>
      <c r="B139" s="318" t="s">
        <v>229</v>
      </c>
      <c r="C139" s="326">
        <v>800</v>
      </c>
      <c r="D139" s="333">
        <v>350</v>
      </c>
      <c r="E139" s="105">
        <v>350</v>
      </c>
    </row>
    <row r="140" spans="1:5" ht="27" customHeight="1">
      <c r="A140" s="332" t="s">
        <v>271</v>
      </c>
      <c r="B140" s="18" t="s">
        <v>230</v>
      </c>
      <c r="C140" s="326"/>
      <c r="D140" s="334">
        <f t="shared" ref="D140:E142" si="1">D141</f>
        <v>200</v>
      </c>
      <c r="E140" s="334">
        <f t="shared" si="1"/>
        <v>200</v>
      </c>
    </row>
    <row r="141" spans="1:5" ht="27" customHeight="1">
      <c r="A141" s="332" t="s">
        <v>231</v>
      </c>
      <c r="B141" s="318" t="s">
        <v>232</v>
      </c>
      <c r="C141" s="326"/>
      <c r="D141" s="333">
        <f t="shared" si="1"/>
        <v>200</v>
      </c>
      <c r="E141" s="333">
        <f t="shared" si="1"/>
        <v>200</v>
      </c>
    </row>
    <row r="142" spans="1:5">
      <c r="A142" s="332" t="s">
        <v>234</v>
      </c>
      <c r="B142" s="318" t="s">
        <v>235</v>
      </c>
      <c r="C142" s="326"/>
      <c r="D142" s="333">
        <f t="shared" si="1"/>
        <v>200</v>
      </c>
      <c r="E142" s="333">
        <f t="shared" si="1"/>
        <v>200</v>
      </c>
    </row>
    <row r="143" spans="1:5" ht="25.5">
      <c r="A143" s="332" t="s">
        <v>233</v>
      </c>
      <c r="B143" s="318" t="s">
        <v>236</v>
      </c>
      <c r="C143" s="326">
        <v>800</v>
      </c>
      <c r="D143" s="333">
        <v>200</v>
      </c>
      <c r="E143" s="105">
        <v>200</v>
      </c>
    </row>
    <row r="144" spans="1:5" ht="38.25">
      <c r="A144" s="16" t="s">
        <v>771</v>
      </c>
      <c r="B144" s="327">
        <v>1200000000</v>
      </c>
      <c r="C144" s="328"/>
      <c r="D144" s="334">
        <f t="shared" ref="D144:E145" si="2">D145</f>
        <v>550</v>
      </c>
      <c r="E144" s="334">
        <f t="shared" si="2"/>
        <v>592.4</v>
      </c>
    </row>
    <row r="145" spans="1:5" ht="25.5">
      <c r="A145" s="319" t="s">
        <v>772</v>
      </c>
      <c r="B145" s="321">
        <v>1210000000</v>
      </c>
      <c r="C145" s="326"/>
      <c r="D145" s="333">
        <f t="shared" si="2"/>
        <v>550</v>
      </c>
      <c r="E145" s="333">
        <f t="shared" si="2"/>
        <v>592.4</v>
      </c>
    </row>
    <row r="146" spans="1:5" ht="25.5">
      <c r="A146" s="319" t="s">
        <v>773</v>
      </c>
      <c r="B146" s="321">
        <v>1210100000</v>
      </c>
      <c r="C146" s="326"/>
      <c r="D146" s="333">
        <f t="shared" ref="D146:E146" si="3">D147+D148</f>
        <v>550</v>
      </c>
      <c r="E146" s="333">
        <f t="shared" si="3"/>
        <v>592.4</v>
      </c>
    </row>
    <row r="147" spans="1:5" ht="16.5" customHeight="1">
      <c r="A147" s="319" t="s">
        <v>774</v>
      </c>
      <c r="B147" s="321">
        <v>1210120390</v>
      </c>
      <c r="C147" s="326">
        <v>200</v>
      </c>
      <c r="D147" s="112" t="s">
        <v>776</v>
      </c>
      <c r="E147" s="333">
        <v>550</v>
      </c>
    </row>
    <row r="148" spans="1:5" ht="18" customHeight="1">
      <c r="A148" s="319" t="s">
        <v>775</v>
      </c>
      <c r="B148" s="321">
        <v>1210120400</v>
      </c>
      <c r="C148" s="326">
        <v>200</v>
      </c>
      <c r="D148" s="274"/>
      <c r="E148" s="333">
        <v>42.4</v>
      </c>
    </row>
    <row r="149" spans="1:5" ht="27.75" customHeight="1">
      <c r="A149" s="336" t="s">
        <v>104</v>
      </c>
      <c r="B149" s="327">
        <v>1400000000</v>
      </c>
      <c r="C149" s="328"/>
      <c r="D149" s="334">
        <f>D150</f>
        <v>513.6</v>
      </c>
      <c r="E149" s="334">
        <f>E150</f>
        <v>513.6</v>
      </c>
    </row>
    <row r="150" spans="1:5" ht="25.5">
      <c r="A150" s="332" t="s">
        <v>241</v>
      </c>
      <c r="B150" s="323" t="s">
        <v>242</v>
      </c>
      <c r="C150" s="326"/>
      <c r="D150" s="333">
        <f>D151</f>
        <v>513.6</v>
      </c>
      <c r="E150" s="333">
        <f>E151</f>
        <v>513.6</v>
      </c>
    </row>
    <row r="151" spans="1:5" ht="25.5">
      <c r="A151" s="10" t="s">
        <v>243</v>
      </c>
      <c r="B151" s="323" t="s">
        <v>244</v>
      </c>
      <c r="C151" s="326"/>
      <c r="D151" s="333">
        <f>D152+D153+D154</f>
        <v>513.6</v>
      </c>
      <c r="E151" s="333">
        <f>E152+E153+E154</f>
        <v>513.6</v>
      </c>
    </row>
    <row r="152" spans="1:5" ht="38.25">
      <c r="A152" s="332" t="s">
        <v>307</v>
      </c>
      <c r="B152" s="321">
        <v>1410100310</v>
      </c>
      <c r="C152" s="326">
        <v>200</v>
      </c>
      <c r="D152" s="333">
        <v>150</v>
      </c>
      <c r="E152" s="105">
        <v>150</v>
      </c>
    </row>
    <row r="153" spans="1:5" ht="64.5" customHeight="1">
      <c r="A153" s="319" t="s">
        <v>245</v>
      </c>
      <c r="B153" s="329">
        <v>1410180360</v>
      </c>
      <c r="C153" s="326">
        <v>100</v>
      </c>
      <c r="D153" s="333">
        <v>327.3</v>
      </c>
      <c r="E153" s="333">
        <v>327.3</v>
      </c>
    </row>
    <row r="154" spans="1:5" ht="42.75" customHeight="1">
      <c r="A154" s="319" t="s">
        <v>308</v>
      </c>
      <c r="B154" s="329">
        <v>1410180360</v>
      </c>
      <c r="C154" s="326">
        <v>200</v>
      </c>
      <c r="D154" s="333">
        <v>36.299999999999997</v>
      </c>
      <c r="E154" s="333">
        <v>36.299999999999997</v>
      </c>
    </row>
    <row r="155" spans="1:5" ht="25.5" customHeight="1">
      <c r="A155" s="16" t="s">
        <v>106</v>
      </c>
      <c r="B155" s="327">
        <v>1500000000</v>
      </c>
      <c r="C155" s="328"/>
      <c r="D155" s="334">
        <f>D156</f>
        <v>100</v>
      </c>
      <c r="E155" s="334">
        <f>E156</f>
        <v>0</v>
      </c>
    </row>
    <row r="156" spans="1:5" ht="26.25" customHeight="1">
      <c r="A156" s="319" t="s">
        <v>246</v>
      </c>
      <c r="B156" s="321">
        <v>1510000000</v>
      </c>
      <c r="C156" s="326"/>
      <c r="D156" s="333">
        <f>D157</f>
        <v>100</v>
      </c>
      <c r="E156" s="333">
        <f>E157</f>
        <v>0</v>
      </c>
    </row>
    <row r="157" spans="1:5" ht="19.5" customHeight="1">
      <c r="A157" s="7" t="s">
        <v>247</v>
      </c>
      <c r="B157" s="321">
        <v>1510100000</v>
      </c>
      <c r="C157" s="326"/>
      <c r="D157" s="333">
        <f>D158+D159+D160</f>
        <v>100</v>
      </c>
      <c r="E157" s="333">
        <f>E158+E159+E160</f>
        <v>0</v>
      </c>
    </row>
    <row r="158" spans="1:5" ht="38.25">
      <c r="A158" s="319" t="s">
        <v>356</v>
      </c>
      <c r="B158" s="321">
        <v>1510100500</v>
      </c>
      <c r="C158" s="326">
        <v>200</v>
      </c>
      <c r="D158" s="333">
        <v>20</v>
      </c>
      <c r="E158" s="333"/>
    </row>
    <row r="159" spans="1:5" ht="28.5" customHeight="1">
      <c r="A159" s="319" t="s">
        <v>309</v>
      </c>
      <c r="B159" s="329">
        <v>1510100510</v>
      </c>
      <c r="C159" s="326">
        <v>200</v>
      </c>
      <c r="D159" s="333">
        <v>70</v>
      </c>
      <c r="E159" s="333"/>
    </row>
    <row r="160" spans="1:5" ht="40.5" customHeight="1">
      <c r="A160" s="319" t="s">
        <v>806</v>
      </c>
      <c r="B160" s="329">
        <v>1510100520</v>
      </c>
      <c r="C160" s="326">
        <v>200</v>
      </c>
      <c r="D160" s="333">
        <v>10</v>
      </c>
      <c r="E160" s="333"/>
    </row>
    <row r="161" spans="1:5" ht="25.5">
      <c r="A161" s="16" t="s">
        <v>274</v>
      </c>
      <c r="B161" s="327">
        <v>1700000000</v>
      </c>
      <c r="C161" s="328"/>
      <c r="D161" s="334">
        <f>D162</f>
        <v>50</v>
      </c>
      <c r="E161" s="334">
        <f>E162</f>
        <v>50</v>
      </c>
    </row>
    <row r="162" spans="1:5" ht="42" customHeight="1">
      <c r="A162" s="319" t="s">
        <v>275</v>
      </c>
      <c r="B162" s="329">
        <v>1710000000</v>
      </c>
      <c r="C162" s="326"/>
      <c r="D162" s="333">
        <f>D163</f>
        <v>50</v>
      </c>
      <c r="E162" s="333">
        <f>E163</f>
        <v>50</v>
      </c>
    </row>
    <row r="163" spans="1:5">
      <c r="A163" s="319" t="s">
        <v>276</v>
      </c>
      <c r="B163" s="329">
        <v>1710100000</v>
      </c>
      <c r="C163" s="326"/>
      <c r="D163" s="333">
        <f>D164+D165</f>
        <v>50</v>
      </c>
      <c r="E163" s="333">
        <f>E164+E165</f>
        <v>50</v>
      </c>
    </row>
    <row r="164" spans="1:5" ht="30.75" customHeight="1">
      <c r="A164" s="319" t="s">
        <v>310</v>
      </c>
      <c r="B164" s="329">
        <v>1710100700</v>
      </c>
      <c r="C164" s="326">
        <v>200</v>
      </c>
      <c r="D164" s="333">
        <v>20</v>
      </c>
      <c r="E164" s="105">
        <v>20</v>
      </c>
    </row>
    <row r="165" spans="1:5" ht="42" customHeight="1">
      <c r="A165" s="319" t="s">
        <v>311</v>
      </c>
      <c r="B165" s="329">
        <v>1710100710</v>
      </c>
      <c r="C165" s="326">
        <v>200</v>
      </c>
      <c r="D165" s="333">
        <v>30</v>
      </c>
      <c r="E165" s="105">
        <v>30</v>
      </c>
    </row>
    <row r="166" spans="1:5" ht="27" customHeight="1">
      <c r="A166" s="16" t="s">
        <v>369</v>
      </c>
      <c r="B166" s="327">
        <v>1900000000</v>
      </c>
      <c r="C166" s="326"/>
      <c r="D166" s="334">
        <f t="shared" ref="D166:E168" si="4">D167</f>
        <v>250</v>
      </c>
      <c r="E166" s="334">
        <f t="shared" si="4"/>
        <v>250</v>
      </c>
    </row>
    <row r="167" spans="1:5" ht="26.25" customHeight="1">
      <c r="A167" s="319" t="s">
        <v>370</v>
      </c>
      <c r="B167" s="329">
        <v>1920000000</v>
      </c>
      <c r="C167" s="326"/>
      <c r="D167" s="333">
        <f t="shared" si="4"/>
        <v>250</v>
      </c>
      <c r="E167" s="333">
        <f t="shared" si="4"/>
        <v>250</v>
      </c>
    </row>
    <row r="168" spans="1:5" ht="26.25" customHeight="1">
      <c r="A168" s="319" t="s">
        <v>371</v>
      </c>
      <c r="B168" s="329">
        <v>1920100000</v>
      </c>
      <c r="C168" s="326"/>
      <c r="D168" s="333">
        <f t="shared" si="4"/>
        <v>250</v>
      </c>
      <c r="E168" s="333">
        <f t="shared" si="4"/>
        <v>250</v>
      </c>
    </row>
    <row r="169" spans="1:5" ht="75" customHeight="1">
      <c r="A169" s="161" t="s">
        <v>372</v>
      </c>
      <c r="B169" s="329">
        <v>1920120300</v>
      </c>
      <c r="C169" s="326">
        <v>200</v>
      </c>
      <c r="D169" s="333">
        <v>250</v>
      </c>
      <c r="E169" s="105">
        <v>250</v>
      </c>
    </row>
    <row r="170" spans="1:5" ht="40.5" customHeight="1">
      <c r="A170" s="16" t="s">
        <v>374</v>
      </c>
      <c r="B170" s="327">
        <v>2000000000</v>
      </c>
      <c r="C170" s="328"/>
      <c r="D170" s="334">
        <f>D171+D174</f>
        <v>4407.1000000000004</v>
      </c>
      <c r="E170" s="334">
        <f>E171+E174</f>
        <v>4992.5</v>
      </c>
    </row>
    <row r="171" spans="1:5" ht="38.25" customHeight="1">
      <c r="A171" s="319" t="s">
        <v>375</v>
      </c>
      <c r="B171" s="329">
        <v>2010000000</v>
      </c>
      <c r="C171" s="326"/>
      <c r="D171" s="333">
        <f>D172</f>
        <v>2303</v>
      </c>
      <c r="E171" s="333">
        <f>E172</f>
        <v>2303</v>
      </c>
    </row>
    <row r="172" spans="1:5" ht="30.75" customHeight="1">
      <c r="A172" s="332" t="s">
        <v>376</v>
      </c>
      <c r="B172" s="329">
        <v>2010100000</v>
      </c>
      <c r="C172" s="326"/>
      <c r="D172" s="333">
        <f>D173</f>
        <v>2303</v>
      </c>
      <c r="E172" s="333">
        <f>E173</f>
        <v>2303</v>
      </c>
    </row>
    <row r="173" spans="1:5" ht="39" customHeight="1">
      <c r="A173" s="161" t="s">
        <v>807</v>
      </c>
      <c r="B173" s="329">
        <v>2010120400</v>
      </c>
      <c r="C173" s="326">
        <v>200</v>
      </c>
      <c r="D173" s="333">
        <v>2303</v>
      </c>
      <c r="E173" s="105">
        <v>2303</v>
      </c>
    </row>
    <row r="174" spans="1:5" ht="39" customHeight="1">
      <c r="A174" s="161" t="s">
        <v>377</v>
      </c>
      <c r="B174" s="329">
        <v>2020000000</v>
      </c>
      <c r="C174" s="326"/>
      <c r="D174" s="333">
        <f>D175</f>
        <v>2104.1</v>
      </c>
      <c r="E174" s="333">
        <f>E175</f>
        <v>2689.5</v>
      </c>
    </row>
    <row r="175" spans="1:5" ht="28.5" customHeight="1">
      <c r="A175" s="332" t="s">
        <v>378</v>
      </c>
      <c r="B175" s="329">
        <v>2020100000</v>
      </c>
      <c r="C175" s="326"/>
      <c r="D175" s="333">
        <f>D176</f>
        <v>2104.1</v>
      </c>
      <c r="E175" s="333">
        <f>E176</f>
        <v>2689.5</v>
      </c>
    </row>
    <row r="176" spans="1:5" ht="38.25" customHeight="1">
      <c r="A176" s="161" t="s">
        <v>808</v>
      </c>
      <c r="B176" s="329">
        <v>2020120410</v>
      </c>
      <c r="C176" s="326">
        <v>200</v>
      </c>
      <c r="D176" s="333">
        <v>2104.1</v>
      </c>
      <c r="E176" s="333">
        <v>2689.5</v>
      </c>
    </row>
    <row r="177" spans="1:5" ht="38.25" customHeight="1">
      <c r="A177" s="336" t="s">
        <v>430</v>
      </c>
      <c r="B177" s="181">
        <v>2100000000</v>
      </c>
      <c r="C177" s="328"/>
      <c r="D177" s="334">
        <f>D178</f>
        <v>200</v>
      </c>
      <c r="E177" s="334">
        <f>E178</f>
        <v>200</v>
      </c>
    </row>
    <row r="178" spans="1:5" ht="27" customHeight="1">
      <c r="A178" s="161" t="s">
        <v>431</v>
      </c>
      <c r="B178" s="321">
        <v>2110000000</v>
      </c>
      <c r="C178" s="326"/>
      <c r="D178" s="333">
        <f>D179</f>
        <v>200</v>
      </c>
      <c r="E178" s="333">
        <f>E179</f>
        <v>200</v>
      </c>
    </row>
    <row r="179" spans="1:5" ht="27.75" customHeight="1">
      <c r="A179" s="10" t="s">
        <v>367</v>
      </c>
      <c r="B179" s="321">
        <v>2110100000</v>
      </c>
      <c r="C179" s="326"/>
      <c r="D179" s="333">
        <f>D180+D181+D182+D183+D184</f>
        <v>200</v>
      </c>
      <c r="E179" s="333">
        <f>E180+E181+E182+E183+E184</f>
        <v>200</v>
      </c>
    </row>
    <row r="180" spans="1:5" ht="27" customHeight="1">
      <c r="A180" s="319" t="s">
        <v>432</v>
      </c>
      <c r="B180" s="329">
        <v>2110120450</v>
      </c>
      <c r="C180" s="326">
        <v>300</v>
      </c>
      <c r="D180" s="333">
        <v>100</v>
      </c>
      <c r="E180" s="333">
        <v>100</v>
      </c>
    </row>
    <row r="181" spans="1:5" ht="27" customHeight="1">
      <c r="A181" s="319" t="s">
        <v>433</v>
      </c>
      <c r="B181" s="329">
        <v>2110120460</v>
      </c>
      <c r="C181" s="326">
        <v>300</v>
      </c>
      <c r="D181" s="333">
        <v>25</v>
      </c>
      <c r="E181" s="333">
        <v>25</v>
      </c>
    </row>
    <row r="182" spans="1:5" ht="31.5" customHeight="1">
      <c r="A182" s="319" t="s">
        <v>434</v>
      </c>
      <c r="B182" s="329">
        <v>2110120470</v>
      </c>
      <c r="C182" s="326">
        <v>300</v>
      </c>
      <c r="D182" s="333">
        <v>25</v>
      </c>
      <c r="E182" s="333">
        <v>25</v>
      </c>
    </row>
    <row r="183" spans="1:5" ht="27.75" customHeight="1">
      <c r="A183" s="319" t="s">
        <v>435</v>
      </c>
      <c r="B183" s="329">
        <v>2110120480</v>
      </c>
      <c r="C183" s="326">
        <v>300</v>
      </c>
      <c r="D183" s="333">
        <v>25</v>
      </c>
      <c r="E183" s="333">
        <v>25</v>
      </c>
    </row>
    <row r="184" spans="1:5" ht="27.75" customHeight="1">
      <c r="A184" s="319" t="s">
        <v>436</v>
      </c>
      <c r="B184" s="329">
        <v>2110120490</v>
      </c>
      <c r="C184" s="326">
        <v>300</v>
      </c>
      <c r="D184" s="333">
        <v>25</v>
      </c>
      <c r="E184" s="333">
        <v>25</v>
      </c>
    </row>
    <row r="185" spans="1:5" ht="27.75" customHeight="1">
      <c r="A185" s="336" t="s">
        <v>41</v>
      </c>
      <c r="B185" s="327">
        <v>4000000000</v>
      </c>
      <c r="C185" s="326"/>
      <c r="D185" s="334">
        <f>D186+D187</f>
        <v>977.9</v>
      </c>
      <c r="E185" s="334">
        <f>E186+E187</f>
        <v>977.9</v>
      </c>
    </row>
    <row r="186" spans="1:5" ht="51.75" customHeight="1">
      <c r="A186" s="332" t="s">
        <v>248</v>
      </c>
      <c r="B186" s="329">
        <v>4090000270</v>
      </c>
      <c r="C186" s="326">
        <v>100</v>
      </c>
      <c r="D186" s="333">
        <v>817.5</v>
      </c>
      <c r="E186" s="333">
        <v>817.5</v>
      </c>
    </row>
    <row r="187" spans="1:5" ht="27.75" customHeight="1">
      <c r="A187" s="332" t="s">
        <v>312</v>
      </c>
      <c r="B187" s="329">
        <v>4090000270</v>
      </c>
      <c r="C187" s="326">
        <v>200</v>
      </c>
      <c r="D187" s="333">
        <v>160.4</v>
      </c>
      <c r="E187" s="333">
        <v>160.4</v>
      </c>
    </row>
    <row r="188" spans="1:5" ht="26.25" customHeight="1">
      <c r="A188" s="50" t="s">
        <v>272</v>
      </c>
      <c r="B188" s="327">
        <v>4100000000</v>
      </c>
      <c r="C188" s="326"/>
      <c r="D188" s="334">
        <f>D189+D190+D191+D193+D196+D197+D198+D194+D195+D192</f>
        <v>23037.899999999998</v>
      </c>
      <c r="E188" s="334">
        <f>E189+E190+E191+E193+E196+E197+E198+E194+E195+E192</f>
        <v>23037.899999999998</v>
      </c>
    </row>
    <row r="189" spans="1:5" ht="54" customHeight="1">
      <c r="A189" s="10" t="s">
        <v>249</v>
      </c>
      <c r="B189" s="329">
        <v>4190000250</v>
      </c>
      <c r="C189" s="326">
        <v>100</v>
      </c>
      <c r="D189" s="333">
        <v>1313.5</v>
      </c>
      <c r="E189" s="333">
        <v>1313.5</v>
      </c>
    </row>
    <row r="190" spans="1:5" ht="52.5" customHeight="1">
      <c r="A190" s="332" t="s">
        <v>250</v>
      </c>
      <c r="B190" s="329">
        <v>4190000280</v>
      </c>
      <c r="C190" s="326">
        <v>100</v>
      </c>
      <c r="D190" s="333">
        <v>13910.1</v>
      </c>
      <c r="E190" s="333">
        <v>13910.1</v>
      </c>
    </row>
    <row r="191" spans="1:5" ht="30" customHeight="1">
      <c r="A191" s="332" t="s">
        <v>313</v>
      </c>
      <c r="B191" s="329">
        <v>4190000280</v>
      </c>
      <c r="C191" s="326">
        <v>200</v>
      </c>
      <c r="D191" s="333">
        <v>3076.5</v>
      </c>
      <c r="E191" s="333">
        <v>3076.5</v>
      </c>
    </row>
    <row r="192" spans="1:5" ht="29.25" customHeight="1">
      <c r="A192" s="332" t="s">
        <v>343</v>
      </c>
      <c r="B192" s="329">
        <v>4190000280</v>
      </c>
      <c r="C192" s="326">
        <v>300</v>
      </c>
      <c r="D192" s="333"/>
      <c r="E192" s="105"/>
    </row>
    <row r="193" spans="1:5" ht="25.5">
      <c r="A193" s="332" t="s">
        <v>251</v>
      </c>
      <c r="B193" s="329">
        <v>4190000280</v>
      </c>
      <c r="C193" s="326">
        <v>800</v>
      </c>
      <c r="D193" s="333">
        <v>34.299999999999997</v>
      </c>
      <c r="E193" s="333">
        <v>34.299999999999997</v>
      </c>
    </row>
    <row r="194" spans="1:5" ht="53.25" customHeight="1">
      <c r="A194" s="332" t="s">
        <v>273</v>
      </c>
      <c r="B194" s="318" t="s">
        <v>259</v>
      </c>
      <c r="C194" s="9" t="s">
        <v>8</v>
      </c>
      <c r="D194" s="333">
        <v>1098.7</v>
      </c>
      <c r="E194" s="333">
        <v>1098.7</v>
      </c>
    </row>
    <row r="195" spans="1:5" ht="38.25">
      <c r="A195" s="332" t="s">
        <v>314</v>
      </c>
      <c r="B195" s="318" t="s">
        <v>259</v>
      </c>
      <c r="C195" s="9" t="s">
        <v>107</v>
      </c>
      <c r="D195" s="333">
        <v>159</v>
      </c>
      <c r="E195" s="333">
        <v>159</v>
      </c>
    </row>
    <row r="196" spans="1:5" ht="57" customHeight="1">
      <c r="A196" s="332" t="s">
        <v>252</v>
      </c>
      <c r="B196" s="329">
        <v>4190000290</v>
      </c>
      <c r="C196" s="326">
        <v>100</v>
      </c>
      <c r="D196" s="333">
        <v>3167.6</v>
      </c>
      <c r="E196" s="333">
        <v>3167.6</v>
      </c>
    </row>
    <row r="197" spans="1:5" ht="38.25">
      <c r="A197" s="332" t="s">
        <v>315</v>
      </c>
      <c r="B197" s="329">
        <v>4190000290</v>
      </c>
      <c r="C197" s="326">
        <v>200</v>
      </c>
      <c r="D197" s="333">
        <v>277.2</v>
      </c>
      <c r="E197" s="333">
        <v>277.2</v>
      </c>
    </row>
    <row r="198" spans="1:5" ht="27" customHeight="1">
      <c r="A198" s="332" t="s">
        <v>253</v>
      </c>
      <c r="B198" s="329">
        <v>4190000290</v>
      </c>
      <c r="C198" s="326">
        <v>800</v>
      </c>
      <c r="D198" s="333">
        <v>1</v>
      </c>
      <c r="E198" s="333">
        <v>1</v>
      </c>
    </row>
    <row r="199" spans="1:5">
      <c r="A199" s="50" t="s">
        <v>42</v>
      </c>
      <c r="B199" s="327">
        <v>4290000000</v>
      </c>
      <c r="C199" s="326"/>
      <c r="D199" s="334">
        <f>D200+D201+D202+D204+D205+D206+D207+D208+D210+D214+D203+D215+D212+D213+D211</f>
        <v>15985.3</v>
      </c>
      <c r="E199" s="334">
        <f>E200+E201+E202+E204+E205+E206+E207+E208+E210+E214+E203+E215+E212+E213+E211+E209</f>
        <v>16398.099999999999</v>
      </c>
    </row>
    <row r="200" spans="1:5" ht="25.5">
      <c r="A200" s="332" t="s">
        <v>254</v>
      </c>
      <c r="B200" s="329">
        <v>4290020090</v>
      </c>
      <c r="C200" s="326">
        <v>800</v>
      </c>
      <c r="D200" s="333">
        <v>5300</v>
      </c>
      <c r="E200" s="105">
        <v>5300</v>
      </c>
    </row>
    <row r="201" spans="1:5" ht="38.25">
      <c r="A201" s="332" t="s">
        <v>255</v>
      </c>
      <c r="B201" s="329">
        <v>4290020100</v>
      </c>
      <c r="C201" s="326">
        <v>200</v>
      </c>
      <c r="D201" s="333">
        <v>300</v>
      </c>
      <c r="E201" s="105">
        <v>200</v>
      </c>
    </row>
    <row r="202" spans="1:5" ht="29.25" customHeight="1">
      <c r="A202" s="332" t="s">
        <v>316</v>
      </c>
      <c r="B202" s="329">
        <v>4290020110</v>
      </c>
      <c r="C202" s="326">
        <v>200</v>
      </c>
      <c r="D202" s="333">
        <v>536</v>
      </c>
      <c r="E202" s="105">
        <v>536</v>
      </c>
    </row>
    <row r="203" spans="1:5" ht="25.5">
      <c r="A203" s="332" t="s">
        <v>334</v>
      </c>
      <c r="B203" s="329">
        <v>4290020120</v>
      </c>
      <c r="C203" s="326">
        <v>800</v>
      </c>
      <c r="D203" s="333">
        <v>28.5</v>
      </c>
      <c r="E203" s="105">
        <v>28.5</v>
      </c>
    </row>
    <row r="204" spans="1:5" ht="42" customHeight="1">
      <c r="A204" s="332" t="s">
        <v>317</v>
      </c>
      <c r="B204" s="329">
        <v>4290020140</v>
      </c>
      <c r="C204" s="326">
        <v>200</v>
      </c>
      <c r="D204" s="333">
        <v>236.5</v>
      </c>
      <c r="E204" s="105">
        <v>236.5</v>
      </c>
    </row>
    <row r="205" spans="1:5" ht="39.75" customHeight="1">
      <c r="A205" s="332" t="s">
        <v>318</v>
      </c>
      <c r="B205" s="329">
        <v>4290020150</v>
      </c>
      <c r="C205" s="326">
        <v>200</v>
      </c>
      <c r="D205" s="333">
        <v>1296.3</v>
      </c>
      <c r="E205" s="105">
        <v>1296.3</v>
      </c>
    </row>
    <row r="206" spans="1:5" ht="66.75" customHeight="1">
      <c r="A206" s="332" t="s">
        <v>46</v>
      </c>
      <c r="B206" s="329">
        <v>4290000300</v>
      </c>
      <c r="C206" s="326">
        <v>100</v>
      </c>
      <c r="D206" s="333">
        <v>2697.7</v>
      </c>
      <c r="E206" s="333">
        <v>2697.7</v>
      </c>
    </row>
    <row r="207" spans="1:5" ht="39.75" customHeight="1">
      <c r="A207" s="332" t="s">
        <v>319</v>
      </c>
      <c r="B207" s="329">
        <v>4290000300</v>
      </c>
      <c r="C207" s="326">
        <v>200</v>
      </c>
      <c r="D207" s="333">
        <v>919.5</v>
      </c>
      <c r="E207" s="333">
        <v>919.5</v>
      </c>
    </row>
    <row r="208" spans="1:5" ht="41.25" customHeight="1">
      <c r="A208" s="332" t="s">
        <v>47</v>
      </c>
      <c r="B208" s="329">
        <v>4290000300</v>
      </c>
      <c r="C208" s="326">
        <v>800</v>
      </c>
      <c r="D208" s="333">
        <v>26.4</v>
      </c>
      <c r="E208" s="333">
        <v>26.4</v>
      </c>
    </row>
    <row r="209" spans="1:5" ht="41.25" customHeight="1">
      <c r="A209" s="332" t="s">
        <v>809</v>
      </c>
      <c r="B209" s="329">
        <v>4290000360</v>
      </c>
      <c r="C209" s="326">
        <v>200</v>
      </c>
      <c r="D209" s="333"/>
      <c r="E209" s="333">
        <v>549.79999999999995</v>
      </c>
    </row>
    <row r="210" spans="1:5" ht="54.75" customHeight="1">
      <c r="A210" s="10" t="s">
        <v>320</v>
      </c>
      <c r="B210" s="329">
        <v>4290020160</v>
      </c>
      <c r="C210" s="326">
        <v>200</v>
      </c>
      <c r="D210" s="333">
        <v>2368.6</v>
      </c>
      <c r="E210" s="105">
        <v>1963.8</v>
      </c>
    </row>
    <row r="211" spans="1:5" ht="25.5">
      <c r="A211" s="10" t="s">
        <v>406</v>
      </c>
      <c r="B211" s="329">
        <v>4290020270</v>
      </c>
      <c r="C211" s="326">
        <v>200</v>
      </c>
      <c r="D211" s="333">
        <v>559.4</v>
      </c>
      <c r="E211" s="105">
        <v>559.4</v>
      </c>
    </row>
    <row r="212" spans="1:5" ht="28.5" customHeight="1">
      <c r="A212" s="332" t="s">
        <v>810</v>
      </c>
      <c r="B212" s="329">
        <v>4290020170</v>
      </c>
      <c r="C212" s="326">
        <v>200</v>
      </c>
      <c r="D212" s="333"/>
      <c r="E212" s="105">
        <v>190</v>
      </c>
    </row>
    <row r="213" spans="1:5" ht="29.25" customHeight="1">
      <c r="A213" s="332" t="s">
        <v>368</v>
      </c>
      <c r="B213" s="329">
        <v>4290020180</v>
      </c>
      <c r="C213" s="326">
        <v>200</v>
      </c>
      <c r="D213" s="333">
        <v>400</v>
      </c>
      <c r="E213" s="105">
        <v>400</v>
      </c>
    </row>
    <row r="214" spans="1:5" ht="27.75" customHeight="1">
      <c r="A214" s="10" t="s">
        <v>256</v>
      </c>
      <c r="B214" s="329">
        <v>4290007010</v>
      </c>
      <c r="C214" s="326">
        <v>300</v>
      </c>
      <c r="D214" s="333">
        <v>1316.4</v>
      </c>
      <c r="E214" s="105">
        <v>1316.4</v>
      </c>
    </row>
    <row r="215" spans="1:5" ht="39.75" customHeight="1">
      <c r="A215" s="10" t="s">
        <v>811</v>
      </c>
      <c r="B215" s="329">
        <v>4290000380</v>
      </c>
      <c r="C215" s="326">
        <v>200</v>
      </c>
      <c r="D215" s="333"/>
      <c r="E215" s="105">
        <v>177.8</v>
      </c>
    </row>
    <row r="216" spans="1:5" ht="30" customHeight="1">
      <c r="A216" s="50" t="s">
        <v>43</v>
      </c>
      <c r="B216" s="327">
        <v>4300000000</v>
      </c>
      <c r="C216" s="326"/>
      <c r="D216" s="334">
        <f>D217</f>
        <v>9.9</v>
      </c>
      <c r="E216" s="334">
        <f>E217</f>
        <v>9.9</v>
      </c>
    </row>
    <row r="217" spans="1:5">
      <c r="A217" s="10" t="s">
        <v>42</v>
      </c>
      <c r="B217" s="329">
        <v>4390000000</v>
      </c>
      <c r="C217" s="326"/>
      <c r="D217" s="333">
        <f>D218+D219</f>
        <v>9.9</v>
      </c>
      <c r="E217" s="333">
        <f>E218+E219</f>
        <v>9.9</v>
      </c>
    </row>
    <row r="218" spans="1:5" ht="38.25">
      <c r="A218" s="332" t="s">
        <v>321</v>
      </c>
      <c r="B218" s="329">
        <v>4390080350</v>
      </c>
      <c r="C218" s="326">
        <v>200</v>
      </c>
      <c r="D218" s="333">
        <v>6.9</v>
      </c>
      <c r="E218" s="105">
        <v>6.9</v>
      </c>
    </row>
    <row r="219" spans="1:5" ht="78.75" customHeight="1">
      <c r="A219" s="332" t="s">
        <v>322</v>
      </c>
      <c r="B219" s="329">
        <v>4390080370</v>
      </c>
      <c r="C219" s="326">
        <v>200</v>
      </c>
      <c r="D219" s="333">
        <v>3</v>
      </c>
      <c r="E219" s="105">
        <v>3</v>
      </c>
    </row>
    <row r="220" spans="1:5" ht="19.5" customHeight="1">
      <c r="A220" s="89" t="s">
        <v>44</v>
      </c>
      <c r="B220" s="90"/>
      <c r="C220" s="87"/>
      <c r="D220" s="88">
        <f>D20+D82+D102+D106+D110+D136+D140+D149+D155+D185+D188+D199+D216+D161+D166+D170+D177+D144</f>
        <v>170439.3</v>
      </c>
      <c r="E220" s="88">
        <f>E20+E82+E102+E106+E110+E136+E140+E149+E155+E185+E188+E199+E216+E161+E166+E170+E177+E144</f>
        <v>167250.90000000002</v>
      </c>
    </row>
  </sheetData>
  <mergeCells count="25">
    <mergeCell ref="A1:E1"/>
    <mergeCell ref="A2:E2"/>
    <mergeCell ref="A3:E3"/>
    <mergeCell ref="A4:E4"/>
    <mergeCell ref="A5:E5"/>
    <mergeCell ref="A30:A31"/>
    <mergeCell ref="B30:B31"/>
    <mergeCell ref="C30:C31"/>
    <mergeCell ref="D30:D31"/>
    <mergeCell ref="E30:E31"/>
    <mergeCell ref="A13:D13"/>
    <mergeCell ref="A14:D14"/>
    <mergeCell ref="A15:D15"/>
    <mergeCell ref="A17:A19"/>
    <mergeCell ref="B17:B19"/>
    <mergeCell ref="C17:C19"/>
    <mergeCell ref="D17:E17"/>
    <mergeCell ref="D18:D19"/>
    <mergeCell ref="E18:E19"/>
    <mergeCell ref="A12:D12"/>
    <mergeCell ref="A6:E6"/>
    <mergeCell ref="A7:E7"/>
    <mergeCell ref="B8:E8"/>
    <mergeCell ref="B9:E9"/>
    <mergeCell ref="A10:E10"/>
  </mergeCells>
  <pageMargins left="0.7" right="0.7" top="0.75" bottom="0.75" header="0.3" footer="0.3"/>
  <pageSetup paperSize="9" scale="80" orientation="portrait" r:id="rId1"/>
  <rowBreaks count="2" manualBreakCount="2">
    <brk id="109" max="4" man="1"/>
    <brk id="1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view="pageBreakPreview" topLeftCell="A26" zoomScaleSheetLayoutView="100" workbookViewId="0">
      <selection activeCell="D32" sqref="D32"/>
    </sheetView>
  </sheetViews>
  <sheetFormatPr defaultRowHeight="15"/>
  <cols>
    <col min="1" max="1" width="8.5703125" customWidth="1"/>
    <col min="2" max="2" width="67.85546875" customWidth="1"/>
    <col min="3" max="3" width="10.42578125" customWidth="1"/>
    <col min="5" max="5" width="8.85546875" customWidth="1"/>
  </cols>
  <sheetData>
    <row r="1" spans="1:5" ht="15.75">
      <c r="B1" s="363" t="s">
        <v>769</v>
      </c>
      <c r="C1" s="363"/>
      <c r="D1" s="363"/>
      <c r="E1" s="363"/>
    </row>
    <row r="2" spans="1:5" ht="15.75">
      <c r="B2" s="363" t="s">
        <v>0</v>
      </c>
      <c r="C2" s="363"/>
      <c r="D2" s="363"/>
      <c r="E2" s="363"/>
    </row>
    <row r="3" spans="1:5" ht="15.75">
      <c r="B3" s="363" t="s">
        <v>1</v>
      </c>
      <c r="C3" s="363"/>
      <c r="D3" s="363"/>
      <c r="E3" s="363"/>
    </row>
    <row r="4" spans="1:5" ht="15.75">
      <c r="B4" s="363" t="s">
        <v>2</v>
      </c>
      <c r="C4" s="363"/>
      <c r="D4" s="363"/>
      <c r="E4" s="363"/>
    </row>
    <row r="5" spans="1:5" ht="15.75">
      <c r="B5" s="363" t="s">
        <v>778</v>
      </c>
      <c r="C5" s="363"/>
      <c r="D5" s="363"/>
      <c r="E5" s="363"/>
    </row>
    <row r="6" spans="1:5" ht="15.75">
      <c r="B6" s="363" t="s">
        <v>357</v>
      </c>
      <c r="C6" s="363"/>
      <c r="D6" s="363"/>
      <c r="E6" s="363"/>
    </row>
    <row r="7" spans="1:5" ht="15.75">
      <c r="B7" s="363" t="s">
        <v>0</v>
      </c>
      <c r="C7" s="363"/>
      <c r="D7" s="363"/>
      <c r="E7" s="363"/>
    </row>
    <row r="8" spans="1:5" ht="15.75">
      <c r="B8" s="363" t="s">
        <v>1</v>
      </c>
      <c r="C8" s="363"/>
      <c r="D8" s="363"/>
      <c r="E8" s="363"/>
    </row>
    <row r="9" spans="1:5" ht="15.75">
      <c r="B9" s="363" t="s">
        <v>2</v>
      </c>
      <c r="C9" s="363"/>
      <c r="D9" s="363"/>
      <c r="E9" s="363"/>
    </row>
    <row r="10" spans="1:5" ht="18.75">
      <c r="A10" s="2"/>
      <c r="B10" s="363" t="s">
        <v>460</v>
      </c>
      <c r="C10" s="363"/>
      <c r="D10" s="363"/>
      <c r="E10" s="363"/>
    </row>
    <row r="11" spans="1:5" ht="9" customHeight="1">
      <c r="A11" s="2"/>
      <c r="B11" s="409"/>
      <c r="C11" s="409"/>
    </row>
    <row r="12" spans="1:5">
      <c r="A12" s="379" t="s">
        <v>50</v>
      </c>
      <c r="B12" s="449"/>
      <c r="C12" s="449"/>
    </row>
    <row r="13" spans="1:5" ht="31.5" customHeight="1">
      <c r="A13" s="379" t="s">
        <v>361</v>
      </c>
      <c r="B13" s="449"/>
      <c r="C13" s="449"/>
    </row>
    <row r="14" spans="1:5" ht="17.25" customHeight="1">
      <c r="A14" s="444" t="s">
        <v>4</v>
      </c>
      <c r="B14" s="444"/>
      <c r="C14" s="444"/>
      <c r="D14" s="444"/>
      <c r="E14" s="444"/>
    </row>
    <row r="15" spans="1:5" ht="54" customHeight="1">
      <c r="A15" s="123"/>
      <c r="B15" s="116" t="s">
        <v>3</v>
      </c>
      <c r="C15" s="116" t="s">
        <v>362</v>
      </c>
      <c r="D15" s="246" t="s">
        <v>650</v>
      </c>
      <c r="E15" s="170" t="s">
        <v>651</v>
      </c>
    </row>
    <row r="16" spans="1:5">
      <c r="A16" s="121" t="s">
        <v>71</v>
      </c>
      <c r="B16" s="115" t="s">
        <v>51</v>
      </c>
      <c r="C16" s="122">
        <f>SUM(C17:C25)</f>
        <v>30674.600000000002</v>
      </c>
      <c r="D16" s="253">
        <f>D17+D18+D20+D22+D23+D24+D25</f>
        <v>39</v>
      </c>
      <c r="E16" s="253">
        <f t="shared" ref="E16" si="0">SUM(E17:E25)</f>
        <v>30713.600000000002</v>
      </c>
    </row>
    <row r="17" spans="1:5" s="15" customFormat="1" ht="27.75" customHeight="1">
      <c r="A17" s="120" t="s">
        <v>112</v>
      </c>
      <c r="B17" s="164" t="s">
        <v>113</v>
      </c>
      <c r="C17" s="118">
        <v>1313.5</v>
      </c>
      <c r="D17" s="162"/>
      <c r="E17" s="252">
        <v>1313.5</v>
      </c>
    </row>
    <row r="18" spans="1:5" ht="29.25" customHeight="1">
      <c r="A18" s="448" t="s">
        <v>72</v>
      </c>
      <c r="B18" s="447" t="s">
        <v>418</v>
      </c>
      <c r="C18" s="442">
        <v>977.9</v>
      </c>
      <c r="D18" s="162"/>
      <c r="E18" s="442">
        <v>977.9</v>
      </c>
    </row>
    <row r="19" spans="1:5" ht="15" hidden="1" customHeight="1">
      <c r="A19" s="448"/>
      <c r="B19" s="447"/>
      <c r="C19" s="442"/>
      <c r="D19" s="162"/>
      <c r="E19" s="442"/>
    </row>
    <row r="20" spans="1:5" ht="41.25" customHeight="1">
      <c r="A20" s="448" t="s">
        <v>73</v>
      </c>
      <c r="B20" s="447" t="s">
        <v>419</v>
      </c>
      <c r="C20" s="442">
        <v>17434.400000000001</v>
      </c>
      <c r="D20" s="162"/>
      <c r="E20" s="442">
        <v>17434.400000000001</v>
      </c>
    </row>
    <row r="21" spans="1:5" ht="15" hidden="1" customHeight="1">
      <c r="A21" s="448"/>
      <c r="B21" s="447"/>
      <c r="C21" s="442"/>
      <c r="D21" s="162"/>
      <c r="E21" s="442"/>
    </row>
    <row r="22" spans="1:5">
      <c r="A22" s="120" t="s">
        <v>110</v>
      </c>
      <c r="B22" s="117" t="s">
        <v>111</v>
      </c>
      <c r="C22" s="118"/>
      <c r="D22" s="162"/>
      <c r="E22" s="252"/>
    </row>
    <row r="23" spans="1:5" ht="29.25" customHeight="1">
      <c r="A23" s="120" t="s">
        <v>74</v>
      </c>
      <c r="B23" s="164" t="s">
        <v>52</v>
      </c>
      <c r="C23" s="118">
        <v>3445.8</v>
      </c>
      <c r="D23" s="162"/>
      <c r="E23" s="252">
        <v>3445.8</v>
      </c>
    </row>
    <row r="24" spans="1:5">
      <c r="A24" s="120" t="s">
        <v>75</v>
      </c>
      <c r="B24" s="117" t="s">
        <v>53</v>
      </c>
      <c r="C24" s="118">
        <v>5200</v>
      </c>
      <c r="D24" s="162"/>
      <c r="E24" s="252">
        <v>5200</v>
      </c>
    </row>
    <row r="25" spans="1:5">
      <c r="A25" s="120" t="s">
        <v>76</v>
      </c>
      <c r="B25" s="117" t="s">
        <v>54</v>
      </c>
      <c r="C25" s="118">
        <v>2303</v>
      </c>
      <c r="D25" s="282" t="s">
        <v>761</v>
      </c>
      <c r="E25" s="252">
        <f>C25+D25</f>
        <v>2342</v>
      </c>
    </row>
    <row r="26" spans="1:5" ht="16.5" customHeight="1">
      <c r="A26" s="445" t="s">
        <v>77</v>
      </c>
      <c r="B26" s="446" t="s">
        <v>55</v>
      </c>
      <c r="C26" s="443">
        <f>C28</f>
        <v>4943.5</v>
      </c>
      <c r="D26" s="162"/>
      <c r="E26" s="443">
        <f>E28</f>
        <v>4943.5</v>
      </c>
    </row>
    <row r="27" spans="1:5" ht="15" hidden="1" customHeight="1">
      <c r="A27" s="445"/>
      <c r="B27" s="446"/>
      <c r="C27" s="443"/>
      <c r="D27" s="162"/>
      <c r="E27" s="443"/>
    </row>
    <row r="28" spans="1:5" ht="26.25" customHeight="1">
      <c r="A28" s="120" t="s">
        <v>78</v>
      </c>
      <c r="B28" s="447" t="s">
        <v>56</v>
      </c>
      <c r="C28" s="442">
        <v>4943.5</v>
      </c>
      <c r="D28" s="162"/>
      <c r="E28" s="442">
        <v>4943.5</v>
      </c>
    </row>
    <row r="29" spans="1:5" ht="15" hidden="1" customHeight="1">
      <c r="A29" s="120"/>
      <c r="B29" s="447"/>
      <c r="C29" s="442"/>
      <c r="D29" s="162"/>
      <c r="E29" s="442"/>
    </row>
    <row r="30" spans="1:5" ht="14.25" customHeight="1">
      <c r="A30" s="121" t="s">
        <v>79</v>
      </c>
      <c r="B30" s="115" t="s">
        <v>57</v>
      </c>
      <c r="C30" s="122">
        <f>C31+C32+C33</f>
        <v>7735.7</v>
      </c>
      <c r="D30" s="253">
        <f t="shared" ref="D30:E30" si="1">D31+D32+D33</f>
        <v>748.3</v>
      </c>
      <c r="E30" s="253">
        <f t="shared" si="1"/>
        <v>8484</v>
      </c>
    </row>
    <row r="31" spans="1:5">
      <c r="A31" s="120" t="s">
        <v>80</v>
      </c>
      <c r="B31" s="117" t="s">
        <v>58</v>
      </c>
      <c r="C31" s="118">
        <v>353</v>
      </c>
      <c r="D31" s="162"/>
      <c r="E31" s="252">
        <v>353</v>
      </c>
    </row>
    <row r="32" spans="1:5">
      <c r="A32" s="120" t="s">
        <v>81</v>
      </c>
      <c r="B32" s="117" t="s">
        <v>59</v>
      </c>
      <c r="C32" s="118">
        <v>4731.5</v>
      </c>
      <c r="D32" s="282" t="s">
        <v>762</v>
      </c>
      <c r="E32" s="252">
        <f>C32+D32</f>
        <v>5479.8</v>
      </c>
    </row>
    <row r="33" spans="1:5">
      <c r="A33" s="120" t="s">
        <v>82</v>
      </c>
      <c r="B33" s="117" t="s">
        <v>60</v>
      </c>
      <c r="C33" s="118">
        <v>2651.2</v>
      </c>
      <c r="D33" s="162"/>
      <c r="E33" s="252">
        <v>2651.2</v>
      </c>
    </row>
    <row r="34" spans="1:5">
      <c r="A34" s="167" t="s">
        <v>421</v>
      </c>
      <c r="B34" s="163" t="s">
        <v>420</v>
      </c>
      <c r="C34" s="168">
        <f>C35+C36+C37</f>
        <v>8863.6</v>
      </c>
      <c r="D34" s="162"/>
      <c r="E34" s="253">
        <f>E35+E36+E37</f>
        <v>8863.6</v>
      </c>
    </row>
    <row r="35" spans="1:5">
      <c r="A35" s="169" t="s">
        <v>414</v>
      </c>
      <c r="B35" s="164" t="s">
        <v>422</v>
      </c>
      <c r="C35" s="165">
        <v>1023.1</v>
      </c>
      <c r="D35" s="162"/>
      <c r="E35" s="252">
        <v>1023.1</v>
      </c>
    </row>
    <row r="36" spans="1:5">
      <c r="A36" s="169" t="s">
        <v>413</v>
      </c>
      <c r="B36" s="164" t="s">
        <v>423</v>
      </c>
      <c r="C36" s="165">
        <v>6752.6</v>
      </c>
      <c r="D36" s="162"/>
      <c r="E36" s="252">
        <v>6752.6</v>
      </c>
    </row>
    <row r="37" spans="1:5">
      <c r="A37" s="169" t="s">
        <v>415</v>
      </c>
      <c r="B37" s="164" t="s">
        <v>424</v>
      </c>
      <c r="C37" s="165">
        <v>1087.9000000000001</v>
      </c>
      <c r="D37" s="162"/>
      <c r="E37" s="252">
        <v>1087.9000000000001</v>
      </c>
    </row>
    <row r="38" spans="1:5">
      <c r="A38" s="121" t="s">
        <v>83</v>
      </c>
      <c r="B38" s="38" t="s">
        <v>105</v>
      </c>
      <c r="C38" s="122">
        <f>C39+C40+C42+C43+C41</f>
        <v>109620.79999999999</v>
      </c>
      <c r="D38" s="313">
        <f t="shared" ref="D38:E38" si="2">D39+D40+D42+D43+D41</f>
        <v>0</v>
      </c>
      <c r="E38" s="313">
        <f t="shared" si="2"/>
        <v>109620.79999999999</v>
      </c>
    </row>
    <row r="39" spans="1:5">
      <c r="A39" s="120" t="s">
        <v>84</v>
      </c>
      <c r="B39" s="17" t="s">
        <v>61</v>
      </c>
      <c r="C39" s="118">
        <v>14140.9</v>
      </c>
      <c r="D39" s="162"/>
      <c r="E39" s="252">
        <v>14140.9</v>
      </c>
    </row>
    <row r="40" spans="1:5">
      <c r="A40" s="120" t="s">
        <v>85</v>
      </c>
      <c r="B40" s="17" t="s">
        <v>62</v>
      </c>
      <c r="C40" s="118">
        <v>86022.8</v>
      </c>
      <c r="D40" s="283">
        <v>-5276.8</v>
      </c>
      <c r="E40" s="252">
        <f>C40+D40</f>
        <v>80746</v>
      </c>
    </row>
    <row r="41" spans="1:5">
      <c r="A41" s="310" t="s">
        <v>779</v>
      </c>
      <c r="B41" s="306" t="s">
        <v>787</v>
      </c>
      <c r="C41" s="312"/>
      <c r="D41" s="283">
        <v>5276.8</v>
      </c>
      <c r="E41" s="312">
        <f>C41+D41</f>
        <v>5276.8</v>
      </c>
    </row>
    <row r="42" spans="1:5">
      <c r="A42" s="120" t="s">
        <v>86</v>
      </c>
      <c r="B42" s="17" t="s">
        <v>363</v>
      </c>
      <c r="C42" s="118">
        <v>845.7</v>
      </c>
      <c r="D42" s="162"/>
      <c r="E42" s="252">
        <v>845.7</v>
      </c>
    </row>
    <row r="43" spans="1:5">
      <c r="A43" s="120" t="s">
        <v>87</v>
      </c>
      <c r="B43" s="17" t="s">
        <v>63</v>
      </c>
      <c r="C43" s="118">
        <v>8611.4</v>
      </c>
      <c r="D43" s="162"/>
      <c r="E43" s="252">
        <v>8611.4</v>
      </c>
    </row>
    <row r="44" spans="1:5">
      <c r="A44" s="121" t="s">
        <v>88</v>
      </c>
      <c r="B44" s="38" t="s">
        <v>281</v>
      </c>
      <c r="C44" s="122">
        <f>C45+C46</f>
        <v>7849</v>
      </c>
      <c r="D44" s="253">
        <f t="shared" ref="D44:E44" si="3">D45+D46</f>
        <v>93</v>
      </c>
      <c r="E44" s="253">
        <f t="shared" si="3"/>
        <v>7942</v>
      </c>
    </row>
    <row r="45" spans="1:5">
      <c r="A45" s="120" t="s">
        <v>89</v>
      </c>
      <c r="B45" s="17" t="s">
        <v>64</v>
      </c>
      <c r="C45" s="118">
        <v>6591.3</v>
      </c>
      <c r="D45" s="282" t="s">
        <v>760</v>
      </c>
      <c r="E45" s="252">
        <f>C45+D45</f>
        <v>6684.3</v>
      </c>
    </row>
    <row r="46" spans="1:5">
      <c r="A46" s="120" t="s">
        <v>279</v>
      </c>
      <c r="B46" s="17" t="s">
        <v>280</v>
      </c>
      <c r="C46" s="118">
        <v>1257.7</v>
      </c>
      <c r="D46" s="162"/>
      <c r="E46" s="252">
        <v>1257.7</v>
      </c>
    </row>
    <row r="47" spans="1:5">
      <c r="A47" s="167" t="s">
        <v>425</v>
      </c>
      <c r="B47" s="170" t="s">
        <v>426</v>
      </c>
      <c r="C47" s="168">
        <f>C48</f>
        <v>400</v>
      </c>
      <c r="D47" s="162"/>
      <c r="E47" s="253">
        <f>E48</f>
        <v>400</v>
      </c>
    </row>
    <row r="48" spans="1:5">
      <c r="A48" s="169" t="s">
        <v>417</v>
      </c>
      <c r="B48" s="171" t="s">
        <v>427</v>
      </c>
      <c r="C48" s="165">
        <v>400</v>
      </c>
      <c r="D48" s="162"/>
      <c r="E48" s="252">
        <v>400</v>
      </c>
    </row>
    <row r="49" spans="1:5">
      <c r="A49" s="121" t="s">
        <v>90</v>
      </c>
      <c r="B49" s="38" t="s">
        <v>65</v>
      </c>
      <c r="C49" s="122">
        <f>C50+C52+C51</f>
        <v>2347.6999999999998</v>
      </c>
      <c r="D49" s="253">
        <f t="shared" ref="D49:E49" si="4">D50+D52+D51</f>
        <v>37.700000000000003</v>
      </c>
      <c r="E49" s="253">
        <f t="shared" si="4"/>
        <v>2385.4</v>
      </c>
    </row>
    <row r="50" spans="1:5">
      <c r="A50" s="120" t="s">
        <v>91</v>
      </c>
      <c r="B50" s="17" t="s">
        <v>66</v>
      </c>
      <c r="C50" s="118">
        <v>1316.1</v>
      </c>
      <c r="D50" s="162"/>
      <c r="E50" s="252">
        <v>1316.1</v>
      </c>
    </row>
    <row r="51" spans="1:5">
      <c r="A51" s="120" t="s">
        <v>339</v>
      </c>
      <c r="B51" s="17" t="s">
        <v>340</v>
      </c>
      <c r="C51" s="118">
        <v>376.9</v>
      </c>
      <c r="D51" s="283">
        <v>37.700000000000003</v>
      </c>
      <c r="E51" s="252">
        <f>C51+D51</f>
        <v>414.59999999999997</v>
      </c>
    </row>
    <row r="52" spans="1:5">
      <c r="A52" s="120" t="s">
        <v>92</v>
      </c>
      <c r="B52" s="17" t="s">
        <v>67</v>
      </c>
      <c r="C52" s="118">
        <v>654.70000000000005</v>
      </c>
      <c r="D52" s="162"/>
      <c r="E52" s="252">
        <v>654.70000000000005</v>
      </c>
    </row>
    <row r="53" spans="1:5">
      <c r="A53" s="121" t="s">
        <v>93</v>
      </c>
      <c r="B53" s="38" t="s">
        <v>68</v>
      </c>
      <c r="C53" s="122">
        <f>C54</f>
        <v>177.8</v>
      </c>
      <c r="D53" s="162"/>
      <c r="E53" s="253">
        <f>E54</f>
        <v>177.8</v>
      </c>
    </row>
    <row r="54" spans="1:5">
      <c r="A54" s="120" t="s">
        <v>94</v>
      </c>
      <c r="B54" s="17" t="s">
        <v>69</v>
      </c>
      <c r="C54" s="118">
        <v>177.8</v>
      </c>
      <c r="D54" s="162"/>
      <c r="E54" s="252">
        <v>177.8</v>
      </c>
    </row>
    <row r="55" spans="1:5" ht="21.75" customHeight="1">
      <c r="A55" s="121"/>
      <c r="B55" s="38" t="s">
        <v>70</v>
      </c>
      <c r="C55" s="122">
        <f>C16+C26+C30+C38+C44+C49+C53+C47+C34</f>
        <v>172612.69999999998</v>
      </c>
      <c r="D55" s="253">
        <f t="shared" ref="D55:E55" si="5">D16+D26+D30+D38+D44+D49+D53+D47+D34</f>
        <v>918</v>
      </c>
      <c r="E55" s="253">
        <f t="shared" si="5"/>
        <v>173530.69999999998</v>
      </c>
    </row>
    <row r="57" spans="1:5">
      <c r="B57" s="166"/>
    </row>
    <row r="58" spans="1:5" ht="51.75" customHeight="1">
      <c r="B58" s="173"/>
    </row>
  </sheetData>
  <mergeCells count="29">
    <mergeCell ref="B7:E7"/>
    <mergeCell ref="B11:C11"/>
    <mergeCell ref="A12:C12"/>
    <mergeCell ref="A13:C13"/>
    <mergeCell ref="A18:A19"/>
    <mergeCell ref="B18:B19"/>
    <mergeCell ref="C18:C19"/>
    <mergeCell ref="C26:C27"/>
    <mergeCell ref="B28:B29"/>
    <mergeCell ref="C28:C29"/>
    <mergeCell ref="A20:A21"/>
    <mergeCell ref="B20:B21"/>
    <mergeCell ref="C20:C21"/>
    <mergeCell ref="E20:E21"/>
    <mergeCell ref="E26:E27"/>
    <mergeCell ref="E28:E29"/>
    <mergeCell ref="B1:E1"/>
    <mergeCell ref="B2:E2"/>
    <mergeCell ref="B3:E3"/>
    <mergeCell ref="B4:E4"/>
    <mergeCell ref="B5:E5"/>
    <mergeCell ref="B8:E8"/>
    <mergeCell ref="B9:E9"/>
    <mergeCell ref="B10:E10"/>
    <mergeCell ref="A14:E14"/>
    <mergeCell ref="E18:E19"/>
    <mergeCell ref="B6:E6"/>
    <mergeCell ref="A26:A27"/>
    <mergeCell ref="B26:B27"/>
  </mergeCell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8"/>
  <sheetViews>
    <sheetView view="pageBreakPreview" topLeftCell="A11" zoomScaleSheetLayoutView="100" workbookViewId="0">
      <selection activeCell="X11" sqref="X11"/>
    </sheetView>
  </sheetViews>
  <sheetFormatPr defaultRowHeight="15"/>
  <cols>
    <col min="1" max="1" width="8.5703125" customWidth="1"/>
    <col min="2" max="2" width="59" customWidth="1"/>
    <col min="3" max="3" width="10.42578125" customWidth="1"/>
    <col min="4" max="4" width="9.28515625" customWidth="1"/>
  </cols>
  <sheetData>
    <row r="1" spans="1:4" ht="15.75">
      <c r="B1" s="454" t="s">
        <v>258</v>
      </c>
      <c r="C1" s="454"/>
      <c r="D1" s="454"/>
    </row>
    <row r="2" spans="1:4" ht="15.75">
      <c r="B2" s="454" t="s">
        <v>0</v>
      </c>
      <c r="C2" s="454"/>
      <c r="D2" s="454"/>
    </row>
    <row r="3" spans="1:4" ht="15.75">
      <c r="B3" s="363" t="s">
        <v>1</v>
      </c>
      <c r="C3" s="363"/>
      <c r="D3" s="363"/>
    </row>
    <row r="4" spans="1:4" ht="15.75">
      <c r="B4" s="363" t="s">
        <v>2</v>
      </c>
      <c r="C4" s="363"/>
      <c r="D4" s="363"/>
    </row>
    <row r="5" spans="1:4" ht="15.75">
      <c r="B5" s="454" t="s">
        <v>778</v>
      </c>
      <c r="C5" s="454"/>
      <c r="D5" s="454"/>
    </row>
    <row r="6" spans="1:4" ht="15.75">
      <c r="B6" s="363" t="s">
        <v>812</v>
      </c>
      <c r="C6" s="363"/>
      <c r="D6" s="363"/>
    </row>
    <row r="7" spans="1:4" ht="15.75">
      <c r="B7" s="363" t="s">
        <v>0</v>
      </c>
      <c r="C7" s="363"/>
      <c r="D7" s="363"/>
    </row>
    <row r="8" spans="1:4" ht="15.75">
      <c r="B8" s="363" t="s">
        <v>1</v>
      </c>
      <c r="C8" s="363"/>
      <c r="D8" s="363"/>
    </row>
    <row r="9" spans="1:4" ht="15.75">
      <c r="B9" s="363" t="s">
        <v>2</v>
      </c>
      <c r="C9" s="363"/>
      <c r="D9" s="363"/>
    </row>
    <row r="10" spans="1:4" ht="18.75">
      <c r="A10" s="2"/>
      <c r="B10" s="363" t="s">
        <v>460</v>
      </c>
      <c r="C10" s="363"/>
      <c r="D10" s="363"/>
    </row>
    <row r="11" spans="1:4" ht="9" customHeight="1">
      <c r="A11" s="2"/>
      <c r="B11" s="409"/>
      <c r="C11" s="409"/>
      <c r="D11" s="409"/>
    </row>
    <row r="12" spans="1:4">
      <c r="A12" s="379" t="s">
        <v>50</v>
      </c>
      <c r="B12" s="449"/>
      <c r="C12" s="449"/>
      <c r="D12" s="449"/>
    </row>
    <row r="13" spans="1:4" ht="43.5" customHeight="1">
      <c r="A13" s="379" t="s">
        <v>813</v>
      </c>
      <c r="B13" s="449"/>
      <c r="C13" s="449"/>
      <c r="D13" s="449"/>
    </row>
    <row r="14" spans="1:4" ht="22.5" customHeight="1">
      <c r="A14" s="375" t="s">
        <v>4</v>
      </c>
      <c r="B14" s="410"/>
      <c r="C14" s="410"/>
      <c r="D14" s="410"/>
    </row>
    <row r="15" spans="1:4" ht="22.5" customHeight="1">
      <c r="A15" s="450"/>
      <c r="B15" s="416" t="s">
        <v>3</v>
      </c>
      <c r="C15" s="452" t="s">
        <v>790</v>
      </c>
      <c r="D15" s="453"/>
    </row>
    <row r="16" spans="1:4" ht="54" customHeight="1">
      <c r="A16" s="451"/>
      <c r="B16" s="417"/>
      <c r="C16" s="329" t="s">
        <v>346</v>
      </c>
      <c r="D16" s="329" t="s">
        <v>345</v>
      </c>
    </row>
    <row r="17" spans="1:4">
      <c r="A17" s="335" t="s">
        <v>71</v>
      </c>
      <c r="B17" s="336" t="s">
        <v>51</v>
      </c>
      <c r="C17" s="334">
        <f>SUM(C18:C26)</f>
        <v>29649.600000000002</v>
      </c>
      <c r="D17" s="334">
        <f>SUM(D18:D26)</f>
        <v>29479.600000000002</v>
      </c>
    </row>
    <row r="18" spans="1:4" s="15" customFormat="1" ht="26.25" customHeight="1">
      <c r="A18" s="331" t="s">
        <v>112</v>
      </c>
      <c r="B18" s="332" t="s">
        <v>113</v>
      </c>
      <c r="C18" s="333">
        <v>1313.5</v>
      </c>
      <c r="D18" s="333">
        <v>1313.5</v>
      </c>
    </row>
    <row r="19" spans="1:4" ht="40.5" customHeight="1">
      <c r="A19" s="448" t="s">
        <v>72</v>
      </c>
      <c r="B19" s="447" t="s">
        <v>814</v>
      </c>
      <c r="C19" s="442">
        <v>977.9</v>
      </c>
      <c r="D19" s="442">
        <v>977.9</v>
      </c>
    </row>
    <row r="20" spans="1:4" ht="15" hidden="1" customHeight="1">
      <c r="A20" s="448"/>
      <c r="B20" s="447"/>
      <c r="C20" s="442"/>
      <c r="D20" s="442"/>
    </row>
    <row r="21" spans="1:4" ht="39" customHeight="1">
      <c r="A21" s="448" t="s">
        <v>73</v>
      </c>
      <c r="B21" s="447" t="s">
        <v>815</v>
      </c>
      <c r="C21" s="442">
        <v>17384.5</v>
      </c>
      <c r="D21" s="442">
        <v>17384.5</v>
      </c>
    </row>
    <row r="22" spans="1:4" ht="15" hidden="1" customHeight="1">
      <c r="A22" s="448"/>
      <c r="B22" s="447"/>
      <c r="C22" s="442"/>
      <c r="D22" s="442"/>
    </row>
    <row r="23" spans="1:4">
      <c r="A23" s="331" t="s">
        <v>110</v>
      </c>
      <c r="B23" s="332" t="s">
        <v>111</v>
      </c>
      <c r="C23" s="333"/>
      <c r="D23" s="333"/>
    </row>
    <row r="24" spans="1:4" ht="29.25" customHeight="1">
      <c r="A24" s="331" t="s">
        <v>74</v>
      </c>
      <c r="B24" s="332" t="s">
        <v>52</v>
      </c>
      <c r="C24" s="333">
        <v>3445.8</v>
      </c>
      <c r="D24" s="333">
        <v>3445.8</v>
      </c>
    </row>
    <row r="25" spans="1:4">
      <c r="A25" s="331" t="s">
        <v>75</v>
      </c>
      <c r="B25" s="332" t="s">
        <v>53</v>
      </c>
      <c r="C25" s="333">
        <v>5300</v>
      </c>
      <c r="D25" s="333">
        <v>5300</v>
      </c>
    </row>
    <row r="26" spans="1:4">
      <c r="A26" s="331" t="s">
        <v>76</v>
      </c>
      <c r="B26" s="332" t="s">
        <v>54</v>
      </c>
      <c r="C26" s="333">
        <v>1227.9000000000001</v>
      </c>
      <c r="D26" s="333">
        <v>1057.9000000000001</v>
      </c>
    </row>
    <row r="27" spans="1:4" ht="27.75" customHeight="1">
      <c r="A27" s="445" t="s">
        <v>77</v>
      </c>
      <c r="B27" s="446" t="s">
        <v>55</v>
      </c>
      <c r="C27" s="443">
        <f>C29</f>
        <v>4939.8999999999996</v>
      </c>
      <c r="D27" s="443">
        <f>D29</f>
        <v>5489.7</v>
      </c>
    </row>
    <row r="28" spans="1:4" ht="15" hidden="1" customHeight="1">
      <c r="A28" s="445"/>
      <c r="B28" s="446"/>
      <c r="C28" s="443"/>
      <c r="D28" s="443"/>
    </row>
    <row r="29" spans="1:4" ht="29.25" customHeight="1">
      <c r="A29" s="331" t="s">
        <v>78</v>
      </c>
      <c r="B29" s="447" t="s">
        <v>56</v>
      </c>
      <c r="C29" s="442">
        <v>4939.8999999999996</v>
      </c>
      <c r="D29" s="333">
        <v>5489.7</v>
      </c>
    </row>
    <row r="30" spans="1:4" ht="15" hidden="1" customHeight="1">
      <c r="A30" s="331"/>
      <c r="B30" s="447"/>
      <c r="C30" s="442"/>
      <c r="D30" s="333"/>
    </row>
    <row r="31" spans="1:4" ht="14.25" customHeight="1">
      <c r="A31" s="335" t="s">
        <v>79</v>
      </c>
      <c r="B31" s="336" t="s">
        <v>57</v>
      </c>
      <c r="C31" s="334">
        <f>C32+C33+C34</f>
        <v>8528.7000000000007</v>
      </c>
      <c r="D31" s="334">
        <f>D32+D33+D34</f>
        <v>8751.7000000000007</v>
      </c>
    </row>
    <row r="32" spans="1:4">
      <c r="A32" s="331" t="s">
        <v>80</v>
      </c>
      <c r="B32" s="332" t="s">
        <v>58</v>
      </c>
      <c r="C32" s="333">
        <v>353</v>
      </c>
      <c r="D32" s="333">
        <v>353</v>
      </c>
    </row>
    <row r="33" spans="1:4">
      <c r="A33" s="331" t="s">
        <v>81</v>
      </c>
      <c r="B33" s="332" t="s">
        <v>59</v>
      </c>
      <c r="C33" s="333">
        <v>4657.1000000000004</v>
      </c>
      <c r="D33" s="333">
        <v>5242.5</v>
      </c>
    </row>
    <row r="34" spans="1:4">
      <c r="A34" s="331" t="s">
        <v>82</v>
      </c>
      <c r="B34" s="332" t="s">
        <v>60</v>
      </c>
      <c r="C34" s="333">
        <v>3518.6</v>
      </c>
      <c r="D34" s="333">
        <v>3156.2</v>
      </c>
    </row>
    <row r="35" spans="1:4">
      <c r="A35" s="335" t="s">
        <v>421</v>
      </c>
      <c r="B35" s="336" t="s">
        <v>420</v>
      </c>
      <c r="C35" s="334">
        <f>C36+C37+C38</f>
        <v>9039.4</v>
      </c>
      <c r="D35" s="334">
        <f>D36+D37+D38</f>
        <v>8914.8000000000011</v>
      </c>
    </row>
    <row r="36" spans="1:4">
      <c r="A36" s="331" t="s">
        <v>414</v>
      </c>
      <c r="B36" s="332" t="s">
        <v>422</v>
      </c>
      <c r="C36" s="333">
        <v>1023.1</v>
      </c>
      <c r="D36" s="333">
        <v>1023.1</v>
      </c>
    </row>
    <row r="37" spans="1:4">
      <c r="A37" s="331" t="s">
        <v>413</v>
      </c>
      <c r="B37" s="332" t="s">
        <v>423</v>
      </c>
      <c r="C37" s="333">
        <v>6928.4</v>
      </c>
      <c r="D37" s="333">
        <v>6803.8</v>
      </c>
    </row>
    <row r="38" spans="1:4">
      <c r="A38" s="331" t="s">
        <v>415</v>
      </c>
      <c r="B38" s="332" t="s">
        <v>424</v>
      </c>
      <c r="C38" s="333">
        <v>1087.9000000000001</v>
      </c>
      <c r="D38" s="333">
        <v>1087.9000000000001</v>
      </c>
    </row>
    <row r="39" spans="1:4">
      <c r="A39" s="335" t="s">
        <v>83</v>
      </c>
      <c r="B39" s="170" t="s">
        <v>105</v>
      </c>
      <c r="C39" s="334">
        <f>C40+C41+C43+C44+C42</f>
        <v>107949.5</v>
      </c>
      <c r="D39" s="334">
        <f>D40+D41+D43+D44+D42</f>
        <v>104309.8</v>
      </c>
    </row>
    <row r="40" spans="1:4">
      <c r="A40" s="331" t="s">
        <v>84</v>
      </c>
      <c r="B40" s="324" t="s">
        <v>61</v>
      </c>
      <c r="C40" s="333">
        <v>14163.1</v>
      </c>
      <c r="D40" s="333">
        <v>13788.1</v>
      </c>
    </row>
    <row r="41" spans="1:4">
      <c r="A41" s="331" t="s">
        <v>85</v>
      </c>
      <c r="B41" s="324" t="s">
        <v>62</v>
      </c>
      <c r="C41" s="333">
        <v>79116.2</v>
      </c>
      <c r="D41" s="333">
        <v>75851.5</v>
      </c>
    </row>
    <row r="42" spans="1:4">
      <c r="A42" s="331" t="s">
        <v>779</v>
      </c>
      <c r="B42" s="324" t="s">
        <v>787</v>
      </c>
      <c r="C42" s="333">
        <v>5270.1</v>
      </c>
      <c r="D42" s="333">
        <v>5270.1</v>
      </c>
    </row>
    <row r="43" spans="1:4">
      <c r="A43" s="331" t="s">
        <v>86</v>
      </c>
      <c r="B43" s="324" t="s">
        <v>363</v>
      </c>
      <c r="C43" s="333">
        <v>855.7</v>
      </c>
      <c r="D43" s="333">
        <v>855.7</v>
      </c>
    </row>
    <row r="44" spans="1:4">
      <c r="A44" s="331" t="s">
        <v>87</v>
      </c>
      <c r="B44" s="324" t="s">
        <v>63</v>
      </c>
      <c r="C44" s="333">
        <v>8544.4</v>
      </c>
      <c r="D44" s="333">
        <v>8544.4</v>
      </c>
    </row>
    <row r="45" spans="1:4">
      <c r="A45" s="335" t="s">
        <v>88</v>
      </c>
      <c r="B45" s="170" t="s">
        <v>281</v>
      </c>
      <c r="C45" s="334">
        <f>C46+C47</f>
        <v>7849</v>
      </c>
      <c r="D45" s="334">
        <f>D46+D47</f>
        <v>7849</v>
      </c>
    </row>
    <row r="46" spans="1:4">
      <c r="A46" s="331" t="s">
        <v>89</v>
      </c>
      <c r="B46" s="324" t="s">
        <v>64</v>
      </c>
      <c r="C46" s="333">
        <v>6591.3</v>
      </c>
      <c r="D46" s="333">
        <v>6591.3</v>
      </c>
    </row>
    <row r="47" spans="1:4">
      <c r="A47" s="331" t="s">
        <v>279</v>
      </c>
      <c r="B47" s="324" t="s">
        <v>280</v>
      </c>
      <c r="C47" s="333">
        <v>1257.7</v>
      </c>
      <c r="D47" s="333">
        <v>1257.7</v>
      </c>
    </row>
    <row r="48" spans="1:4">
      <c r="A48" s="335" t="s">
        <v>425</v>
      </c>
      <c r="B48" s="170" t="s">
        <v>426</v>
      </c>
      <c r="C48" s="334">
        <f>C49</f>
        <v>200</v>
      </c>
      <c r="D48" s="334">
        <f>D49</f>
        <v>200</v>
      </c>
    </row>
    <row r="49" spans="1:4">
      <c r="A49" s="331" t="s">
        <v>417</v>
      </c>
      <c r="B49" s="324" t="s">
        <v>427</v>
      </c>
      <c r="C49" s="333">
        <v>200</v>
      </c>
      <c r="D49" s="333">
        <v>200</v>
      </c>
    </row>
    <row r="50" spans="1:4">
      <c r="A50" s="335" t="s">
        <v>90</v>
      </c>
      <c r="B50" s="170" t="s">
        <v>65</v>
      </c>
      <c r="C50" s="334">
        <f>C51+C53+C52</f>
        <v>2105.4</v>
      </c>
      <c r="D50" s="334">
        <f>D51+D53+D52</f>
        <v>2078.5</v>
      </c>
    </row>
    <row r="51" spans="1:4">
      <c r="A51" s="331" t="s">
        <v>91</v>
      </c>
      <c r="B51" s="324" t="s">
        <v>66</v>
      </c>
      <c r="C51" s="333">
        <v>1316.4</v>
      </c>
      <c r="D51" s="333">
        <v>1316.4</v>
      </c>
    </row>
    <row r="52" spans="1:4">
      <c r="A52" s="331" t="s">
        <v>339</v>
      </c>
      <c r="B52" s="324" t="s">
        <v>340</v>
      </c>
      <c r="C52" s="333">
        <v>134.30000000000001</v>
      </c>
      <c r="D52" s="333">
        <v>107.4</v>
      </c>
    </row>
    <row r="53" spans="1:4">
      <c r="A53" s="331" t="s">
        <v>92</v>
      </c>
      <c r="B53" s="324" t="s">
        <v>67</v>
      </c>
      <c r="C53" s="333">
        <v>654.70000000000005</v>
      </c>
      <c r="D53" s="329">
        <v>654.70000000000005</v>
      </c>
    </row>
    <row r="54" spans="1:4">
      <c r="A54" s="335" t="s">
        <v>93</v>
      </c>
      <c r="B54" s="170" t="s">
        <v>68</v>
      </c>
      <c r="C54" s="334">
        <f>C55</f>
        <v>177.8</v>
      </c>
      <c r="D54" s="334">
        <f>D55</f>
        <v>177.8</v>
      </c>
    </row>
    <row r="55" spans="1:4">
      <c r="A55" s="331" t="s">
        <v>94</v>
      </c>
      <c r="B55" s="324" t="s">
        <v>69</v>
      </c>
      <c r="C55" s="333">
        <v>177.8</v>
      </c>
      <c r="D55" s="329">
        <v>177.8</v>
      </c>
    </row>
    <row r="56" spans="1:4">
      <c r="A56" s="331"/>
      <c r="B56" s="170" t="s">
        <v>70</v>
      </c>
      <c r="C56" s="334">
        <f>C17+C27+C31+C35+C39+C45+C48+C50+C54</f>
        <v>170439.3</v>
      </c>
      <c r="D56" s="334">
        <f>D17+D27+D31+D35+D39+D45+D48+D50+D54</f>
        <v>167250.9</v>
      </c>
    </row>
    <row r="57" spans="1:4">
      <c r="A57" s="335"/>
      <c r="B57" s="170" t="s">
        <v>816</v>
      </c>
      <c r="C57" s="334">
        <v>6903</v>
      </c>
      <c r="D57" s="334">
        <v>14489.5</v>
      </c>
    </row>
    <row r="58" spans="1:4">
      <c r="A58" s="349"/>
      <c r="B58" s="349" t="s">
        <v>817</v>
      </c>
      <c r="C58" s="350">
        <f>C56+C57</f>
        <v>177342.3</v>
      </c>
      <c r="D58" s="350">
        <f>D56+D57</f>
        <v>181740.4</v>
      </c>
    </row>
  </sheetData>
  <mergeCells count="31">
    <mergeCell ref="B1:D1"/>
    <mergeCell ref="B2:D2"/>
    <mergeCell ref="B3:D3"/>
    <mergeCell ref="B4:D4"/>
    <mergeCell ref="B5:D5"/>
    <mergeCell ref="A27:A28"/>
    <mergeCell ref="B27:B28"/>
    <mergeCell ref="C27:C28"/>
    <mergeCell ref="D27:D28"/>
    <mergeCell ref="B29:B30"/>
    <mergeCell ref="C29:C30"/>
    <mergeCell ref="A19:A20"/>
    <mergeCell ref="B19:B20"/>
    <mergeCell ref="C19:C20"/>
    <mergeCell ref="D19:D20"/>
    <mergeCell ref="A21:A22"/>
    <mergeCell ref="B21:B22"/>
    <mergeCell ref="C21:C22"/>
    <mergeCell ref="D21:D22"/>
    <mergeCell ref="A12:D12"/>
    <mergeCell ref="A13:D13"/>
    <mergeCell ref="A14:D14"/>
    <mergeCell ref="A15:A16"/>
    <mergeCell ref="B15:B16"/>
    <mergeCell ref="C15:D15"/>
    <mergeCell ref="B11:D11"/>
    <mergeCell ref="B6:D6"/>
    <mergeCell ref="B7:D7"/>
    <mergeCell ref="B8:D8"/>
    <mergeCell ref="B9:D9"/>
    <mergeCell ref="B10:D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67"/>
  <sheetViews>
    <sheetView tabSelected="1" view="pageBreakPreview" topLeftCell="A153" zoomScale="89" zoomScaleSheetLayoutView="89" workbookViewId="0">
      <selection activeCell="I72" sqref="I72"/>
    </sheetView>
  </sheetViews>
  <sheetFormatPr defaultRowHeight="15"/>
  <cols>
    <col min="1" max="1" width="65.285156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42578125" customWidth="1"/>
    <col min="7" max="7" width="0.140625" hidden="1" customWidth="1"/>
    <col min="8" max="8" width="9.42578125" customWidth="1"/>
    <col min="9" max="9" width="9.140625" customWidth="1"/>
  </cols>
  <sheetData>
    <row r="1" spans="1:9" ht="15.75">
      <c r="D1" s="363" t="s">
        <v>788</v>
      </c>
      <c r="E1" s="363"/>
      <c r="F1" s="363"/>
      <c r="G1" s="363"/>
      <c r="H1" s="363"/>
      <c r="I1" s="363"/>
    </row>
    <row r="2" spans="1:9" ht="15.75">
      <c r="D2" s="363" t="s">
        <v>0</v>
      </c>
      <c r="E2" s="363"/>
      <c r="F2" s="363"/>
      <c r="G2" s="363"/>
      <c r="H2" s="363"/>
      <c r="I2" s="363"/>
    </row>
    <row r="3" spans="1:9" ht="15.75">
      <c r="D3" s="363" t="s">
        <v>1</v>
      </c>
      <c r="E3" s="363"/>
      <c r="F3" s="363"/>
      <c r="G3" s="363"/>
      <c r="H3" s="363"/>
      <c r="I3" s="363"/>
    </row>
    <row r="4" spans="1:9" ht="15.75">
      <c r="D4" s="363" t="s">
        <v>2</v>
      </c>
      <c r="E4" s="363"/>
      <c r="F4" s="363"/>
      <c r="G4" s="363"/>
      <c r="H4" s="363"/>
      <c r="I4" s="363"/>
    </row>
    <row r="5" spans="1:9" ht="15.75">
      <c r="C5" s="363" t="s">
        <v>778</v>
      </c>
      <c r="D5" s="363"/>
      <c r="E5" s="363"/>
      <c r="F5" s="363"/>
      <c r="G5" s="363"/>
      <c r="H5" s="363"/>
      <c r="I5" s="363"/>
    </row>
    <row r="6" spans="1:9" ht="15.75" customHeight="1">
      <c r="D6" s="363" t="s">
        <v>364</v>
      </c>
      <c r="E6" s="363"/>
      <c r="F6" s="363"/>
      <c r="G6" s="363"/>
      <c r="H6" s="363"/>
      <c r="I6" s="363"/>
    </row>
    <row r="7" spans="1:9" ht="15.75" customHeight="1">
      <c r="D7" s="363" t="s">
        <v>0</v>
      </c>
      <c r="E7" s="363"/>
      <c r="F7" s="363"/>
      <c r="G7" s="363"/>
      <c r="H7" s="363"/>
      <c r="I7" s="363"/>
    </row>
    <row r="8" spans="1:9" ht="15.75" customHeight="1">
      <c r="D8" s="363" t="s">
        <v>1</v>
      </c>
      <c r="E8" s="363"/>
      <c r="F8" s="363"/>
      <c r="G8" s="363"/>
      <c r="H8" s="363"/>
      <c r="I8" s="363"/>
    </row>
    <row r="9" spans="1:9" ht="18.75" customHeight="1">
      <c r="A9" s="2"/>
      <c r="D9" s="363" t="s">
        <v>2</v>
      </c>
      <c r="E9" s="363"/>
      <c r="F9" s="363"/>
      <c r="G9" s="363"/>
      <c r="H9" s="363"/>
      <c r="I9" s="363"/>
    </row>
    <row r="10" spans="1:9" ht="18.75" customHeight="1">
      <c r="A10" s="2"/>
      <c r="C10" s="363" t="s">
        <v>460</v>
      </c>
      <c r="D10" s="363"/>
      <c r="E10" s="363"/>
      <c r="F10" s="363"/>
      <c r="G10" s="363"/>
      <c r="H10" s="363"/>
      <c r="I10" s="363"/>
    </row>
    <row r="11" spans="1:9" ht="18.75">
      <c r="A11" s="2"/>
    </row>
    <row r="12" spans="1:9">
      <c r="A12" s="379" t="s">
        <v>101</v>
      </c>
      <c r="B12" s="449"/>
      <c r="C12" s="449"/>
      <c r="D12" s="449"/>
      <c r="E12" s="449"/>
      <c r="F12" s="449"/>
    </row>
    <row r="13" spans="1:9">
      <c r="A13" s="379" t="s">
        <v>365</v>
      </c>
      <c r="B13" s="449"/>
      <c r="C13" s="449"/>
      <c r="D13" s="449"/>
      <c r="E13" s="449"/>
      <c r="F13" s="449"/>
    </row>
    <row r="14" spans="1:9" ht="15.75">
      <c r="A14" s="6"/>
    </row>
    <row r="15" spans="1:9" ht="23.25" customHeight="1">
      <c r="A15" s="1"/>
      <c r="E15" s="457" t="s">
        <v>4</v>
      </c>
      <c r="F15" s="457"/>
      <c r="G15" s="457"/>
      <c r="H15" s="457"/>
      <c r="I15" s="457"/>
    </row>
    <row r="16" spans="1:9" ht="63.75" customHeight="1">
      <c r="A16" s="459"/>
      <c r="B16" s="459" t="s">
        <v>108</v>
      </c>
      <c r="C16" s="459" t="s">
        <v>95</v>
      </c>
      <c r="D16" s="455" t="s">
        <v>34</v>
      </c>
      <c r="E16" s="455" t="s">
        <v>96</v>
      </c>
      <c r="F16" s="455" t="s">
        <v>366</v>
      </c>
      <c r="G16" s="458"/>
      <c r="H16" s="424" t="s">
        <v>650</v>
      </c>
      <c r="I16" s="424" t="s">
        <v>651</v>
      </c>
    </row>
    <row r="17" spans="1:9" ht="33" customHeight="1">
      <c r="A17" s="459"/>
      <c r="B17" s="459"/>
      <c r="C17" s="459"/>
      <c r="D17" s="455"/>
      <c r="E17" s="455"/>
      <c r="F17" s="455"/>
      <c r="G17" s="458"/>
      <c r="H17" s="456"/>
      <c r="I17" s="456"/>
    </row>
    <row r="18" spans="1:9" ht="33" customHeight="1">
      <c r="A18" s="459"/>
      <c r="B18" s="459"/>
      <c r="C18" s="459"/>
      <c r="D18" s="455"/>
      <c r="E18" s="455"/>
      <c r="F18" s="455"/>
      <c r="G18" s="458"/>
      <c r="H18" s="425"/>
      <c r="I18" s="425"/>
    </row>
    <row r="19" spans="1:9" ht="15.75">
      <c r="A19" s="11" t="s">
        <v>97</v>
      </c>
      <c r="B19" s="18" t="s">
        <v>99</v>
      </c>
      <c r="C19" s="12"/>
      <c r="D19" s="153"/>
      <c r="E19" s="153"/>
      <c r="F19" s="159">
        <f>F20+F21+F22+F23+F24+F25+F26+F27+F28+F29+F30+F31+F32+F33+F34+F35+F36+F37+F38+F39+F41+F43+F44+F45+F46+F48+F49+F50+F51+F52+F53+F54+F55+F56+F57+F47</f>
        <v>31085.7</v>
      </c>
      <c r="G19" s="253">
        <f t="shared" ref="G19" si="0">G20+G21+G22+G23+G24+G25+G26+G27+G28+G29+G30+G31+G32+G33+G34+G35+G36+G37+G38+G39+G41+G43+G44+G45+G46+G48+G49+G50+G51+G52+G53+G54+G55+G56+G57+G47</f>
        <v>0</v>
      </c>
      <c r="H19" s="253">
        <f>H20+H21+H22+H23+H24+H25+H26+H27+H28+H29+H30+H31+H32+H33+H34+H35+H36+H37+H38+H39+H41+H43+H44+H45+H46+H48+H49+H50+H51+H52+H53+H54+H55+H56+H57+H47+H40+H42</f>
        <v>786</v>
      </c>
      <c r="I19" s="299">
        <f>I20+I21+I22+I23+I24+I25+I26+I27+I28+I29+I30+I31+I32+I33+I34+I35+I36+I37+I38+I39+I41+I43+I44+I45+I46+I48+I49+I50+I51+I52+I53+I54+I55+I56+I57+I47+I40+I42</f>
        <v>31871.699999999997</v>
      </c>
    </row>
    <row r="20" spans="1:9" ht="65.25" customHeight="1">
      <c r="A20" s="10" t="s">
        <v>249</v>
      </c>
      <c r="B20" s="151" t="s">
        <v>99</v>
      </c>
      <c r="C20" s="21" t="s">
        <v>112</v>
      </c>
      <c r="D20" s="154">
        <v>4190000250</v>
      </c>
      <c r="E20" s="17">
        <v>100</v>
      </c>
      <c r="F20" s="157">
        <v>1313.5</v>
      </c>
      <c r="G20" s="125"/>
      <c r="H20" s="282"/>
      <c r="I20" s="252">
        <v>1313.5</v>
      </c>
    </row>
    <row r="21" spans="1:9" ht="55.5" customHeight="1">
      <c r="A21" s="156" t="s">
        <v>250</v>
      </c>
      <c r="B21" s="151" t="s">
        <v>99</v>
      </c>
      <c r="C21" s="151" t="s">
        <v>73</v>
      </c>
      <c r="D21" s="154">
        <v>4190000280</v>
      </c>
      <c r="E21" s="150">
        <v>100</v>
      </c>
      <c r="F21" s="157">
        <v>13960</v>
      </c>
      <c r="G21" s="125"/>
      <c r="H21" s="282"/>
      <c r="I21" s="252">
        <v>13960</v>
      </c>
    </row>
    <row r="22" spans="1:9" ht="38.25">
      <c r="A22" s="156" t="s">
        <v>313</v>
      </c>
      <c r="B22" s="151" t="s">
        <v>99</v>
      </c>
      <c r="C22" s="151" t="s">
        <v>73</v>
      </c>
      <c r="D22" s="154">
        <v>4190000280</v>
      </c>
      <c r="E22" s="150">
        <v>200</v>
      </c>
      <c r="F22" s="157">
        <v>3076.5</v>
      </c>
      <c r="G22" s="125"/>
      <c r="H22" s="282"/>
      <c r="I22" s="252">
        <v>3076.5</v>
      </c>
    </row>
    <row r="23" spans="1:9" ht="25.5">
      <c r="A23" s="156" t="s">
        <v>251</v>
      </c>
      <c r="B23" s="151" t="s">
        <v>99</v>
      </c>
      <c r="C23" s="151" t="s">
        <v>73</v>
      </c>
      <c r="D23" s="154">
        <v>4190000280</v>
      </c>
      <c r="E23" s="150">
        <v>300</v>
      </c>
      <c r="F23" s="157"/>
      <c r="G23" s="125"/>
      <c r="H23" s="282"/>
      <c r="I23" s="252"/>
    </row>
    <row r="24" spans="1:9" ht="41.25" customHeight="1">
      <c r="A24" s="156" t="s">
        <v>45</v>
      </c>
      <c r="B24" s="151" t="s">
        <v>99</v>
      </c>
      <c r="C24" s="151" t="s">
        <v>73</v>
      </c>
      <c r="D24" s="154">
        <v>4190000280</v>
      </c>
      <c r="E24" s="150">
        <v>800</v>
      </c>
      <c r="F24" s="157">
        <v>34.299999999999997</v>
      </c>
      <c r="G24" s="125"/>
      <c r="H24" s="282"/>
      <c r="I24" s="252">
        <v>34.299999999999997</v>
      </c>
    </row>
    <row r="25" spans="1:9" ht="67.5" customHeight="1">
      <c r="A25" s="152" t="s">
        <v>245</v>
      </c>
      <c r="B25" s="151" t="s">
        <v>99</v>
      </c>
      <c r="C25" s="151" t="s">
        <v>73</v>
      </c>
      <c r="D25" s="154">
        <v>1410180360</v>
      </c>
      <c r="E25" s="150">
        <v>100</v>
      </c>
      <c r="F25" s="157">
        <v>327.3</v>
      </c>
      <c r="G25" s="125"/>
      <c r="H25" s="282"/>
      <c r="I25" s="252">
        <v>327.3</v>
      </c>
    </row>
    <row r="26" spans="1:9" ht="43.5" customHeight="1">
      <c r="A26" s="152" t="s">
        <v>308</v>
      </c>
      <c r="B26" s="151" t="s">
        <v>99</v>
      </c>
      <c r="C26" s="151" t="s">
        <v>73</v>
      </c>
      <c r="D26" s="154">
        <v>1410180360</v>
      </c>
      <c r="E26" s="150">
        <v>200</v>
      </c>
      <c r="F26" s="157">
        <v>36.299999999999997</v>
      </c>
      <c r="G26" s="125"/>
      <c r="H26" s="282"/>
      <c r="I26" s="252">
        <v>36.299999999999997</v>
      </c>
    </row>
    <row r="27" spans="1:9" ht="44.25" customHeight="1">
      <c r="A27" s="156" t="s">
        <v>305</v>
      </c>
      <c r="B27" s="151" t="s">
        <v>99</v>
      </c>
      <c r="C27" s="151" t="s">
        <v>76</v>
      </c>
      <c r="D27" s="154">
        <v>1010120080</v>
      </c>
      <c r="E27" s="150">
        <v>200</v>
      </c>
      <c r="F27" s="157">
        <v>630</v>
      </c>
      <c r="G27" s="125"/>
      <c r="H27" s="282"/>
      <c r="I27" s="252">
        <v>630</v>
      </c>
    </row>
    <row r="28" spans="1:9" ht="41.25" customHeight="1">
      <c r="A28" s="152" t="s">
        <v>306</v>
      </c>
      <c r="B28" s="151" t="s">
        <v>99</v>
      </c>
      <c r="C28" s="151" t="s">
        <v>76</v>
      </c>
      <c r="D28" s="154">
        <v>1020120190</v>
      </c>
      <c r="E28" s="150">
        <v>200</v>
      </c>
      <c r="F28" s="157">
        <v>500</v>
      </c>
      <c r="G28" s="125"/>
      <c r="H28" s="282"/>
      <c r="I28" s="252">
        <v>500</v>
      </c>
    </row>
    <row r="29" spans="1:9" ht="39">
      <c r="A29" s="152" t="s">
        <v>310</v>
      </c>
      <c r="B29" s="151" t="s">
        <v>99</v>
      </c>
      <c r="C29" s="151" t="s">
        <v>76</v>
      </c>
      <c r="D29" s="154">
        <v>1710100700</v>
      </c>
      <c r="E29" s="150">
        <v>200</v>
      </c>
      <c r="F29" s="157">
        <v>0</v>
      </c>
      <c r="G29" s="125"/>
      <c r="H29" s="282"/>
      <c r="I29" s="252">
        <v>0</v>
      </c>
    </row>
    <row r="30" spans="1:9" ht="40.5" customHeight="1">
      <c r="A30" s="152" t="s">
        <v>323</v>
      </c>
      <c r="B30" s="151" t="s">
        <v>99</v>
      </c>
      <c r="C30" s="151" t="s">
        <v>76</v>
      </c>
      <c r="D30" s="154">
        <v>1710100710</v>
      </c>
      <c r="E30" s="150">
        <v>200</v>
      </c>
      <c r="F30" s="157">
        <v>90</v>
      </c>
      <c r="G30" s="125"/>
      <c r="H30" s="112"/>
      <c r="I30" s="252">
        <f>F30+H30</f>
        <v>90</v>
      </c>
    </row>
    <row r="31" spans="1:9" ht="41.25" customHeight="1">
      <c r="A31" s="156" t="s">
        <v>324</v>
      </c>
      <c r="B31" s="151" t="s">
        <v>99</v>
      </c>
      <c r="C31" s="151" t="s">
        <v>76</v>
      </c>
      <c r="D31" s="154">
        <v>4290020100</v>
      </c>
      <c r="E31" s="150">
        <v>200</v>
      </c>
      <c r="F31" s="157">
        <v>400</v>
      </c>
      <c r="G31" s="125"/>
      <c r="H31" s="282"/>
      <c r="I31" s="252">
        <v>400</v>
      </c>
    </row>
    <row r="32" spans="1:9" ht="38.25">
      <c r="A32" s="156" t="s">
        <v>316</v>
      </c>
      <c r="B32" s="151" t="s">
        <v>99</v>
      </c>
      <c r="C32" s="151" t="s">
        <v>76</v>
      </c>
      <c r="D32" s="154">
        <v>4290020110</v>
      </c>
      <c r="E32" s="150">
        <v>200</v>
      </c>
      <c r="F32" s="157">
        <v>53.6</v>
      </c>
      <c r="G32" s="125"/>
      <c r="H32" s="282"/>
      <c r="I32" s="252">
        <v>53.6</v>
      </c>
    </row>
    <row r="33" spans="1:9" ht="39" customHeight="1">
      <c r="A33" s="156" t="s">
        <v>334</v>
      </c>
      <c r="B33" s="151" t="s">
        <v>99</v>
      </c>
      <c r="C33" s="151" t="s">
        <v>76</v>
      </c>
      <c r="D33" s="154">
        <v>4290020120</v>
      </c>
      <c r="E33" s="150">
        <v>800</v>
      </c>
      <c r="F33" s="157">
        <v>28.5</v>
      </c>
      <c r="G33" s="125"/>
      <c r="H33" s="282"/>
      <c r="I33" s="252">
        <v>28.5</v>
      </c>
    </row>
    <row r="34" spans="1:9" ht="54" customHeight="1">
      <c r="A34" s="156" t="s">
        <v>317</v>
      </c>
      <c r="B34" s="151" t="s">
        <v>99</v>
      </c>
      <c r="C34" s="151" t="s">
        <v>76</v>
      </c>
      <c r="D34" s="154">
        <v>4290020140</v>
      </c>
      <c r="E34" s="150">
        <v>200</v>
      </c>
      <c r="F34" s="157">
        <v>100</v>
      </c>
      <c r="G34" s="125"/>
      <c r="H34" s="282"/>
      <c r="I34" s="252">
        <v>100</v>
      </c>
    </row>
    <row r="35" spans="1:9" ht="65.25" customHeight="1">
      <c r="A35" s="10" t="s">
        <v>342</v>
      </c>
      <c r="B35" s="151" t="s">
        <v>99</v>
      </c>
      <c r="C35" s="151" t="s">
        <v>76</v>
      </c>
      <c r="D35" s="154">
        <v>4290007030</v>
      </c>
      <c r="E35" s="150">
        <v>300</v>
      </c>
      <c r="F35" s="157">
        <v>10</v>
      </c>
      <c r="G35" s="125"/>
      <c r="H35" s="282"/>
      <c r="I35" s="252">
        <v>10</v>
      </c>
    </row>
    <row r="36" spans="1:9" ht="41.25" customHeight="1">
      <c r="A36" s="156" t="s">
        <v>321</v>
      </c>
      <c r="B36" s="151" t="s">
        <v>99</v>
      </c>
      <c r="C36" s="151" t="s">
        <v>76</v>
      </c>
      <c r="D36" s="154">
        <v>4390080350</v>
      </c>
      <c r="E36" s="150">
        <v>200</v>
      </c>
      <c r="F36" s="157">
        <v>6.9</v>
      </c>
      <c r="G36" s="125"/>
      <c r="H36" s="282"/>
      <c r="I36" s="252">
        <v>6.9</v>
      </c>
    </row>
    <row r="37" spans="1:9" ht="45" customHeight="1">
      <c r="A37" s="156" t="s">
        <v>318</v>
      </c>
      <c r="B37" s="151" t="s">
        <v>99</v>
      </c>
      <c r="C37" s="151" t="s">
        <v>78</v>
      </c>
      <c r="D37" s="154">
        <v>4290020150</v>
      </c>
      <c r="E37" s="150">
        <v>200</v>
      </c>
      <c r="F37" s="157">
        <v>328</v>
      </c>
      <c r="G37" s="125"/>
      <c r="H37" s="282"/>
      <c r="I37" s="252">
        <v>328</v>
      </c>
    </row>
    <row r="38" spans="1:9" ht="90.75" customHeight="1">
      <c r="A38" s="156" t="s">
        <v>325</v>
      </c>
      <c r="B38" s="151" t="s">
        <v>99</v>
      </c>
      <c r="C38" s="151" t="s">
        <v>80</v>
      </c>
      <c r="D38" s="154">
        <v>4390080370</v>
      </c>
      <c r="E38" s="150">
        <v>200</v>
      </c>
      <c r="F38" s="157">
        <v>3</v>
      </c>
      <c r="G38" s="125"/>
      <c r="H38" s="282"/>
      <c r="I38" s="252">
        <v>3</v>
      </c>
    </row>
    <row r="39" spans="1:9" ht="87.75" customHeight="1">
      <c r="A39" s="161" t="s">
        <v>372</v>
      </c>
      <c r="B39" s="151" t="s">
        <v>99</v>
      </c>
      <c r="C39" s="151" t="s">
        <v>81</v>
      </c>
      <c r="D39" s="154">
        <v>1920120300</v>
      </c>
      <c r="E39" s="150">
        <v>200</v>
      </c>
      <c r="F39" s="157">
        <v>250</v>
      </c>
      <c r="G39" s="125"/>
      <c r="H39" s="112"/>
      <c r="I39" s="252">
        <v>250</v>
      </c>
    </row>
    <row r="40" spans="1:9" ht="52.5" customHeight="1">
      <c r="A40" s="161" t="s">
        <v>764</v>
      </c>
      <c r="B40" s="249" t="s">
        <v>99</v>
      </c>
      <c r="C40" s="249" t="s">
        <v>81</v>
      </c>
      <c r="D40" s="245">
        <v>2010120400</v>
      </c>
      <c r="E40" s="250">
        <v>200</v>
      </c>
      <c r="F40" s="252"/>
      <c r="G40" s="243"/>
      <c r="H40" s="112" t="s">
        <v>765</v>
      </c>
      <c r="I40" s="252">
        <f>F40+H40</f>
        <v>644.1</v>
      </c>
    </row>
    <row r="41" spans="1:9" ht="64.5" customHeight="1">
      <c r="A41" s="161" t="s">
        <v>412</v>
      </c>
      <c r="B41" s="151" t="s">
        <v>99</v>
      </c>
      <c r="C41" s="151" t="s">
        <v>81</v>
      </c>
      <c r="D41" s="154">
        <v>2020120410</v>
      </c>
      <c r="E41" s="150">
        <v>200</v>
      </c>
      <c r="F41" s="157">
        <v>2178.5</v>
      </c>
      <c r="G41" s="125"/>
      <c r="H41" s="112" t="s">
        <v>763</v>
      </c>
      <c r="I41" s="252">
        <f>F41+H41</f>
        <v>2282.6999999999998</v>
      </c>
    </row>
    <row r="42" spans="1:9" ht="19.5" customHeight="1">
      <c r="A42" s="293" t="s">
        <v>774</v>
      </c>
      <c r="B42" s="292" t="s">
        <v>99</v>
      </c>
      <c r="C42" s="292" t="s">
        <v>82</v>
      </c>
      <c r="D42" s="294">
        <v>1210120390</v>
      </c>
      <c r="E42" s="295">
        <v>200</v>
      </c>
      <c r="F42" s="298"/>
      <c r="G42" s="112" t="s">
        <v>776</v>
      </c>
      <c r="H42" s="298">
        <f>F42+G42</f>
        <v>550</v>
      </c>
      <c r="I42" s="298">
        <f>F42+H42</f>
        <v>550</v>
      </c>
    </row>
    <row r="43" spans="1:9" ht="54" customHeight="1">
      <c r="A43" s="10" t="s">
        <v>320</v>
      </c>
      <c r="B43" s="151" t="s">
        <v>99</v>
      </c>
      <c r="C43" s="292" t="s">
        <v>82</v>
      </c>
      <c r="D43" s="154">
        <v>4290020160</v>
      </c>
      <c r="E43" s="150">
        <v>200</v>
      </c>
      <c r="F43" s="157">
        <v>1301.2</v>
      </c>
      <c r="G43" s="125"/>
      <c r="H43" s="282"/>
      <c r="I43" s="298">
        <f t="shared" ref="I43:I57" si="1">F43+H43</f>
        <v>1301.2</v>
      </c>
    </row>
    <row r="44" spans="1:9" ht="38.25">
      <c r="A44" s="156" t="s">
        <v>368</v>
      </c>
      <c r="B44" s="151" t="s">
        <v>99</v>
      </c>
      <c r="C44" s="151" t="s">
        <v>82</v>
      </c>
      <c r="D44" s="154">
        <v>4290020180</v>
      </c>
      <c r="E44" s="150">
        <v>200</v>
      </c>
      <c r="F44" s="157">
        <v>950</v>
      </c>
      <c r="G44" s="146"/>
      <c r="H44" s="112" t="s">
        <v>777</v>
      </c>
      <c r="I44" s="298">
        <f t="shared" si="1"/>
        <v>400</v>
      </c>
    </row>
    <row r="45" spans="1:9" ht="36.75" customHeight="1">
      <c r="A45" s="152" t="s">
        <v>409</v>
      </c>
      <c r="B45" s="151" t="s">
        <v>99</v>
      </c>
      <c r="C45" s="151" t="s">
        <v>414</v>
      </c>
      <c r="D45" s="151" t="s">
        <v>399</v>
      </c>
      <c r="E45" s="150">
        <v>200</v>
      </c>
      <c r="F45" s="157">
        <v>879.9</v>
      </c>
      <c r="G45" s="146"/>
      <c r="H45" s="282"/>
      <c r="I45" s="298">
        <f t="shared" si="1"/>
        <v>879.9</v>
      </c>
    </row>
    <row r="46" spans="1:9" ht="39">
      <c r="A46" s="152" t="s">
        <v>408</v>
      </c>
      <c r="B46" s="151" t="s">
        <v>99</v>
      </c>
      <c r="C46" s="151" t="s">
        <v>414</v>
      </c>
      <c r="D46" s="151" t="s">
        <v>400</v>
      </c>
      <c r="E46" s="150">
        <v>200</v>
      </c>
      <c r="F46" s="157">
        <v>143.19999999999999</v>
      </c>
      <c r="G46" s="146"/>
      <c r="H46" s="282"/>
      <c r="I46" s="298">
        <f t="shared" si="1"/>
        <v>143.19999999999999</v>
      </c>
    </row>
    <row r="47" spans="1:9" ht="50.25" customHeight="1">
      <c r="A47" s="286" t="s">
        <v>770</v>
      </c>
      <c r="B47" s="151" t="s">
        <v>99</v>
      </c>
      <c r="C47" s="151" t="s">
        <v>413</v>
      </c>
      <c r="D47" s="151" t="s">
        <v>382</v>
      </c>
      <c r="E47" s="150">
        <v>400</v>
      </c>
      <c r="F47" s="157">
        <v>332.6</v>
      </c>
      <c r="G47" s="146"/>
      <c r="H47" s="282"/>
      <c r="I47" s="298">
        <f t="shared" si="1"/>
        <v>332.6</v>
      </c>
    </row>
    <row r="48" spans="1:9" ht="52.5" customHeight="1">
      <c r="A48" s="152" t="s">
        <v>388</v>
      </c>
      <c r="B48" s="151" t="s">
        <v>99</v>
      </c>
      <c r="C48" s="151" t="s">
        <v>413</v>
      </c>
      <c r="D48" s="228" t="s">
        <v>462</v>
      </c>
      <c r="E48" s="150">
        <v>800</v>
      </c>
      <c r="F48" s="157">
        <v>1000</v>
      </c>
      <c r="G48" s="146"/>
      <c r="H48" s="282"/>
      <c r="I48" s="298">
        <f t="shared" si="1"/>
        <v>1000</v>
      </c>
    </row>
    <row r="49" spans="1:9" ht="39">
      <c r="A49" s="152" t="s">
        <v>407</v>
      </c>
      <c r="B49" s="151" t="s">
        <v>99</v>
      </c>
      <c r="C49" s="151" t="s">
        <v>413</v>
      </c>
      <c r="D49" s="151" t="s">
        <v>403</v>
      </c>
      <c r="E49" s="150">
        <v>200</v>
      </c>
      <c r="F49" s="157">
        <v>500</v>
      </c>
      <c r="G49" s="146"/>
      <c r="H49" s="282"/>
      <c r="I49" s="298">
        <f t="shared" si="1"/>
        <v>500</v>
      </c>
    </row>
    <row r="50" spans="1:9" ht="27" customHeight="1">
      <c r="A50" s="10" t="s">
        <v>406</v>
      </c>
      <c r="B50" s="151" t="s">
        <v>99</v>
      </c>
      <c r="C50" s="151" t="s">
        <v>413</v>
      </c>
      <c r="D50" s="154">
        <v>4290020270</v>
      </c>
      <c r="E50" s="150">
        <v>200</v>
      </c>
      <c r="F50" s="157">
        <v>559.4</v>
      </c>
      <c r="G50" s="146"/>
      <c r="H50" s="282"/>
      <c r="I50" s="298">
        <f t="shared" si="1"/>
        <v>559.4</v>
      </c>
    </row>
    <row r="51" spans="1:9" ht="26.25">
      <c r="A51" s="184" t="s">
        <v>432</v>
      </c>
      <c r="B51" s="183" t="s">
        <v>99</v>
      </c>
      <c r="C51" s="9" t="s">
        <v>417</v>
      </c>
      <c r="D51" s="185">
        <v>2110120450</v>
      </c>
      <c r="E51" s="182">
        <v>300</v>
      </c>
      <c r="F51" s="186">
        <v>200</v>
      </c>
      <c r="G51" s="146"/>
      <c r="H51" s="282"/>
      <c r="I51" s="298">
        <f t="shared" si="1"/>
        <v>200</v>
      </c>
    </row>
    <row r="52" spans="1:9" ht="29.25" customHeight="1">
      <c r="A52" s="184" t="s">
        <v>433</v>
      </c>
      <c r="B52" s="183" t="s">
        <v>99</v>
      </c>
      <c r="C52" s="9" t="s">
        <v>417</v>
      </c>
      <c r="D52" s="185">
        <v>2110120460</v>
      </c>
      <c r="E52" s="182">
        <v>300</v>
      </c>
      <c r="F52" s="186">
        <v>100</v>
      </c>
      <c r="G52" s="146"/>
      <c r="H52" s="282"/>
      <c r="I52" s="298">
        <f t="shared" si="1"/>
        <v>100</v>
      </c>
    </row>
    <row r="53" spans="1:9" ht="39.75" customHeight="1">
      <c r="A53" s="184" t="s">
        <v>434</v>
      </c>
      <c r="B53" s="183" t="s">
        <v>99</v>
      </c>
      <c r="C53" s="9" t="s">
        <v>417</v>
      </c>
      <c r="D53" s="185">
        <v>2110120470</v>
      </c>
      <c r="E53" s="182">
        <v>300</v>
      </c>
      <c r="F53" s="186">
        <v>50</v>
      </c>
      <c r="G53" s="146"/>
      <c r="H53" s="282"/>
      <c r="I53" s="298">
        <f t="shared" si="1"/>
        <v>50</v>
      </c>
    </row>
    <row r="54" spans="1:9" ht="36.75" customHeight="1">
      <c r="A54" s="184" t="s">
        <v>435</v>
      </c>
      <c r="B54" s="183" t="s">
        <v>99</v>
      </c>
      <c r="C54" s="9" t="s">
        <v>417</v>
      </c>
      <c r="D54" s="185">
        <v>2110120480</v>
      </c>
      <c r="E54" s="182">
        <v>300</v>
      </c>
      <c r="F54" s="186">
        <v>25</v>
      </c>
      <c r="G54" s="146"/>
      <c r="H54" s="282"/>
      <c r="I54" s="298">
        <f t="shared" si="1"/>
        <v>25</v>
      </c>
    </row>
    <row r="55" spans="1:9" ht="30.75" customHeight="1">
      <c r="A55" s="184" t="s">
        <v>436</v>
      </c>
      <c r="B55" s="183" t="s">
        <v>99</v>
      </c>
      <c r="C55" s="9" t="s">
        <v>417</v>
      </c>
      <c r="D55" s="185">
        <v>2110120490</v>
      </c>
      <c r="E55" s="182">
        <v>300</v>
      </c>
      <c r="F55" s="186">
        <v>25</v>
      </c>
      <c r="G55" s="146"/>
      <c r="H55" s="282"/>
      <c r="I55" s="298">
        <f t="shared" si="1"/>
        <v>25</v>
      </c>
    </row>
    <row r="56" spans="1:9" ht="25.5">
      <c r="A56" s="10" t="s">
        <v>256</v>
      </c>
      <c r="B56" s="151" t="s">
        <v>99</v>
      </c>
      <c r="C56" s="151" t="s">
        <v>91</v>
      </c>
      <c r="D56" s="154">
        <v>4290007010</v>
      </c>
      <c r="E56" s="150">
        <v>300</v>
      </c>
      <c r="F56" s="157">
        <v>1316.1</v>
      </c>
      <c r="G56" s="125"/>
      <c r="H56" s="282"/>
      <c r="I56" s="298">
        <f t="shared" si="1"/>
        <v>1316.1</v>
      </c>
    </row>
    <row r="57" spans="1:9" ht="38.25">
      <c r="A57" s="156" t="s">
        <v>341</v>
      </c>
      <c r="B57" s="151" t="s">
        <v>99</v>
      </c>
      <c r="C57" s="151" t="s">
        <v>339</v>
      </c>
      <c r="D57" s="151" t="s">
        <v>373</v>
      </c>
      <c r="E57" s="150">
        <v>300</v>
      </c>
      <c r="F57" s="157">
        <v>376.9</v>
      </c>
      <c r="G57" s="125"/>
      <c r="H57" s="112" t="s">
        <v>766</v>
      </c>
      <c r="I57" s="298">
        <f t="shared" si="1"/>
        <v>414.59999999999997</v>
      </c>
    </row>
    <row r="58" spans="1:9" ht="15.75">
      <c r="A58" s="160" t="s">
        <v>98</v>
      </c>
      <c r="B58" s="18" t="s">
        <v>100</v>
      </c>
      <c r="C58" s="151"/>
      <c r="D58" s="154"/>
      <c r="E58" s="154"/>
      <c r="F58" s="159">
        <f>F59+F60</f>
        <v>977.9</v>
      </c>
      <c r="G58" s="125"/>
      <c r="H58" s="353">
        <f>H59+H60+H61</f>
        <v>6</v>
      </c>
      <c r="I58" s="352">
        <f>I59+I60+I61</f>
        <v>983.9</v>
      </c>
    </row>
    <row r="59" spans="1:9" ht="57.75" customHeight="1">
      <c r="A59" s="156" t="s">
        <v>248</v>
      </c>
      <c r="B59" s="151" t="s">
        <v>100</v>
      </c>
      <c r="C59" s="151" t="s">
        <v>72</v>
      </c>
      <c r="D59" s="154">
        <v>4090000270</v>
      </c>
      <c r="E59" s="150">
        <v>100</v>
      </c>
      <c r="F59" s="157">
        <v>817.5</v>
      </c>
      <c r="G59" s="125"/>
      <c r="H59" s="282"/>
      <c r="I59" s="252">
        <v>817.5</v>
      </c>
    </row>
    <row r="60" spans="1:9" ht="38.25">
      <c r="A60" s="156" t="s">
        <v>312</v>
      </c>
      <c r="B60" s="151" t="s">
        <v>100</v>
      </c>
      <c r="C60" s="151" t="s">
        <v>72</v>
      </c>
      <c r="D60" s="154">
        <v>4090000270</v>
      </c>
      <c r="E60" s="150">
        <v>200</v>
      </c>
      <c r="F60" s="157">
        <v>160.4</v>
      </c>
      <c r="G60" s="125"/>
      <c r="H60" s="282"/>
      <c r="I60" s="252">
        <v>160.4</v>
      </c>
    </row>
    <row r="61" spans="1:9" ht="39">
      <c r="A61" s="339" t="s">
        <v>323</v>
      </c>
      <c r="B61" s="338" t="s">
        <v>100</v>
      </c>
      <c r="C61" s="338" t="s">
        <v>76</v>
      </c>
      <c r="D61" s="341">
        <v>1710100710</v>
      </c>
      <c r="E61" s="342">
        <v>200</v>
      </c>
      <c r="F61" s="343"/>
      <c r="G61" s="340"/>
      <c r="H61" s="112" t="s">
        <v>825</v>
      </c>
      <c r="I61" s="343">
        <f>F61+H61</f>
        <v>6</v>
      </c>
    </row>
    <row r="62" spans="1:9" ht="25.5" customHeight="1">
      <c r="A62" s="160" t="s">
        <v>5</v>
      </c>
      <c r="B62" s="18" t="s">
        <v>6</v>
      </c>
      <c r="C62" s="151"/>
      <c r="D62" s="154"/>
      <c r="E62" s="154"/>
      <c r="F62" s="313">
        <f>F63+F64+F65+F66+F67+F69+F70+F71+F73+F75+F77+F78+F79+F80+F81+F82+F83+F84+F85+F86+F87+F88+F89+F90+F91+F92+F93+F94+F95+F96+F74</f>
        <v>29999.899999999998</v>
      </c>
      <c r="G62" s="313">
        <f>G63+G64+G65+G66+G67+G69+G70+G71+G73+G75+G77+G78+G79+G80+G81+G82+G83+G84+G85+G86+G87+G88+G89+G90+G91+G92+G93+G94+G95+G96</f>
        <v>0</v>
      </c>
      <c r="H62" s="313">
        <f>H63+H64+H65+H66+H67+H69+H70+H71+H73+H75+H77+H78+H79+H80+H81+H82+H83+H84+H85+H86+H87+H88+H89+H90+H91+H92+H93+H94+H95+H96+H74+H68+H72</f>
        <v>114.00000000000009</v>
      </c>
      <c r="I62" s="344">
        <f>I63+I64+I65+I66+I67+I69+I70+I71+I73+I75+I77+I78+I79+I80+I81+I82+I83+I84+I85+I86+I87+I88+I89+I90+I91+I92+I93+I94+I95+I96+I74+I68+I72</f>
        <v>30113.899999999998</v>
      </c>
    </row>
    <row r="63" spans="1:9" ht="66" customHeight="1">
      <c r="A63" s="156" t="s">
        <v>252</v>
      </c>
      <c r="B63" s="151" t="s">
        <v>6</v>
      </c>
      <c r="C63" s="151" t="s">
        <v>74</v>
      </c>
      <c r="D63" s="154">
        <v>4190000290</v>
      </c>
      <c r="E63" s="150">
        <v>100</v>
      </c>
      <c r="F63" s="157">
        <v>3167.6</v>
      </c>
      <c r="G63" s="125"/>
      <c r="H63" s="282"/>
      <c r="I63" s="252">
        <v>3167.6</v>
      </c>
    </row>
    <row r="64" spans="1:9" ht="39.75" customHeight="1">
      <c r="A64" s="156" t="s">
        <v>315</v>
      </c>
      <c r="B64" s="151" t="s">
        <v>6</v>
      </c>
      <c r="C64" s="151" t="s">
        <v>74</v>
      </c>
      <c r="D64" s="154">
        <v>4190000290</v>
      </c>
      <c r="E64" s="150">
        <v>200</v>
      </c>
      <c r="F64" s="157">
        <v>277.2</v>
      </c>
      <c r="G64" s="125"/>
      <c r="H64" s="282"/>
      <c r="I64" s="252">
        <v>277.2</v>
      </c>
    </row>
    <row r="65" spans="1:9" ht="29.25" customHeight="1">
      <c r="A65" s="156" t="s">
        <v>253</v>
      </c>
      <c r="B65" s="151" t="s">
        <v>6</v>
      </c>
      <c r="C65" s="151" t="s">
        <v>74</v>
      </c>
      <c r="D65" s="154">
        <v>4190000290</v>
      </c>
      <c r="E65" s="150">
        <v>800</v>
      </c>
      <c r="F65" s="157">
        <v>1</v>
      </c>
      <c r="G65" s="125"/>
      <c r="H65" s="282"/>
      <c r="I65" s="252">
        <v>1</v>
      </c>
    </row>
    <row r="66" spans="1:9" ht="25.5">
      <c r="A66" s="156" t="s">
        <v>254</v>
      </c>
      <c r="B66" s="151" t="s">
        <v>6</v>
      </c>
      <c r="C66" s="151" t="s">
        <v>75</v>
      </c>
      <c r="D66" s="154">
        <v>4290020090</v>
      </c>
      <c r="E66" s="150">
        <v>800</v>
      </c>
      <c r="F66" s="157">
        <v>5200</v>
      </c>
      <c r="G66" s="125"/>
      <c r="H66" s="282"/>
      <c r="I66" s="252">
        <v>5200</v>
      </c>
    </row>
    <row r="67" spans="1:9" ht="42" customHeight="1">
      <c r="A67" s="156" t="s">
        <v>305</v>
      </c>
      <c r="B67" s="151" t="s">
        <v>6</v>
      </c>
      <c r="C67" s="151" t="s">
        <v>76</v>
      </c>
      <c r="D67" s="154">
        <v>1010120080</v>
      </c>
      <c r="E67" s="150">
        <v>200</v>
      </c>
      <c r="F67" s="157">
        <v>200</v>
      </c>
      <c r="G67" s="125"/>
      <c r="H67" s="282"/>
      <c r="I67" s="252">
        <v>200</v>
      </c>
    </row>
    <row r="68" spans="1:9" ht="42" customHeight="1">
      <c r="A68" s="339" t="s">
        <v>323</v>
      </c>
      <c r="B68" s="338" t="s">
        <v>6</v>
      </c>
      <c r="C68" s="338" t="s">
        <v>76</v>
      </c>
      <c r="D68" s="341">
        <v>1710100710</v>
      </c>
      <c r="E68" s="342">
        <v>200</v>
      </c>
      <c r="F68" s="343"/>
      <c r="G68" s="340"/>
      <c r="H68" s="112" t="s">
        <v>824</v>
      </c>
      <c r="I68" s="343">
        <f>F68+H68</f>
        <v>21</v>
      </c>
    </row>
    <row r="69" spans="1:9" ht="51">
      <c r="A69" s="227" t="s">
        <v>459</v>
      </c>
      <c r="B69" s="206" t="s">
        <v>6</v>
      </c>
      <c r="C69" s="206" t="s">
        <v>78</v>
      </c>
      <c r="D69" s="207">
        <v>4290008100</v>
      </c>
      <c r="E69" s="205">
        <v>500</v>
      </c>
      <c r="F69" s="209">
        <v>966.3</v>
      </c>
      <c r="G69" s="193"/>
      <c r="H69" s="282"/>
      <c r="I69" s="252">
        <v>966.3</v>
      </c>
    </row>
    <row r="70" spans="1:9" ht="69.75" customHeight="1">
      <c r="A70" s="156" t="s">
        <v>46</v>
      </c>
      <c r="B70" s="151" t="s">
        <v>6</v>
      </c>
      <c r="C70" s="151" t="s">
        <v>78</v>
      </c>
      <c r="D70" s="154">
        <v>4290000300</v>
      </c>
      <c r="E70" s="150">
        <v>100</v>
      </c>
      <c r="F70" s="157">
        <v>2703.3</v>
      </c>
      <c r="G70" s="125"/>
      <c r="H70" s="112" t="s">
        <v>821</v>
      </c>
      <c r="I70" s="252">
        <f>F70+H70</f>
        <v>2688.3</v>
      </c>
    </row>
    <row r="71" spans="1:9" ht="51.75" customHeight="1">
      <c r="A71" s="156" t="s">
        <v>319</v>
      </c>
      <c r="B71" s="151" t="s">
        <v>6</v>
      </c>
      <c r="C71" s="151" t="s">
        <v>78</v>
      </c>
      <c r="D71" s="154">
        <v>4290000300</v>
      </c>
      <c r="E71" s="150">
        <v>200</v>
      </c>
      <c r="F71" s="157">
        <v>919.5</v>
      </c>
      <c r="G71" s="125"/>
      <c r="H71" s="282"/>
      <c r="I71" s="252">
        <v>919.5</v>
      </c>
    </row>
    <row r="72" spans="1:9" ht="51.75" customHeight="1">
      <c r="A72" s="361" t="s">
        <v>822</v>
      </c>
      <c r="B72" s="362" t="s">
        <v>827</v>
      </c>
      <c r="C72" s="356" t="s">
        <v>78</v>
      </c>
      <c r="D72" s="358">
        <v>4290000300</v>
      </c>
      <c r="E72" s="359">
        <v>300</v>
      </c>
      <c r="F72" s="360"/>
      <c r="G72" s="357"/>
      <c r="H72" s="112" t="s">
        <v>823</v>
      </c>
      <c r="I72" s="360">
        <v>15</v>
      </c>
    </row>
    <row r="73" spans="1:9" ht="39.75" customHeight="1">
      <c r="A73" s="156" t="s">
        <v>47</v>
      </c>
      <c r="B73" s="151" t="s">
        <v>6</v>
      </c>
      <c r="C73" s="151" t="s">
        <v>78</v>
      </c>
      <c r="D73" s="154">
        <v>4290000300</v>
      </c>
      <c r="E73" s="150">
        <v>800</v>
      </c>
      <c r="F73" s="157">
        <v>26.4</v>
      </c>
      <c r="G73" s="125"/>
      <c r="H73" s="282"/>
      <c r="I73" s="252">
        <v>26.4</v>
      </c>
    </row>
    <row r="74" spans="1:9" ht="44.25" customHeight="1">
      <c r="A74" s="161" t="s">
        <v>438</v>
      </c>
      <c r="B74" s="305" t="s">
        <v>6</v>
      </c>
      <c r="C74" s="305" t="s">
        <v>81</v>
      </c>
      <c r="D74" s="308">
        <v>2010108010</v>
      </c>
      <c r="E74" s="307">
        <v>500</v>
      </c>
      <c r="F74" s="312">
        <v>2303</v>
      </c>
      <c r="G74" s="309"/>
      <c r="H74" s="282"/>
      <c r="I74" s="312">
        <f>F74+H74</f>
        <v>2303</v>
      </c>
    </row>
    <row r="75" spans="1:9" ht="27.75" customHeight="1">
      <c r="A75" s="156" t="s">
        <v>226</v>
      </c>
      <c r="B75" s="151" t="s">
        <v>6</v>
      </c>
      <c r="C75" s="151" t="s">
        <v>80</v>
      </c>
      <c r="D75" s="151" t="s">
        <v>229</v>
      </c>
      <c r="E75" s="150">
        <v>800</v>
      </c>
      <c r="F75" s="157">
        <v>350</v>
      </c>
      <c r="G75" s="125"/>
      <c r="H75" s="282"/>
      <c r="I75" s="252">
        <v>350</v>
      </c>
    </row>
    <row r="76" spans="1:9" ht="1.5" hidden="1" customHeight="1">
      <c r="A76" s="161" t="s">
        <v>438</v>
      </c>
      <c r="B76" s="188" t="s">
        <v>6</v>
      </c>
      <c r="C76" s="188" t="s">
        <v>81</v>
      </c>
      <c r="D76" s="190">
        <v>2010108010</v>
      </c>
      <c r="E76" s="187">
        <v>500</v>
      </c>
      <c r="F76" s="192">
        <v>2303</v>
      </c>
      <c r="G76" s="193"/>
      <c r="H76" s="282"/>
      <c r="I76" s="252">
        <v>2303</v>
      </c>
    </row>
    <row r="77" spans="1:9" ht="25.5">
      <c r="A77" s="156" t="s">
        <v>233</v>
      </c>
      <c r="B77" s="151" t="s">
        <v>6</v>
      </c>
      <c r="C77" s="151" t="s">
        <v>82</v>
      </c>
      <c r="D77" s="151" t="s">
        <v>236</v>
      </c>
      <c r="E77" s="150">
        <v>800</v>
      </c>
      <c r="F77" s="157">
        <v>400</v>
      </c>
      <c r="G77" s="125"/>
      <c r="H77" s="282"/>
      <c r="I77" s="252">
        <v>400</v>
      </c>
    </row>
    <row r="78" spans="1:9" ht="56.25" customHeight="1">
      <c r="A78" s="236" t="s">
        <v>457</v>
      </c>
      <c r="B78" s="188" t="s">
        <v>6</v>
      </c>
      <c r="C78" s="188" t="s">
        <v>413</v>
      </c>
      <c r="D78" s="225" t="s">
        <v>443</v>
      </c>
      <c r="E78" s="187">
        <v>500</v>
      </c>
      <c r="F78" s="192">
        <v>360.6</v>
      </c>
      <c r="G78" s="193"/>
      <c r="H78" s="282"/>
      <c r="I78" s="252">
        <v>360.6</v>
      </c>
    </row>
    <row r="79" spans="1:9" ht="40.5" customHeight="1">
      <c r="A79" s="236" t="s">
        <v>468</v>
      </c>
      <c r="B79" s="239" t="s">
        <v>6</v>
      </c>
      <c r="C79" s="239" t="s">
        <v>413</v>
      </c>
      <c r="D79" s="239" t="s">
        <v>466</v>
      </c>
      <c r="E79" s="238">
        <v>500</v>
      </c>
      <c r="F79" s="240">
        <v>4000</v>
      </c>
      <c r="G79" s="241"/>
      <c r="H79" s="282"/>
      <c r="I79" s="252">
        <v>4000</v>
      </c>
    </row>
    <row r="80" spans="1:9" ht="40.5" customHeight="1">
      <c r="A80" s="236" t="s">
        <v>454</v>
      </c>
      <c r="B80" s="188" t="s">
        <v>6</v>
      </c>
      <c r="C80" s="188" t="s">
        <v>415</v>
      </c>
      <c r="D80" s="225" t="s">
        <v>442</v>
      </c>
      <c r="E80" s="187">
        <v>500</v>
      </c>
      <c r="F80" s="192">
        <v>887.9</v>
      </c>
      <c r="G80" s="193"/>
      <c r="H80" s="282"/>
      <c r="I80" s="252">
        <v>887.9</v>
      </c>
    </row>
    <row r="81" spans="1:9" ht="45" customHeight="1">
      <c r="A81" s="226" t="s">
        <v>458</v>
      </c>
      <c r="B81" s="188" t="s">
        <v>6</v>
      </c>
      <c r="C81" s="188" t="s">
        <v>415</v>
      </c>
      <c r="D81" s="225" t="s">
        <v>449</v>
      </c>
      <c r="E81" s="187">
        <v>500</v>
      </c>
      <c r="F81" s="192">
        <v>200</v>
      </c>
      <c r="G81" s="193"/>
      <c r="H81" s="282"/>
      <c r="I81" s="252">
        <v>200</v>
      </c>
    </row>
    <row r="82" spans="1:9" ht="69" customHeight="1">
      <c r="A82" s="156" t="s">
        <v>208</v>
      </c>
      <c r="B82" s="151" t="s">
        <v>6</v>
      </c>
      <c r="C82" s="151" t="s">
        <v>85</v>
      </c>
      <c r="D82" s="151" t="s">
        <v>210</v>
      </c>
      <c r="E82" s="150">
        <v>100</v>
      </c>
      <c r="F82" s="157">
        <v>1304.2</v>
      </c>
      <c r="G82" s="125"/>
      <c r="H82" s="112" t="s">
        <v>780</v>
      </c>
      <c r="I82" s="252">
        <f>F82+H82</f>
        <v>0</v>
      </c>
    </row>
    <row r="83" spans="1:9" ht="53.25" customHeight="1">
      <c r="A83" s="156" t="s">
        <v>302</v>
      </c>
      <c r="B83" s="151" t="s">
        <v>6</v>
      </c>
      <c r="C83" s="151" t="s">
        <v>85</v>
      </c>
      <c r="D83" s="151" t="s">
        <v>210</v>
      </c>
      <c r="E83" s="150">
        <v>200</v>
      </c>
      <c r="F83" s="157">
        <v>74.099999999999994</v>
      </c>
      <c r="G83" s="125"/>
      <c r="H83" s="112" t="s">
        <v>781</v>
      </c>
      <c r="I83" s="312">
        <f t="shared" ref="I83:I96" si="2">F83+H83</f>
        <v>0</v>
      </c>
    </row>
    <row r="84" spans="1:9" ht="41.25" customHeight="1">
      <c r="A84" s="156" t="s">
        <v>209</v>
      </c>
      <c r="B84" s="151" t="s">
        <v>6</v>
      </c>
      <c r="C84" s="151" t="s">
        <v>85</v>
      </c>
      <c r="D84" s="151" t="s">
        <v>210</v>
      </c>
      <c r="E84" s="150">
        <v>800</v>
      </c>
      <c r="F84" s="157">
        <v>0.5</v>
      </c>
      <c r="G84" s="125"/>
      <c r="H84" s="112" t="s">
        <v>782</v>
      </c>
      <c r="I84" s="312">
        <f t="shared" si="2"/>
        <v>0</v>
      </c>
    </row>
    <row r="85" spans="1:9" ht="75.75" customHeight="1">
      <c r="A85" s="156" t="s">
        <v>354</v>
      </c>
      <c r="B85" s="151" t="s">
        <v>6</v>
      </c>
      <c r="C85" s="151" t="s">
        <v>85</v>
      </c>
      <c r="D85" s="105" t="s">
        <v>437</v>
      </c>
      <c r="E85" s="150">
        <v>100</v>
      </c>
      <c r="F85" s="157">
        <v>67</v>
      </c>
      <c r="G85" s="125"/>
      <c r="H85" s="112" t="s">
        <v>783</v>
      </c>
      <c r="I85" s="312">
        <f t="shared" si="2"/>
        <v>0</v>
      </c>
    </row>
    <row r="86" spans="1:9" ht="66.75" customHeight="1">
      <c r="A86" s="311" t="s">
        <v>208</v>
      </c>
      <c r="B86" s="305" t="s">
        <v>6</v>
      </c>
      <c r="C86" s="305" t="s">
        <v>779</v>
      </c>
      <c r="D86" s="305" t="s">
        <v>210</v>
      </c>
      <c r="E86" s="307">
        <v>100</v>
      </c>
      <c r="F86" s="312"/>
      <c r="G86" s="309"/>
      <c r="H86" s="312">
        <v>1304.2</v>
      </c>
      <c r="I86" s="312">
        <f t="shared" si="2"/>
        <v>1304.2</v>
      </c>
    </row>
    <row r="87" spans="1:9" ht="54" customHeight="1">
      <c r="A87" s="311" t="s">
        <v>302</v>
      </c>
      <c r="B87" s="305" t="s">
        <v>6</v>
      </c>
      <c r="C87" s="305" t="s">
        <v>779</v>
      </c>
      <c r="D87" s="305" t="s">
        <v>210</v>
      </c>
      <c r="E87" s="307">
        <v>200</v>
      </c>
      <c r="F87" s="312"/>
      <c r="G87" s="309"/>
      <c r="H87" s="312">
        <v>74.099999999999994</v>
      </c>
      <c r="I87" s="312">
        <f t="shared" si="2"/>
        <v>74.099999999999994</v>
      </c>
    </row>
    <row r="88" spans="1:9" ht="42.75" customHeight="1">
      <c r="A88" s="311" t="s">
        <v>209</v>
      </c>
      <c r="B88" s="305" t="s">
        <v>6</v>
      </c>
      <c r="C88" s="305" t="s">
        <v>779</v>
      </c>
      <c r="D88" s="305" t="s">
        <v>210</v>
      </c>
      <c r="E88" s="307">
        <v>800</v>
      </c>
      <c r="F88" s="312"/>
      <c r="G88" s="309"/>
      <c r="H88" s="312">
        <v>0.5</v>
      </c>
      <c r="I88" s="312">
        <f t="shared" si="2"/>
        <v>0.5</v>
      </c>
    </row>
    <row r="89" spans="1:9" ht="75.75" customHeight="1">
      <c r="A89" s="311" t="s">
        <v>354</v>
      </c>
      <c r="B89" s="305" t="s">
        <v>6</v>
      </c>
      <c r="C89" s="305" t="s">
        <v>779</v>
      </c>
      <c r="D89" s="105" t="s">
        <v>437</v>
      </c>
      <c r="E89" s="307">
        <v>100</v>
      </c>
      <c r="F89" s="312"/>
      <c r="G89" s="309"/>
      <c r="H89" s="312">
        <v>67</v>
      </c>
      <c r="I89" s="312">
        <f t="shared" si="2"/>
        <v>67</v>
      </c>
    </row>
    <row r="90" spans="1:9" ht="67.5" customHeight="1">
      <c r="A90" s="156" t="s">
        <v>190</v>
      </c>
      <c r="B90" s="151" t="s">
        <v>6</v>
      </c>
      <c r="C90" s="151" t="s">
        <v>89</v>
      </c>
      <c r="D90" s="151" t="s">
        <v>194</v>
      </c>
      <c r="E90" s="150">
        <v>100</v>
      </c>
      <c r="F90" s="157">
        <v>2334.1999999999998</v>
      </c>
      <c r="G90" s="125"/>
      <c r="H90" s="282"/>
      <c r="I90" s="312">
        <f t="shared" si="2"/>
        <v>2334.1999999999998</v>
      </c>
    </row>
    <row r="91" spans="1:9" ht="42" customHeight="1">
      <c r="A91" s="156" t="s">
        <v>299</v>
      </c>
      <c r="B91" s="151" t="s">
        <v>6</v>
      </c>
      <c r="C91" s="151" t="s">
        <v>89</v>
      </c>
      <c r="D91" s="151" t="s">
        <v>194</v>
      </c>
      <c r="E91" s="150">
        <v>200</v>
      </c>
      <c r="F91" s="157">
        <v>2032.6</v>
      </c>
      <c r="G91" s="125"/>
      <c r="H91" s="282"/>
      <c r="I91" s="312">
        <f t="shared" si="2"/>
        <v>2032.6</v>
      </c>
    </row>
    <row r="92" spans="1:9" ht="31.5" customHeight="1">
      <c r="A92" s="156" t="s">
        <v>191</v>
      </c>
      <c r="B92" s="151" t="s">
        <v>6</v>
      </c>
      <c r="C92" s="151" t="s">
        <v>89</v>
      </c>
      <c r="D92" s="151" t="s">
        <v>194</v>
      </c>
      <c r="E92" s="150">
        <v>800</v>
      </c>
      <c r="F92" s="157">
        <v>29</v>
      </c>
      <c r="G92" s="125"/>
      <c r="H92" s="282"/>
      <c r="I92" s="312">
        <f t="shared" si="2"/>
        <v>29</v>
      </c>
    </row>
    <row r="93" spans="1:9" ht="39.75" customHeight="1">
      <c r="A93" s="156" t="s">
        <v>300</v>
      </c>
      <c r="B93" s="151" t="s">
        <v>6</v>
      </c>
      <c r="C93" s="151" t="s">
        <v>89</v>
      </c>
      <c r="D93" s="151" t="s">
        <v>195</v>
      </c>
      <c r="E93" s="150">
        <v>200</v>
      </c>
      <c r="F93" s="157">
        <v>45</v>
      </c>
      <c r="G93" s="125"/>
      <c r="H93" s="282"/>
      <c r="I93" s="312">
        <f t="shared" si="2"/>
        <v>45</v>
      </c>
    </row>
    <row r="94" spans="1:9" ht="41.25" customHeight="1">
      <c r="A94" s="156" t="s">
        <v>326</v>
      </c>
      <c r="B94" s="151" t="s">
        <v>6</v>
      </c>
      <c r="C94" s="151" t="s">
        <v>89</v>
      </c>
      <c r="D94" s="151" t="s">
        <v>198</v>
      </c>
      <c r="E94" s="150">
        <v>200</v>
      </c>
      <c r="F94" s="14">
        <v>48</v>
      </c>
      <c r="G94" s="125"/>
      <c r="H94" s="112" t="s">
        <v>760</v>
      </c>
      <c r="I94" s="312">
        <f t="shared" si="2"/>
        <v>141</v>
      </c>
    </row>
    <row r="95" spans="1:9" ht="67.5" customHeight="1">
      <c r="A95" s="156" t="s">
        <v>202</v>
      </c>
      <c r="B95" s="151" t="s">
        <v>6</v>
      </c>
      <c r="C95" s="151" t="s">
        <v>89</v>
      </c>
      <c r="D95" s="151" t="s">
        <v>204</v>
      </c>
      <c r="E95" s="150">
        <v>100</v>
      </c>
      <c r="F95" s="14">
        <v>252.9</v>
      </c>
      <c r="G95" s="125"/>
      <c r="H95" s="112"/>
      <c r="I95" s="312">
        <f t="shared" si="2"/>
        <v>252.9</v>
      </c>
    </row>
    <row r="96" spans="1:9" ht="41.25" customHeight="1">
      <c r="A96" s="208" t="s">
        <v>441</v>
      </c>
      <c r="B96" s="151" t="s">
        <v>6</v>
      </c>
      <c r="C96" s="151" t="s">
        <v>89</v>
      </c>
      <c r="D96" s="206" t="s">
        <v>440</v>
      </c>
      <c r="E96" s="150">
        <v>500</v>
      </c>
      <c r="F96" s="157">
        <v>1849.6</v>
      </c>
      <c r="G96" s="125"/>
      <c r="H96" s="282"/>
      <c r="I96" s="312">
        <f t="shared" si="2"/>
        <v>1849.6</v>
      </c>
    </row>
    <row r="97" spans="1:9" ht="30.75" customHeight="1">
      <c r="A97" s="160" t="s">
        <v>109</v>
      </c>
      <c r="B97" s="18" t="s">
        <v>7</v>
      </c>
      <c r="C97" s="151"/>
      <c r="D97" s="151"/>
      <c r="E97" s="154"/>
      <c r="F97" s="313">
        <f t="shared" ref="F97:H97" si="3">F98+F99+F100+F101+F102+F103+F104+F105+F106+F107+F108+F109+F110+F111+F112+F113+F114+F115+F116+F117+F118+F119+F120+F121+F122+F123+F124+F128+F129+F130+F131+F132+F133+F134+F135+F136+F137+F138+F139+F140+F141+F142+F143+F144+F145+F146+F147+F148+F149+F150+F151+F152+F125+F126+F127</f>
        <v>108617.5</v>
      </c>
      <c r="G97" s="313">
        <f t="shared" si="3"/>
        <v>0</v>
      </c>
      <c r="H97" s="313">
        <f t="shared" si="3"/>
        <v>0</v>
      </c>
      <c r="I97" s="313">
        <f>I98+I99+I100+I101+I102+I103+I104+I105+I106+I107+I108+I109+I110+I111+I112+I113+I114+I115+I116+I117+I118+I119+I120+I121+I122+I123+I124+I128+I129+I130+I131+I132+I133+I134+I135+I136+I137+I138+I139+I140+I141+I142+I143+I144+I145+I146+I147+I148+I149+I150+I151+I152+I125+I126+I127</f>
        <v>108617.5</v>
      </c>
    </row>
    <row r="98" spans="1:9" ht="42" customHeight="1">
      <c r="A98" s="156" t="s">
        <v>283</v>
      </c>
      <c r="B98" s="151" t="s">
        <v>7</v>
      </c>
      <c r="C98" s="151" t="s">
        <v>84</v>
      </c>
      <c r="D98" s="151" t="s">
        <v>128</v>
      </c>
      <c r="E98" s="150">
        <v>200</v>
      </c>
      <c r="F98" s="157">
        <v>275</v>
      </c>
      <c r="G98" s="125"/>
      <c r="H98" s="282"/>
      <c r="I98" s="252">
        <f>F98+H98</f>
        <v>275</v>
      </c>
    </row>
    <row r="99" spans="1:9" ht="105.75" customHeight="1">
      <c r="A99" s="10" t="s">
        <v>286</v>
      </c>
      <c r="B99" s="151" t="s">
        <v>7</v>
      </c>
      <c r="C99" s="151" t="s">
        <v>84</v>
      </c>
      <c r="D99" s="151" t="s">
        <v>137</v>
      </c>
      <c r="E99" s="150">
        <v>200</v>
      </c>
      <c r="F99" s="157">
        <v>199.5</v>
      </c>
      <c r="G99" s="125"/>
      <c r="H99" s="282"/>
      <c r="I99" s="312">
        <f t="shared" ref="I99:I152" si="4">F99+H99</f>
        <v>199.5</v>
      </c>
    </row>
    <row r="100" spans="1:9" ht="69" customHeight="1">
      <c r="A100" s="156" t="s">
        <v>119</v>
      </c>
      <c r="B100" s="151" t="s">
        <v>7</v>
      </c>
      <c r="C100" s="151" t="s">
        <v>84</v>
      </c>
      <c r="D100" s="151" t="s">
        <v>144</v>
      </c>
      <c r="E100" s="150">
        <v>100</v>
      </c>
      <c r="F100" s="157">
        <v>3511.9</v>
      </c>
      <c r="G100" s="125"/>
      <c r="H100" s="282"/>
      <c r="I100" s="312">
        <f t="shared" si="4"/>
        <v>3511.9</v>
      </c>
    </row>
    <row r="101" spans="1:9" ht="45.75" customHeight="1">
      <c r="A101" s="156" t="s">
        <v>288</v>
      </c>
      <c r="B101" s="151" t="s">
        <v>7</v>
      </c>
      <c r="C101" s="151" t="s">
        <v>84</v>
      </c>
      <c r="D101" s="151" t="s">
        <v>144</v>
      </c>
      <c r="E101" s="150">
        <v>200</v>
      </c>
      <c r="F101" s="157">
        <v>3189.1</v>
      </c>
      <c r="G101" s="125"/>
      <c r="H101" s="282"/>
      <c r="I101" s="312">
        <f t="shared" si="4"/>
        <v>3189.1</v>
      </c>
    </row>
    <row r="102" spans="1:9" ht="31.5" customHeight="1">
      <c r="A102" s="156" t="s">
        <v>120</v>
      </c>
      <c r="B102" s="151" t="s">
        <v>7</v>
      </c>
      <c r="C102" s="151" t="s">
        <v>84</v>
      </c>
      <c r="D102" s="151" t="s">
        <v>144</v>
      </c>
      <c r="E102" s="150">
        <v>800</v>
      </c>
      <c r="F102" s="157">
        <v>20.9</v>
      </c>
      <c r="G102" s="125"/>
      <c r="H102" s="282"/>
      <c r="I102" s="312">
        <f t="shared" si="4"/>
        <v>20.9</v>
      </c>
    </row>
    <row r="103" spans="1:9" ht="38.25">
      <c r="A103" s="156" t="s">
        <v>289</v>
      </c>
      <c r="B103" s="151" t="s">
        <v>7</v>
      </c>
      <c r="C103" s="151" t="s">
        <v>84</v>
      </c>
      <c r="D103" s="151" t="s">
        <v>257</v>
      </c>
      <c r="E103" s="150">
        <v>200</v>
      </c>
      <c r="F103" s="157">
        <v>1574.4</v>
      </c>
      <c r="G103" s="125"/>
      <c r="H103" s="282"/>
      <c r="I103" s="312">
        <f t="shared" si="4"/>
        <v>1574.4</v>
      </c>
    </row>
    <row r="104" spans="1:9" ht="25.5">
      <c r="A104" s="156" t="s">
        <v>290</v>
      </c>
      <c r="B104" s="151" t="s">
        <v>7</v>
      </c>
      <c r="C104" s="151" t="s">
        <v>84</v>
      </c>
      <c r="D104" s="151" t="s">
        <v>266</v>
      </c>
      <c r="E104" s="150">
        <v>200</v>
      </c>
      <c r="F104" s="157">
        <v>1000.8</v>
      </c>
      <c r="G104" s="125"/>
      <c r="H104" s="282"/>
      <c r="I104" s="312">
        <f t="shared" si="4"/>
        <v>1000.8</v>
      </c>
    </row>
    <row r="105" spans="1:9" ht="146.25" customHeight="1">
      <c r="A105" s="156" t="s">
        <v>153</v>
      </c>
      <c r="B105" s="151" t="s">
        <v>7</v>
      </c>
      <c r="C105" s="151" t="s">
        <v>84</v>
      </c>
      <c r="D105" s="151" t="s">
        <v>154</v>
      </c>
      <c r="E105" s="150">
        <v>100</v>
      </c>
      <c r="F105" s="157">
        <v>4344.5</v>
      </c>
      <c r="G105" s="125"/>
      <c r="H105" s="282"/>
      <c r="I105" s="312">
        <f t="shared" si="4"/>
        <v>4344.5</v>
      </c>
    </row>
    <row r="106" spans="1:9" ht="117" customHeight="1">
      <c r="A106" s="156" t="s">
        <v>293</v>
      </c>
      <c r="B106" s="151" t="s">
        <v>7</v>
      </c>
      <c r="C106" s="151" t="s">
        <v>84</v>
      </c>
      <c r="D106" s="151" t="s">
        <v>154</v>
      </c>
      <c r="E106" s="150">
        <v>200</v>
      </c>
      <c r="F106" s="157">
        <v>24.8</v>
      </c>
      <c r="G106" s="125"/>
      <c r="H106" s="282"/>
      <c r="I106" s="312">
        <f t="shared" si="4"/>
        <v>24.8</v>
      </c>
    </row>
    <row r="107" spans="1:9" ht="39" customHeight="1">
      <c r="A107" s="156" t="s">
        <v>282</v>
      </c>
      <c r="B107" s="151" t="s">
        <v>7</v>
      </c>
      <c r="C107" s="151" t="s">
        <v>85</v>
      </c>
      <c r="D107" s="151" t="s">
        <v>127</v>
      </c>
      <c r="E107" s="150">
        <v>200</v>
      </c>
      <c r="F107" s="157">
        <v>966.2</v>
      </c>
      <c r="G107" s="125"/>
      <c r="H107" s="282"/>
      <c r="I107" s="312">
        <f t="shared" si="4"/>
        <v>966.2</v>
      </c>
    </row>
    <row r="108" spans="1:9" ht="38.25" customHeight="1">
      <c r="A108" s="156" t="s">
        <v>117</v>
      </c>
      <c r="B108" s="151" t="s">
        <v>7</v>
      </c>
      <c r="C108" s="151" t="s">
        <v>85</v>
      </c>
      <c r="D108" s="151" t="s">
        <v>127</v>
      </c>
      <c r="E108" s="150">
        <v>600</v>
      </c>
      <c r="F108" s="157">
        <v>1973.6</v>
      </c>
      <c r="G108" s="125"/>
      <c r="H108" s="282"/>
      <c r="I108" s="312">
        <f t="shared" si="4"/>
        <v>1973.6</v>
      </c>
    </row>
    <row r="109" spans="1:9" ht="54.75" customHeight="1">
      <c r="A109" s="156" t="s">
        <v>348</v>
      </c>
      <c r="B109" s="151" t="s">
        <v>7</v>
      </c>
      <c r="C109" s="151" t="s">
        <v>85</v>
      </c>
      <c r="D109" s="151" t="s">
        <v>410</v>
      </c>
      <c r="E109" s="150">
        <v>200</v>
      </c>
      <c r="F109" s="157">
        <v>307.5</v>
      </c>
      <c r="G109" s="125"/>
      <c r="H109" s="282"/>
      <c r="I109" s="312">
        <f t="shared" si="4"/>
        <v>307.5</v>
      </c>
    </row>
    <row r="110" spans="1:9" ht="54" customHeight="1">
      <c r="A110" s="156" t="s">
        <v>350</v>
      </c>
      <c r="B110" s="151" t="s">
        <v>7</v>
      </c>
      <c r="C110" s="151" t="s">
        <v>85</v>
      </c>
      <c r="D110" s="151" t="s">
        <v>410</v>
      </c>
      <c r="E110" s="150">
        <v>600</v>
      </c>
      <c r="F110" s="157">
        <v>821.6</v>
      </c>
      <c r="G110" s="125"/>
      <c r="H110" s="282"/>
      <c r="I110" s="312">
        <f t="shared" si="4"/>
        <v>821.6</v>
      </c>
    </row>
    <row r="111" spans="1:9" ht="76.5" customHeight="1">
      <c r="A111" s="10" t="s">
        <v>285</v>
      </c>
      <c r="B111" s="151" t="s">
        <v>7</v>
      </c>
      <c r="C111" s="151" t="s">
        <v>85</v>
      </c>
      <c r="D111" s="151" t="s">
        <v>136</v>
      </c>
      <c r="E111" s="150">
        <v>200</v>
      </c>
      <c r="F111" s="157">
        <v>33.799999999999997</v>
      </c>
      <c r="G111" s="125"/>
      <c r="H111" s="282"/>
      <c r="I111" s="312">
        <f t="shared" si="4"/>
        <v>33.799999999999997</v>
      </c>
    </row>
    <row r="112" spans="1:9" ht="80.25" customHeight="1">
      <c r="A112" s="10" t="s">
        <v>351</v>
      </c>
      <c r="B112" s="151" t="s">
        <v>7</v>
      </c>
      <c r="C112" s="151" t="s">
        <v>85</v>
      </c>
      <c r="D112" s="151" t="s">
        <v>136</v>
      </c>
      <c r="E112" s="150">
        <v>600</v>
      </c>
      <c r="F112" s="157">
        <v>67.599999999999994</v>
      </c>
      <c r="G112" s="125"/>
      <c r="H112" s="282"/>
      <c r="I112" s="312">
        <f t="shared" si="4"/>
        <v>67.599999999999994</v>
      </c>
    </row>
    <row r="113" spans="1:9" ht="68.25" customHeight="1">
      <c r="A113" s="156" t="s">
        <v>121</v>
      </c>
      <c r="B113" s="151" t="s">
        <v>7</v>
      </c>
      <c r="C113" s="151" t="s">
        <v>85</v>
      </c>
      <c r="D113" s="151" t="s">
        <v>147</v>
      </c>
      <c r="E113" s="150">
        <v>100</v>
      </c>
      <c r="F113" s="157">
        <v>809.8</v>
      </c>
      <c r="G113" s="125"/>
      <c r="H113" s="282"/>
      <c r="I113" s="312">
        <f t="shared" si="4"/>
        <v>809.8</v>
      </c>
    </row>
    <row r="114" spans="1:9" ht="53.25" customHeight="1">
      <c r="A114" s="17" t="s">
        <v>291</v>
      </c>
      <c r="B114" s="151" t="s">
        <v>7</v>
      </c>
      <c r="C114" s="151" t="s">
        <v>85</v>
      </c>
      <c r="D114" s="151" t="s">
        <v>147</v>
      </c>
      <c r="E114" s="150">
        <v>200</v>
      </c>
      <c r="F114" s="157">
        <v>9008.6</v>
      </c>
      <c r="G114" s="125"/>
      <c r="H114" s="282"/>
      <c r="I114" s="312">
        <f t="shared" si="4"/>
        <v>9008.6</v>
      </c>
    </row>
    <row r="115" spans="1:9" ht="53.25" customHeight="1">
      <c r="A115" s="17" t="s">
        <v>122</v>
      </c>
      <c r="B115" s="151" t="s">
        <v>7</v>
      </c>
      <c r="C115" s="151" t="s">
        <v>85</v>
      </c>
      <c r="D115" s="151" t="s">
        <v>147</v>
      </c>
      <c r="E115" s="150">
        <v>600</v>
      </c>
      <c r="F115" s="157">
        <v>16658.5</v>
      </c>
      <c r="G115" s="125"/>
      <c r="H115" s="282"/>
      <c r="I115" s="312">
        <f t="shared" si="4"/>
        <v>16658.5</v>
      </c>
    </row>
    <row r="116" spans="1:9" ht="41.25" customHeight="1">
      <c r="A116" s="17" t="s">
        <v>123</v>
      </c>
      <c r="B116" s="151" t="s">
        <v>7</v>
      </c>
      <c r="C116" s="151" t="s">
        <v>85</v>
      </c>
      <c r="D116" s="151" t="s">
        <v>147</v>
      </c>
      <c r="E116" s="150">
        <v>800</v>
      </c>
      <c r="F116" s="157">
        <v>110.5</v>
      </c>
      <c r="G116" s="125"/>
      <c r="H116" s="282"/>
      <c r="I116" s="312">
        <f t="shared" si="4"/>
        <v>110.5</v>
      </c>
    </row>
    <row r="117" spans="1:9" ht="39.75" customHeight="1">
      <c r="A117" s="156" t="s">
        <v>289</v>
      </c>
      <c r="B117" s="151" t="s">
        <v>7</v>
      </c>
      <c r="C117" s="151" t="s">
        <v>85</v>
      </c>
      <c r="D117" s="151" t="s">
        <v>149</v>
      </c>
      <c r="E117" s="150">
        <v>200</v>
      </c>
      <c r="F117" s="157">
        <v>799.6</v>
      </c>
      <c r="G117" s="125"/>
      <c r="H117" s="282"/>
      <c r="I117" s="312">
        <f t="shared" si="4"/>
        <v>799.6</v>
      </c>
    </row>
    <row r="118" spans="1:9" ht="31.5" customHeight="1">
      <c r="A118" s="156" t="s">
        <v>290</v>
      </c>
      <c r="B118" s="151" t="s">
        <v>7</v>
      </c>
      <c r="C118" s="151" t="s">
        <v>85</v>
      </c>
      <c r="D118" s="151" t="s">
        <v>267</v>
      </c>
      <c r="E118" s="150">
        <v>200</v>
      </c>
      <c r="F118" s="157">
        <v>644.1</v>
      </c>
      <c r="G118" s="125"/>
      <c r="H118" s="282"/>
      <c r="I118" s="312">
        <f t="shared" si="4"/>
        <v>644.1</v>
      </c>
    </row>
    <row r="119" spans="1:9" ht="147" customHeight="1">
      <c r="A119" s="156" t="s">
        <v>329</v>
      </c>
      <c r="B119" s="151" t="s">
        <v>7</v>
      </c>
      <c r="C119" s="151" t="s">
        <v>85</v>
      </c>
      <c r="D119" s="151" t="s">
        <v>159</v>
      </c>
      <c r="E119" s="150">
        <v>100</v>
      </c>
      <c r="F119" s="157">
        <v>13189.9</v>
      </c>
      <c r="G119" s="125"/>
      <c r="H119" s="282"/>
      <c r="I119" s="312">
        <f t="shared" si="4"/>
        <v>13189.9</v>
      </c>
    </row>
    <row r="120" spans="1:9" ht="117.75" customHeight="1">
      <c r="A120" s="156" t="s">
        <v>294</v>
      </c>
      <c r="B120" s="151" t="s">
        <v>7</v>
      </c>
      <c r="C120" s="151" t="s">
        <v>85</v>
      </c>
      <c r="D120" s="151" t="s">
        <v>159</v>
      </c>
      <c r="E120" s="150">
        <v>200</v>
      </c>
      <c r="F120" s="157">
        <v>49</v>
      </c>
      <c r="G120" s="125"/>
      <c r="H120" s="282"/>
      <c r="I120" s="312">
        <f t="shared" si="4"/>
        <v>49</v>
      </c>
    </row>
    <row r="121" spans="1:9" ht="120" customHeight="1">
      <c r="A121" s="17" t="s">
        <v>330</v>
      </c>
      <c r="B121" s="151" t="s">
        <v>7</v>
      </c>
      <c r="C121" s="151" t="s">
        <v>85</v>
      </c>
      <c r="D121" s="151" t="s">
        <v>159</v>
      </c>
      <c r="E121" s="150">
        <v>600</v>
      </c>
      <c r="F121" s="157">
        <v>35305.699999999997</v>
      </c>
      <c r="G121" s="20"/>
      <c r="H121" s="282"/>
      <c r="I121" s="312">
        <f t="shared" si="4"/>
        <v>35305.699999999997</v>
      </c>
    </row>
    <row r="122" spans="1:9" ht="67.5" customHeight="1">
      <c r="A122" s="156" t="s">
        <v>163</v>
      </c>
      <c r="B122" s="151" t="s">
        <v>7</v>
      </c>
      <c r="C122" s="151" t="s">
        <v>85</v>
      </c>
      <c r="D122" s="151" t="s">
        <v>164</v>
      </c>
      <c r="E122" s="150">
        <v>100</v>
      </c>
      <c r="F122" s="157">
        <v>3001.5</v>
      </c>
      <c r="G122" s="20"/>
      <c r="H122" s="112" t="s">
        <v>784</v>
      </c>
      <c r="I122" s="312">
        <f t="shared" si="4"/>
        <v>0</v>
      </c>
    </row>
    <row r="123" spans="1:9" ht="39" customHeight="1">
      <c r="A123" s="156" t="s">
        <v>295</v>
      </c>
      <c r="B123" s="151" t="s">
        <v>7</v>
      </c>
      <c r="C123" s="151" t="s">
        <v>85</v>
      </c>
      <c r="D123" s="151" t="s">
        <v>164</v>
      </c>
      <c r="E123" s="150">
        <v>200</v>
      </c>
      <c r="F123" s="157">
        <v>724.4</v>
      </c>
      <c r="G123" s="125"/>
      <c r="H123" s="112" t="s">
        <v>785</v>
      </c>
      <c r="I123" s="312">
        <f t="shared" si="4"/>
        <v>0</v>
      </c>
    </row>
    <row r="124" spans="1:9" ht="28.5" customHeight="1">
      <c r="A124" s="156" t="s">
        <v>165</v>
      </c>
      <c r="B124" s="151" t="s">
        <v>7</v>
      </c>
      <c r="C124" s="151" t="s">
        <v>85</v>
      </c>
      <c r="D124" s="151" t="s">
        <v>164</v>
      </c>
      <c r="E124" s="150">
        <v>800</v>
      </c>
      <c r="F124" s="157">
        <v>105.1</v>
      </c>
      <c r="G124" s="125"/>
      <c r="H124" s="112" t="s">
        <v>786</v>
      </c>
      <c r="I124" s="312">
        <f t="shared" si="4"/>
        <v>0</v>
      </c>
    </row>
    <row r="125" spans="1:9" ht="66" customHeight="1">
      <c r="A125" s="311" t="s">
        <v>163</v>
      </c>
      <c r="B125" s="305" t="s">
        <v>7</v>
      </c>
      <c r="C125" s="305" t="s">
        <v>779</v>
      </c>
      <c r="D125" s="305" t="s">
        <v>164</v>
      </c>
      <c r="E125" s="307">
        <v>100</v>
      </c>
      <c r="F125" s="312"/>
      <c r="G125" s="20"/>
      <c r="H125" s="312">
        <v>3001.5</v>
      </c>
      <c r="I125" s="312">
        <f t="shared" si="4"/>
        <v>3001.5</v>
      </c>
    </row>
    <row r="126" spans="1:9" ht="41.25" customHeight="1">
      <c r="A126" s="311" t="s">
        <v>295</v>
      </c>
      <c r="B126" s="305" t="s">
        <v>7</v>
      </c>
      <c r="C126" s="305" t="s">
        <v>779</v>
      </c>
      <c r="D126" s="305" t="s">
        <v>164</v>
      </c>
      <c r="E126" s="307">
        <v>200</v>
      </c>
      <c r="F126" s="312"/>
      <c r="G126" s="309"/>
      <c r="H126" s="312">
        <v>724.4</v>
      </c>
      <c r="I126" s="312">
        <f t="shared" si="4"/>
        <v>724.4</v>
      </c>
    </row>
    <row r="127" spans="1:9" ht="31.5" customHeight="1">
      <c r="A127" s="311" t="s">
        <v>165</v>
      </c>
      <c r="B127" s="305" t="s">
        <v>7</v>
      </c>
      <c r="C127" s="305" t="s">
        <v>779</v>
      </c>
      <c r="D127" s="305" t="s">
        <v>164</v>
      </c>
      <c r="E127" s="307">
        <v>800</v>
      </c>
      <c r="F127" s="312"/>
      <c r="G127" s="309"/>
      <c r="H127" s="312">
        <v>105.1</v>
      </c>
      <c r="I127" s="312">
        <f t="shared" si="4"/>
        <v>105.1</v>
      </c>
    </row>
    <row r="128" spans="1:9" ht="52.5" customHeight="1">
      <c r="A128" s="7" t="s">
        <v>296</v>
      </c>
      <c r="B128" s="151" t="s">
        <v>7</v>
      </c>
      <c r="C128" s="151" t="s">
        <v>86</v>
      </c>
      <c r="D128" s="151" t="s">
        <v>171</v>
      </c>
      <c r="E128" s="150">
        <v>200</v>
      </c>
      <c r="F128" s="157">
        <v>69.3</v>
      </c>
      <c r="G128" s="125"/>
      <c r="H128" s="282"/>
      <c r="I128" s="312">
        <f t="shared" si="4"/>
        <v>69.3</v>
      </c>
    </row>
    <row r="129" spans="1:9" ht="53.25" customHeight="1">
      <c r="A129" s="7" t="s">
        <v>170</v>
      </c>
      <c r="B129" s="151" t="s">
        <v>7</v>
      </c>
      <c r="C129" s="151" t="s">
        <v>86</v>
      </c>
      <c r="D129" s="151" t="s">
        <v>171</v>
      </c>
      <c r="E129" s="150">
        <v>600</v>
      </c>
      <c r="F129" s="157">
        <v>184.8</v>
      </c>
      <c r="G129" s="125"/>
      <c r="H129" s="282"/>
      <c r="I129" s="312">
        <f t="shared" si="4"/>
        <v>184.8</v>
      </c>
    </row>
    <row r="130" spans="1:9" ht="55.5" customHeight="1">
      <c r="A130" s="156" t="s">
        <v>297</v>
      </c>
      <c r="B130" s="151" t="s">
        <v>7</v>
      </c>
      <c r="C130" s="151" t="s">
        <v>86</v>
      </c>
      <c r="D130" s="151" t="s">
        <v>172</v>
      </c>
      <c r="E130" s="150">
        <v>200</v>
      </c>
      <c r="F130" s="157">
        <v>23.1</v>
      </c>
      <c r="G130" s="125"/>
      <c r="H130" s="282"/>
      <c r="I130" s="312">
        <f t="shared" si="4"/>
        <v>23.1</v>
      </c>
    </row>
    <row r="131" spans="1:9" ht="44.25" customHeight="1">
      <c r="A131" s="7" t="s">
        <v>331</v>
      </c>
      <c r="B131" s="151" t="s">
        <v>7</v>
      </c>
      <c r="C131" s="151" t="s">
        <v>86</v>
      </c>
      <c r="D131" s="151" t="s">
        <v>333</v>
      </c>
      <c r="E131" s="150">
        <v>200</v>
      </c>
      <c r="F131" s="157">
        <v>122.9</v>
      </c>
      <c r="G131" s="125"/>
      <c r="H131" s="282"/>
      <c r="I131" s="312">
        <f t="shared" si="4"/>
        <v>122.9</v>
      </c>
    </row>
    <row r="132" spans="1:9" ht="53.25" customHeight="1">
      <c r="A132" s="7" t="s">
        <v>332</v>
      </c>
      <c r="B132" s="151" t="s">
        <v>7</v>
      </c>
      <c r="C132" s="151" t="s">
        <v>86</v>
      </c>
      <c r="D132" s="151" t="s">
        <v>333</v>
      </c>
      <c r="E132" s="150">
        <v>600</v>
      </c>
      <c r="F132" s="157">
        <v>265.60000000000002</v>
      </c>
      <c r="G132" s="125"/>
      <c r="H132" s="282"/>
      <c r="I132" s="312">
        <f t="shared" si="4"/>
        <v>265.60000000000002</v>
      </c>
    </row>
    <row r="133" spans="1:9" ht="53.25" customHeight="1">
      <c r="A133" s="189" t="s">
        <v>328</v>
      </c>
      <c r="B133" s="188" t="s">
        <v>7</v>
      </c>
      <c r="C133" s="188" t="s">
        <v>86</v>
      </c>
      <c r="D133" s="188" t="s">
        <v>177</v>
      </c>
      <c r="E133" s="187">
        <v>200</v>
      </c>
      <c r="F133" s="192">
        <v>5</v>
      </c>
      <c r="G133" s="193"/>
      <c r="H133" s="282"/>
      <c r="I133" s="312">
        <f t="shared" si="4"/>
        <v>5</v>
      </c>
    </row>
    <row r="134" spans="1:9" ht="53.25" customHeight="1">
      <c r="A134" s="231" t="s">
        <v>439</v>
      </c>
      <c r="B134" s="230" t="s">
        <v>7</v>
      </c>
      <c r="C134" s="230" t="s">
        <v>86</v>
      </c>
      <c r="D134" s="230" t="s">
        <v>177</v>
      </c>
      <c r="E134" s="229">
        <v>600</v>
      </c>
      <c r="F134" s="235">
        <v>25</v>
      </c>
      <c r="G134" s="233"/>
      <c r="H134" s="282"/>
      <c r="I134" s="312">
        <f t="shared" si="4"/>
        <v>25</v>
      </c>
    </row>
    <row r="135" spans="1:9" ht="42" customHeight="1">
      <c r="A135" s="231" t="s">
        <v>356</v>
      </c>
      <c r="B135" s="232" t="s">
        <v>7</v>
      </c>
      <c r="C135" s="9" t="s">
        <v>86</v>
      </c>
      <c r="D135" s="234">
        <v>1510100500</v>
      </c>
      <c r="E135" s="9" t="s">
        <v>107</v>
      </c>
      <c r="F135" s="230" t="s">
        <v>464</v>
      </c>
      <c r="G135" s="233"/>
      <c r="H135" s="282"/>
      <c r="I135" s="312">
        <f t="shared" si="4"/>
        <v>10</v>
      </c>
    </row>
    <row r="136" spans="1:9" ht="42" customHeight="1">
      <c r="A136" s="231" t="s">
        <v>445</v>
      </c>
      <c r="B136" s="232" t="s">
        <v>7</v>
      </c>
      <c r="C136" s="9" t="s">
        <v>86</v>
      </c>
      <c r="D136" s="234">
        <v>1510100500</v>
      </c>
      <c r="E136" s="9" t="s">
        <v>463</v>
      </c>
      <c r="F136" s="230" t="s">
        <v>464</v>
      </c>
      <c r="G136" s="233"/>
      <c r="H136" s="282"/>
      <c r="I136" s="312">
        <f t="shared" si="4"/>
        <v>10</v>
      </c>
    </row>
    <row r="137" spans="1:9" ht="41.25" customHeight="1">
      <c r="A137" s="231" t="s">
        <v>446</v>
      </c>
      <c r="B137" s="188" t="s">
        <v>7</v>
      </c>
      <c r="C137" s="9" t="s">
        <v>86</v>
      </c>
      <c r="D137" s="190">
        <v>1510100510</v>
      </c>
      <c r="E137" s="9" t="s">
        <v>463</v>
      </c>
      <c r="F137" s="192">
        <v>20</v>
      </c>
      <c r="G137" s="193"/>
      <c r="H137" s="282"/>
      <c r="I137" s="312">
        <f t="shared" si="4"/>
        <v>20</v>
      </c>
    </row>
    <row r="138" spans="1:9" ht="41.25" customHeight="1">
      <c r="A138" s="231" t="s">
        <v>447</v>
      </c>
      <c r="B138" s="230" t="s">
        <v>7</v>
      </c>
      <c r="C138" s="9" t="s">
        <v>86</v>
      </c>
      <c r="D138" s="234">
        <v>1510100520</v>
      </c>
      <c r="E138" s="9" t="s">
        <v>463</v>
      </c>
      <c r="F138" s="235">
        <v>10</v>
      </c>
      <c r="G138" s="233"/>
      <c r="H138" s="282"/>
      <c r="I138" s="312">
        <f t="shared" si="4"/>
        <v>10</v>
      </c>
    </row>
    <row r="139" spans="1:9" ht="30" customHeight="1">
      <c r="A139" s="156" t="s">
        <v>327</v>
      </c>
      <c r="B139" s="151" t="s">
        <v>7</v>
      </c>
      <c r="C139" s="151" t="s">
        <v>87</v>
      </c>
      <c r="D139" s="151" t="s">
        <v>131</v>
      </c>
      <c r="E139" s="150">
        <v>200</v>
      </c>
      <c r="F139" s="157">
        <v>45.1</v>
      </c>
      <c r="G139" s="125"/>
      <c r="H139" s="282"/>
      <c r="I139" s="312">
        <f t="shared" si="4"/>
        <v>45.1</v>
      </c>
    </row>
    <row r="140" spans="1:9" ht="25.5">
      <c r="A140" s="156" t="s">
        <v>268</v>
      </c>
      <c r="B140" s="151" t="s">
        <v>7</v>
      </c>
      <c r="C140" s="151" t="s">
        <v>87</v>
      </c>
      <c r="D140" s="151" t="s">
        <v>131</v>
      </c>
      <c r="E140" s="150">
        <v>300</v>
      </c>
      <c r="F140" s="157">
        <v>50</v>
      </c>
      <c r="G140" s="125"/>
      <c r="H140" s="282"/>
      <c r="I140" s="312">
        <f t="shared" si="4"/>
        <v>50</v>
      </c>
    </row>
    <row r="141" spans="1:9" ht="54.75" customHeight="1">
      <c r="A141" s="156" t="s">
        <v>287</v>
      </c>
      <c r="B141" s="151" t="s">
        <v>7</v>
      </c>
      <c r="C141" s="151" t="s">
        <v>87</v>
      </c>
      <c r="D141" s="151" t="s">
        <v>265</v>
      </c>
      <c r="E141" s="150">
        <v>200</v>
      </c>
      <c r="F141" s="157">
        <v>346.4</v>
      </c>
      <c r="G141" s="125"/>
      <c r="H141" s="282"/>
      <c r="I141" s="312">
        <f t="shared" si="4"/>
        <v>346.4</v>
      </c>
    </row>
    <row r="142" spans="1:9" ht="54" customHeight="1">
      <c r="A142" s="208" t="s">
        <v>262</v>
      </c>
      <c r="B142" s="151" t="s">
        <v>7</v>
      </c>
      <c r="C142" s="151" t="s">
        <v>87</v>
      </c>
      <c r="D142" s="151" t="s">
        <v>265</v>
      </c>
      <c r="E142" s="150">
        <v>600</v>
      </c>
      <c r="F142" s="157">
        <v>40</v>
      </c>
      <c r="G142" s="125"/>
      <c r="H142" s="282"/>
      <c r="I142" s="312">
        <f t="shared" si="4"/>
        <v>40</v>
      </c>
    </row>
    <row r="143" spans="1:9" ht="56.25" customHeight="1">
      <c r="A143" s="156" t="s">
        <v>124</v>
      </c>
      <c r="B143" s="151" t="s">
        <v>7</v>
      </c>
      <c r="C143" s="151" t="s">
        <v>87</v>
      </c>
      <c r="D143" s="151" t="s">
        <v>148</v>
      </c>
      <c r="E143" s="150">
        <v>100</v>
      </c>
      <c r="F143" s="157">
        <v>6384.3</v>
      </c>
      <c r="G143" s="125"/>
      <c r="H143" s="282"/>
      <c r="I143" s="312">
        <f t="shared" si="4"/>
        <v>6384.3</v>
      </c>
    </row>
    <row r="144" spans="1:9" ht="30" customHeight="1">
      <c r="A144" s="17" t="s">
        <v>292</v>
      </c>
      <c r="B144" s="151" t="s">
        <v>7</v>
      </c>
      <c r="C144" s="151" t="s">
        <v>87</v>
      </c>
      <c r="D144" s="151" t="s">
        <v>148</v>
      </c>
      <c r="E144" s="150">
        <v>200</v>
      </c>
      <c r="F144" s="157">
        <v>1216.7</v>
      </c>
      <c r="G144" s="125"/>
      <c r="H144" s="282"/>
      <c r="I144" s="312">
        <f t="shared" si="4"/>
        <v>1216.7</v>
      </c>
    </row>
    <row r="145" spans="1:9" ht="25.5">
      <c r="A145" s="17" t="s">
        <v>125</v>
      </c>
      <c r="B145" s="151" t="s">
        <v>7</v>
      </c>
      <c r="C145" s="151" t="s">
        <v>87</v>
      </c>
      <c r="D145" s="151" t="s">
        <v>148</v>
      </c>
      <c r="E145" s="150">
        <v>800</v>
      </c>
      <c r="F145" s="157">
        <v>1.9</v>
      </c>
      <c r="G145" s="125"/>
      <c r="H145" s="282"/>
      <c r="I145" s="312">
        <f t="shared" si="4"/>
        <v>1.9</v>
      </c>
    </row>
    <row r="146" spans="1:9" ht="53.25" customHeight="1">
      <c r="A146" s="156" t="s">
        <v>180</v>
      </c>
      <c r="B146" s="151" t="s">
        <v>7</v>
      </c>
      <c r="C146" s="151" t="s">
        <v>87</v>
      </c>
      <c r="D146" s="151" t="s">
        <v>184</v>
      </c>
      <c r="E146" s="150">
        <v>300</v>
      </c>
      <c r="F146" s="157">
        <v>48</v>
      </c>
      <c r="G146" s="125"/>
      <c r="H146" s="282"/>
      <c r="I146" s="312">
        <f t="shared" si="4"/>
        <v>48</v>
      </c>
    </row>
    <row r="147" spans="1:9" ht="31.5" customHeight="1">
      <c r="A147" s="156" t="s">
        <v>181</v>
      </c>
      <c r="B147" s="151" t="s">
        <v>7</v>
      </c>
      <c r="C147" s="151" t="s">
        <v>87</v>
      </c>
      <c r="D147" s="151" t="s">
        <v>185</v>
      </c>
      <c r="E147" s="150">
        <v>300</v>
      </c>
      <c r="F147" s="157">
        <v>144</v>
      </c>
      <c r="G147" s="125"/>
      <c r="H147" s="282"/>
      <c r="I147" s="312">
        <f t="shared" si="4"/>
        <v>144</v>
      </c>
    </row>
    <row r="148" spans="1:9" ht="31.5" customHeight="1">
      <c r="A148" s="156" t="s">
        <v>182</v>
      </c>
      <c r="B148" s="151" t="s">
        <v>7</v>
      </c>
      <c r="C148" s="151" t="s">
        <v>87</v>
      </c>
      <c r="D148" s="151" t="s">
        <v>186</v>
      </c>
      <c r="E148" s="150">
        <v>300</v>
      </c>
      <c r="F148" s="157">
        <v>95</v>
      </c>
      <c r="G148" s="125"/>
      <c r="H148" s="282"/>
      <c r="I148" s="312">
        <f t="shared" si="4"/>
        <v>95</v>
      </c>
    </row>
    <row r="149" spans="1:9" ht="42" customHeight="1">
      <c r="A149" s="191" t="s">
        <v>307</v>
      </c>
      <c r="B149" s="188" t="s">
        <v>7</v>
      </c>
      <c r="C149" s="188" t="s">
        <v>87</v>
      </c>
      <c r="D149" s="190">
        <v>1410100310</v>
      </c>
      <c r="E149" s="187">
        <v>200</v>
      </c>
      <c r="F149" s="192">
        <v>30</v>
      </c>
      <c r="G149" s="193"/>
      <c r="H149" s="282"/>
      <c r="I149" s="312">
        <f t="shared" si="4"/>
        <v>30</v>
      </c>
    </row>
    <row r="150" spans="1:9" ht="39.75" customHeight="1">
      <c r="A150" s="208" t="s">
        <v>448</v>
      </c>
      <c r="B150" s="206" t="s">
        <v>7</v>
      </c>
      <c r="C150" s="206" t="s">
        <v>87</v>
      </c>
      <c r="D150" s="207">
        <v>1410100310</v>
      </c>
      <c r="E150" s="205">
        <v>600</v>
      </c>
      <c r="F150" s="209">
        <v>70</v>
      </c>
      <c r="G150" s="210"/>
      <c r="H150" s="282"/>
      <c r="I150" s="312">
        <f t="shared" si="4"/>
        <v>70</v>
      </c>
    </row>
    <row r="151" spans="1:9" ht="63.75" customHeight="1">
      <c r="A151" s="152" t="s">
        <v>138</v>
      </c>
      <c r="B151" s="151" t="s">
        <v>7</v>
      </c>
      <c r="C151" s="154">
        <v>1004</v>
      </c>
      <c r="D151" s="151" t="s">
        <v>139</v>
      </c>
      <c r="E151" s="150">
        <v>300</v>
      </c>
      <c r="F151" s="157">
        <v>654.70000000000005</v>
      </c>
      <c r="G151" s="125"/>
      <c r="H151" s="282"/>
      <c r="I151" s="312">
        <f t="shared" si="4"/>
        <v>654.70000000000005</v>
      </c>
    </row>
    <row r="152" spans="1:9" ht="52.5" customHeight="1">
      <c r="A152" s="191" t="s">
        <v>303</v>
      </c>
      <c r="B152" s="188" t="s">
        <v>7</v>
      </c>
      <c r="C152" s="188" t="s">
        <v>94</v>
      </c>
      <c r="D152" s="188" t="s">
        <v>216</v>
      </c>
      <c r="E152" s="187">
        <v>200</v>
      </c>
      <c r="F152" s="192">
        <v>27.8</v>
      </c>
      <c r="G152" s="193"/>
      <c r="H152" s="282"/>
      <c r="I152" s="312">
        <f t="shared" si="4"/>
        <v>27.8</v>
      </c>
    </row>
    <row r="153" spans="1:9" ht="29.25" customHeight="1">
      <c r="A153" s="155" t="s">
        <v>278</v>
      </c>
      <c r="B153" s="18" t="s">
        <v>277</v>
      </c>
      <c r="C153" s="149"/>
      <c r="D153" s="18"/>
      <c r="E153" s="158"/>
      <c r="F153" s="159">
        <f>F154+F155+F156+F158+F159+F160+F161+F162+F163+F164</f>
        <v>1931.7</v>
      </c>
      <c r="G153" s="125"/>
      <c r="H153" s="355">
        <f>H154+H155+H156+H157+H158+H159+H160+H161+H162+H163+H164</f>
        <v>12</v>
      </c>
      <c r="I153" s="354">
        <f>I154+I155+I156+I157+I158+I159+I160+I161+I162+I163+I164</f>
        <v>1943.7</v>
      </c>
    </row>
    <row r="154" spans="1:9" ht="55.5" customHeight="1">
      <c r="A154" s="156" t="s">
        <v>304</v>
      </c>
      <c r="B154" s="151" t="s">
        <v>277</v>
      </c>
      <c r="C154" s="151" t="s">
        <v>76</v>
      </c>
      <c r="D154" s="228" t="s">
        <v>461</v>
      </c>
      <c r="E154" s="150">
        <v>200</v>
      </c>
      <c r="F154" s="157">
        <v>70</v>
      </c>
      <c r="G154" s="125"/>
      <c r="H154" s="282"/>
      <c r="I154" s="252">
        <v>70</v>
      </c>
    </row>
    <row r="155" spans="1:9" ht="42" customHeight="1">
      <c r="A155" s="220" t="s">
        <v>453</v>
      </c>
      <c r="B155" s="219" t="s">
        <v>277</v>
      </c>
      <c r="C155" s="9" t="s">
        <v>76</v>
      </c>
      <c r="D155" s="222">
        <v>2210100550</v>
      </c>
      <c r="E155" s="218">
        <v>200</v>
      </c>
      <c r="F155" s="223">
        <v>77.599999999999994</v>
      </c>
      <c r="G155" s="221"/>
      <c r="H155" s="282"/>
      <c r="I155" s="252">
        <v>77.599999999999994</v>
      </c>
    </row>
    <row r="156" spans="1:9" ht="52.5" customHeight="1">
      <c r="A156" s="156" t="s">
        <v>317</v>
      </c>
      <c r="B156" s="151" t="s">
        <v>277</v>
      </c>
      <c r="C156" s="151" t="s">
        <v>76</v>
      </c>
      <c r="D156" s="151" t="s">
        <v>416</v>
      </c>
      <c r="E156" s="150">
        <v>200</v>
      </c>
      <c r="F156" s="157">
        <v>136.4</v>
      </c>
      <c r="G156" s="146"/>
      <c r="H156" s="282"/>
      <c r="I156" s="252">
        <v>136.4</v>
      </c>
    </row>
    <row r="157" spans="1:9" ht="45.75" customHeight="1">
      <c r="A157" s="339" t="s">
        <v>323</v>
      </c>
      <c r="B157" s="338" t="s">
        <v>277</v>
      </c>
      <c r="C157" s="338" t="s">
        <v>76</v>
      </c>
      <c r="D157" s="341">
        <v>1710100710</v>
      </c>
      <c r="E157" s="342">
        <v>200</v>
      </c>
      <c r="F157" s="343"/>
      <c r="G157" s="340"/>
      <c r="H157" s="112" t="s">
        <v>826</v>
      </c>
      <c r="I157" s="343">
        <f>F157+H157</f>
        <v>12</v>
      </c>
    </row>
    <row r="158" spans="1:9" ht="66.75" customHeight="1">
      <c r="A158" s="156" t="s">
        <v>273</v>
      </c>
      <c r="B158" s="151" t="s">
        <v>277</v>
      </c>
      <c r="C158" s="151" t="s">
        <v>279</v>
      </c>
      <c r="D158" s="151" t="s">
        <v>259</v>
      </c>
      <c r="E158" s="9" t="s">
        <v>8</v>
      </c>
      <c r="F158" s="157">
        <v>1098.7</v>
      </c>
      <c r="G158" s="125"/>
      <c r="H158" s="282"/>
      <c r="I158" s="252">
        <v>1098.7</v>
      </c>
    </row>
    <row r="159" spans="1:9" ht="39" customHeight="1">
      <c r="A159" s="156" t="s">
        <v>314</v>
      </c>
      <c r="B159" s="151" t="s">
        <v>277</v>
      </c>
      <c r="C159" s="151" t="s">
        <v>279</v>
      </c>
      <c r="D159" s="151" t="s">
        <v>259</v>
      </c>
      <c r="E159" s="9" t="s">
        <v>107</v>
      </c>
      <c r="F159" s="157">
        <v>159</v>
      </c>
      <c r="G159" s="125"/>
      <c r="H159" s="282"/>
      <c r="I159" s="252">
        <v>159</v>
      </c>
    </row>
    <row r="160" spans="1:9" ht="51.75">
      <c r="A160" s="152" t="s">
        <v>328</v>
      </c>
      <c r="B160" s="151" t="s">
        <v>277</v>
      </c>
      <c r="C160" s="151" t="s">
        <v>86</v>
      </c>
      <c r="D160" s="151" t="s">
        <v>177</v>
      </c>
      <c r="E160" s="150">
        <v>200</v>
      </c>
      <c r="F160" s="157">
        <v>50</v>
      </c>
      <c r="G160" s="125"/>
      <c r="H160" s="282"/>
      <c r="I160" s="252">
        <v>50</v>
      </c>
    </row>
    <row r="161" spans="1:9" ht="41.25" customHeight="1">
      <c r="A161" s="152" t="s">
        <v>309</v>
      </c>
      <c r="B161" s="151" t="s">
        <v>277</v>
      </c>
      <c r="C161" s="9" t="s">
        <v>86</v>
      </c>
      <c r="D161" s="154">
        <v>1510100510</v>
      </c>
      <c r="E161" s="9" t="s">
        <v>107</v>
      </c>
      <c r="F161" s="157">
        <v>50</v>
      </c>
      <c r="G161" s="125"/>
      <c r="H161" s="282"/>
      <c r="I161" s="252">
        <v>50</v>
      </c>
    </row>
    <row r="162" spans="1:9" ht="41.25" customHeight="1">
      <c r="A162" s="156" t="s">
        <v>307</v>
      </c>
      <c r="B162" s="151" t="s">
        <v>277</v>
      </c>
      <c r="C162" s="151" t="s">
        <v>87</v>
      </c>
      <c r="D162" s="154">
        <v>1410100310</v>
      </c>
      <c r="E162" s="150">
        <v>200</v>
      </c>
      <c r="F162" s="157">
        <v>50</v>
      </c>
      <c r="G162" s="125"/>
      <c r="H162" s="282"/>
      <c r="I162" s="252">
        <v>50</v>
      </c>
    </row>
    <row r="163" spans="1:9" ht="52.5" customHeight="1">
      <c r="A163" s="156" t="s">
        <v>287</v>
      </c>
      <c r="B163" s="151" t="s">
        <v>277</v>
      </c>
      <c r="C163" s="151" t="s">
        <v>87</v>
      </c>
      <c r="D163" s="151" t="s">
        <v>265</v>
      </c>
      <c r="E163" s="150">
        <v>200</v>
      </c>
      <c r="F163" s="157">
        <v>90</v>
      </c>
      <c r="G163" s="125"/>
      <c r="H163" s="282"/>
      <c r="I163" s="252">
        <v>90</v>
      </c>
    </row>
    <row r="164" spans="1:9" ht="54" customHeight="1">
      <c r="A164" s="156" t="s">
        <v>303</v>
      </c>
      <c r="B164" s="151" t="s">
        <v>277</v>
      </c>
      <c r="C164" s="151" t="s">
        <v>94</v>
      </c>
      <c r="D164" s="151" t="s">
        <v>216</v>
      </c>
      <c r="E164" s="150">
        <v>200</v>
      </c>
      <c r="F164" s="157">
        <v>150</v>
      </c>
      <c r="G164" s="125"/>
      <c r="H164" s="282"/>
      <c r="I164" s="252">
        <v>150</v>
      </c>
    </row>
    <row r="165" spans="1:9" ht="23.25" customHeight="1">
      <c r="A165" s="13" t="s">
        <v>44</v>
      </c>
      <c r="B165" s="153"/>
      <c r="C165" s="153"/>
      <c r="D165" s="153"/>
      <c r="E165" s="153"/>
      <c r="F165" s="159">
        <f>F19+F62+F58+F97+F153</f>
        <v>172612.7</v>
      </c>
      <c r="G165" s="299">
        <f t="shared" ref="G165:I165" si="5">G19+G62+G58+G97+G153</f>
        <v>0</v>
      </c>
      <c r="H165" s="299">
        <f t="shared" si="5"/>
        <v>918.00000000000011</v>
      </c>
      <c r="I165" s="299">
        <f t="shared" si="5"/>
        <v>173530.7</v>
      </c>
    </row>
    <row r="166" spans="1:9" ht="15.75">
      <c r="A166" s="1"/>
    </row>
    <row r="167" spans="1:9" ht="15.75">
      <c r="A167" s="1"/>
    </row>
  </sheetData>
  <mergeCells count="22">
    <mergeCell ref="A13:F13"/>
    <mergeCell ref="A16:A18"/>
    <mergeCell ref="B16:B18"/>
    <mergeCell ref="C16:C18"/>
    <mergeCell ref="D16:D18"/>
    <mergeCell ref="E16:E18"/>
    <mergeCell ref="F16:F18"/>
    <mergeCell ref="D1:I1"/>
    <mergeCell ref="D2:I2"/>
    <mergeCell ref="D3:I3"/>
    <mergeCell ref="D4:I4"/>
    <mergeCell ref="C5:I5"/>
    <mergeCell ref="A12:F12"/>
    <mergeCell ref="H16:H18"/>
    <mergeCell ref="I16:I18"/>
    <mergeCell ref="D6:I6"/>
    <mergeCell ref="D7:I7"/>
    <mergeCell ref="D8:I8"/>
    <mergeCell ref="D9:I9"/>
    <mergeCell ref="C10:I10"/>
    <mergeCell ref="E15:I15"/>
    <mergeCell ref="G16:G18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rowBreaks count="7" manualBreakCount="7">
    <brk id="33" max="8" man="1"/>
    <brk id="56" max="8" man="1"/>
    <brk id="82" max="8" man="1"/>
    <brk id="101" max="8" man="1"/>
    <brk id="118" max="8" man="1"/>
    <brk id="134" max="8" man="1"/>
    <brk id="158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H147"/>
  <sheetViews>
    <sheetView view="pageBreakPreview" topLeftCell="A37" zoomScaleSheetLayoutView="100" workbookViewId="0">
      <selection activeCell="A44" sqref="A44"/>
    </sheetView>
  </sheetViews>
  <sheetFormatPr defaultRowHeight="15"/>
  <cols>
    <col min="1" max="1" width="50.42578125" customWidth="1"/>
    <col min="2" max="2" width="5.140625" customWidth="1"/>
    <col min="3" max="3" width="5.7109375" customWidth="1"/>
    <col min="4" max="4" width="10.42578125" customWidth="1"/>
    <col min="5" max="5" width="4.7109375" customWidth="1"/>
    <col min="6" max="6" width="9.140625" customWidth="1"/>
    <col min="7" max="7" width="8.140625" customWidth="1"/>
    <col min="8" max="8" width="9.140625" hidden="1" customWidth="1"/>
  </cols>
  <sheetData>
    <row r="1" spans="1:7" ht="15.75">
      <c r="A1" s="363" t="s">
        <v>357</v>
      </c>
      <c r="B1" s="363"/>
      <c r="C1" s="363"/>
      <c r="D1" s="363"/>
      <c r="E1" s="363"/>
      <c r="F1" s="363"/>
      <c r="G1" s="363"/>
    </row>
    <row r="2" spans="1:7" ht="15.75">
      <c r="A2" s="363" t="s">
        <v>0</v>
      </c>
      <c r="B2" s="363"/>
      <c r="C2" s="363"/>
      <c r="D2" s="363"/>
      <c r="E2" s="363"/>
      <c r="F2" s="363"/>
      <c r="G2" s="363"/>
    </row>
    <row r="3" spans="1:7" ht="15.75">
      <c r="A3" s="363" t="s">
        <v>1</v>
      </c>
      <c r="B3" s="363"/>
      <c r="C3" s="363"/>
      <c r="D3" s="363"/>
      <c r="E3" s="363"/>
      <c r="F3" s="363"/>
      <c r="G3" s="363"/>
    </row>
    <row r="4" spans="1:7" ht="15.75">
      <c r="A4" s="363" t="s">
        <v>2</v>
      </c>
      <c r="B4" s="363"/>
      <c r="C4" s="363"/>
      <c r="D4" s="363"/>
      <c r="E4" s="363"/>
      <c r="F4" s="363"/>
      <c r="G4" s="363"/>
    </row>
    <row r="5" spans="1:7" ht="15.75">
      <c r="A5" s="363" t="s">
        <v>778</v>
      </c>
      <c r="B5" s="363"/>
      <c r="C5" s="363"/>
      <c r="D5" s="363"/>
      <c r="E5" s="363"/>
      <c r="F5" s="363"/>
      <c r="G5" s="363"/>
    </row>
    <row r="6" spans="1:7" ht="15.75" customHeight="1">
      <c r="D6" s="363" t="s">
        <v>818</v>
      </c>
      <c r="E6" s="363"/>
      <c r="F6" s="363"/>
      <c r="G6" s="363"/>
    </row>
    <row r="7" spans="1:7" ht="15.75" customHeight="1">
      <c r="D7" s="363" t="s">
        <v>0</v>
      </c>
      <c r="E7" s="363"/>
      <c r="F7" s="363"/>
      <c r="G7" s="363"/>
    </row>
    <row r="8" spans="1:7" ht="15.75" customHeight="1">
      <c r="D8" s="363" t="s">
        <v>1</v>
      </c>
      <c r="E8" s="363"/>
      <c r="F8" s="363"/>
      <c r="G8" s="363"/>
    </row>
    <row r="9" spans="1:7" ht="18.75" customHeight="1">
      <c r="A9" s="2"/>
      <c r="D9" s="363" t="s">
        <v>2</v>
      </c>
      <c r="E9" s="363"/>
      <c r="F9" s="363"/>
      <c r="G9" s="363"/>
    </row>
    <row r="10" spans="1:7" ht="18.75" customHeight="1">
      <c r="A10" s="2"/>
      <c r="C10" s="363" t="s">
        <v>460</v>
      </c>
      <c r="D10" s="363"/>
      <c r="E10" s="363"/>
      <c r="F10" s="363"/>
      <c r="G10" s="363"/>
    </row>
    <row r="11" spans="1:7" ht="18.75">
      <c r="A11" s="2"/>
    </row>
    <row r="12" spans="1:7">
      <c r="A12" s="379" t="s">
        <v>101</v>
      </c>
      <c r="B12" s="449"/>
      <c r="C12" s="449"/>
      <c r="D12" s="449"/>
      <c r="E12" s="449"/>
      <c r="F12" s="449"/>
    </row>
    <row r="13" spans="1:7">
      <c r="A13" s="379" t="s">
        <v>819</v>
      </c>
      <c r="B13" s="449"/>
      <c r="C13" s="449"/>
      <c r="D13" s="449"/>
      <c r="E13" s="449"/>
      <c r="F13" s="449"/>
    </row>
    <row r="14" spans="1:7" ht="15.75">
      <c r="A14" s="6"/>
    </row>
    <row r="15" spans="1:7" ht="15.75">
      <c r="A15" s="1"/>
      <c r="E15" s="457" t="s">
        <v>4</v>
      </c>
      <c r="F15" s="457"/>
    </row>
    <row r="16" spans="1:7" ht="15.75">
      <c r="A16" s="1"/>
      <c r="E16" s="337"/>
      <c r="F16" s="337"/>
    </row>
    <row r="17" spans="1:8" ht="15.75">
      <c r="A17" s="1"/>
      <c r="E17" s="337"/>
      <c r="F17" s="337"/>
    </row>
    <row r="18" spans="1:8" ht="15.75" customHeight="1">
      <c r="A18" s="461"/>
      <c r="B18" s="464" t="s">
        <v>108</v>
      </c>
      <c r="C18" s="467" t="s">
        <v>820</v>
      </c>
      <c r="D18" s="467" t="s">
        <v>34</v>
      </c>
      <c r="E18" s="467" t="s">
        <v>96</v>
      </c>
      <c r="F18" s="459" t="s">
        <v>790</v>
      </c>
      <c r="G18" s="459"/>
    </row>
    <row r="19" spans="1:8" ht="15" customHeight="1">
      <c r="A19" s="462"/>
      <c r="B19" s="465"/>
      <c r="C19" s="468"/>
      <c r="D19" s="468"/>
      <c r="E19" s="468"/>
      <c r="F19" s="455" t="s">
        <v>346</v>
      </c>
      <c r="G19" s="455" t="s">
        <v>345</v>
      </c>
      <c r="H19" s="460"/>
    </row>
    <row r="20" spans="1:8">
      <c r="A20" s="462"/>
      <c r="B20" s="465"/>
      <c r="C20" s="468"/>
      <c r="D20" s="468"/>
      <c r="E20" s="468"/>
      <c r="F20" s="455"/>
      <c r="G20" s="455"/>
      <c r="H20" s="460"/>
    </row>
    <row r="21" spans="1:8" ht="26.25" customHeight="1">
      <c r="A21" s="463"/>
      <c r="B21" s="466"/>
      <c r="C21" s="469"/>
      <c r="D21" s="469"/>
      <c r="E21" s="469"/>
      <c r="F21" s="455"/>
      <c r="G21" s="455"/>
      <c r="H21" s="460"/>
    </row>
    <row r="22" spans="1:8" ht="15.75">
      <c r="A22" s="11" t="s">
        <v>97</v>
      </c>
      <c r="B22" s="18" t="s">
        <v>99</v>
      </c>
      <c r="C22" s="12"/>
      <c r="D22" s="153"/>
      <c r="E22" s="153"/>
      <c r="F22" s="334">
        <f>F23+F24+F25+F26+F27+F28+F29+F30+F31+F32+F33+F34+F35+F36+F37+F38+F39+F40+F41+F42+F43+F44+F47+F48+F49+F50+F52+F53+F54+F55+F56+F57+F58+F59+F60+F61+F62+F63+F64+F65+F66+F51+F45+F46</f>
        <v>39684.600000000006</v>
      </c>
      <c r="G22" s="334">
        <f>G23+G24+G25+G26+G27+G28+G29+G30+G31+G32+G33+G34+G35+G36+G37+G38+G39+G40+G41+G42+G43+G44+G47+G48+G49+G50+G52+G53+G54+G55+G56+G57+G58+G59+G60+G61+G62+G63+G64+G65+G66+G51+G45+G46</f>
        <v>39656.100000000006</v>
      </c>
    </row>
    <row r="23" spans="1:8" ht="76.5">
      <c r="A23" s="10" t="s">
        <v>249</v>
      </c>
      <c r="B23" s="318" t="s">
        <v>99</v>
      </c>
      <c r="C23" s="21" t="s">
        <v>112</v>
      </c>
      <c r="D23" s="329">
        <v>4190000250</v>
      </c>
      <c r="E23" s="324">
        <v>100</v>
      </c>
      <c r="F23" s="333">
        <v>1313.5</v>
      </c>
      <c r="G23" s="333">
        <v>1313.5</v>
      </c>
    </row>
    <row r="24" spans="1:8" ht="76.5">
      <c r="A24" s="332" t="s">
        <v>250</v>
      </c>
      <c r="B24" s="318" t="s">
        <v>99</v>
      </c>
      <c r="C24" s="318" t="s">
        <v>73</v>
      </c>
      <c r="D24" s="329">
        <v>4190000280</v>
      </c>
      <c r="E24" s="326">
        <v>100</v>
      </c>
      <c r="F24" s="333">
        <v>13910.1</v>
      </c>
      <c r="G24" s="333">
        <v>13910.1</v>
      </c>
    </row>
    <row r="25" spans="1:8" ht="38.25">
      <c r="A25" s="332" t="s">
        <v>313</v>
      </c>
      <c r="B25" s="318" t="s">
        <v>99</v>
      </c>
      <c r="C25" s="318" t="s">
        <v>73</v>
      </c>
      <c r="D25" s="329">
        <v>4190000280</v>
      </c>
      <c r="E25" s="326">
        <v>200</v>
      </c>
      <c r="F25" s="333">
        <v>3076.5</v>
      </c>
      <c r="G25" s="333">
        <v>3076.5</v>
      </c>
    </row>
    <row r="26" spans="1:8" ht="25.5">
      <c r="A26" s="332" t="s">
        <v>251</v>
      </c>
      <c r="B26" s="318" t="s">
        <v>99</v>
      </c>
      <c r="C26" s="318" t="s">
        <v>73</v>
      </c>
      <c r="D26" s="329">
        <v>4190000280</v>
      </c>
      <c r="E26" s="326">
        <v>300</v>
      </c>
      <c r="F26" s="333"/>
      <c r="G26" s="333"/>
    </row>
    <row r="27" spans="1:8" ht="63.75">
      <c r="A27" s="332" t="s">
        <v>45</v>
      </c>
      <c r="B27" s="318" t="s">
        <v>99</v>
      </c>
      <c r="C27" s="318" t="s">
        <v>73</v>
      </c>
      <c r="D27" s="329">
        <v>4190000280</v>
      </c>
      <c r="E27" s="326">
        <v>800</v>
      </c>
      <c r="F27" s="333">
        <v>34.299999999999997</v>
      </c>
      <c r="G27" s="333">
        <v>34.299999999999997</v>
      </c>
    </row>
    <row r="28" spans="1:8" ht="90">
      <c r="A28" s="319" t="s">
        <v>245</v>
      </c>
      <c r="B28" s="318" t="s">
        <v>99</v>
      </c>
      <c r="C28" s="318" t="s">
        <v>73</v>
      </c>
      <c r="D28" s="329">
        <v>1410180360</v>
      </c>
      <c r="E28" s="326">
        <v>100</v>
      </c>
      <c r="F28" s="333">
        <v>327.3</v>
      </c>
      <c r="G28" s="333">
        <v>327.3</v>
      </c>
    </row>
    <row r="29" spans="1:8" ht="51.75">
      <c r="A29" s="319" t="s">
        <v>308</v>
      </c>
      <c r="B29" s="318" t="s">
        <v>99</v>
      </c>
      <c r="C29" s="318" t="s">
        <v>73</v>
      </c>
      <c r="D29" s="329">
        <v>1410180360</v>
      </c>
      <c r="E29" s="326">
        <v>200</v>
      </c>
      <c r="F29" s="333">
        <v>36.299999999999997</v>
      </c>
      <c r="G29" s="333">
        <v>36.299999999999997</v>
      </c>
    </row>
    <row r="30" spans="1:8" ht="51">
      <c r="A30" s="332" t="s">
        <v>305</v>
      </c>
      <c r="B30" s="318" t="s">
        <v>99</v>
      </c>
      <c r="C30" s="318" t="s">
        <v>76</v>
      </c>
      <c r="D30" s="329">
        <v>1010120080</v>
      </c>
      <c r="E30" s="326">
        <v>200</v>
      </c>
      <c r="F30" s="333"/>
      <c r="G30" s="329"/>
    </row>
    <row r="31" spans="1:8" ht="51.75">
      <c r="A31" s="319" t="s">
        <v>306</v>
      </c>
      <c r="B31" s="318" t="s">
        <v>99</v>
      </c>
      <c r="C31" s="318" t="s">
        <v>76</v>
      </c>
      <c r="D31" s="329">
        <v>1020120190</v>
      </c>
      <c r="E31" s="326">
        <v>200</v>
      </c>
      <c r="F31" s="333"/>
      <c r="G31" s="329"/>
    </row>
    <row r="32" spans="1:8" ht="39">
      <c r="A32" s="319" t="s">
        <v>310</v>
      </c>
      <c r="B32" s="318" t="s">
        <v>99</v>
      </c>
      <c r="C32" s="318" t="s">
        <v>76</v>
      </c>
      <c r="D32" s="329">
        <v>1710100700</v>
      </c>
      <c r="E32" s="326">
        <v>200</v>
      </c>
      <c r="F32" s="333">
        <v>20</v>
      </c>
      <c r="G32" s="333">
        <v>20</v>
      </c>
    </row>
    <row r="33" spans="1:7" ht="51.75">
      <c r="A33" s="319" t="s">
        <v>323</v>
      </c>
      <c r="B33" s="318" t="s">
        <v>99</v>
      </c>
      <c r="C33" s="318" t="s">
        <v>76</v>
      </c>
      <c r="D33" s="329">
        <v>1710100710</v>
      </c>
      <c r="E33" s="326">
        <v>200</v>
      </c>
      <c r="F33" s="333">
        <v>30</v>
      </c>
      <c r="G33" s="333">
        <v>30</v>
      </c>
    </row>
    <row r="34" spans="1:7" ht="51">
      <c r="A34" s="332" t="s">
        <v>324</v>
      </c>
      <c r="B34" s="318" t="s">
        <v>99</v>
      </c>
      <c r="C34" s="318" t="s">
        <v>76</v>
      </c>
      <c r="D34" s="329">
        <v>4290020100</v>
      </c>
      <c r="E34" s="326">
        <v>200</v>
      </c>
      <c r="F34" s="333">
        <v>300</v>
      </c>
      <c r="G34" s="329">
        <v>200</v>
      </c>
    </row>
    <row r="35" spans="1:7" ht="38.25">
      <c r="A35" s="332" t="s">
        <v>316</v>
      </c>
      <c r="B35" s="318" t="s">
        <v>99</v>
      </c>
      <c r="C35" s="318" t="s">
        <v>76</v>
      </c>
      <c r="D35" s="329">
        <v>4290020110</v>
      </c>
      <c r="E35" s="326">
        <v>200</v>
      </c>
      <c r="F35" s="333">
        <v>536</v>
      </c>
      <c r="G35" s="329">
        <v>536</v>
      </c>
    </row>
    <row r="36" spans="1:7" ht="38.25">
      <c r="A36" s="332" t="s">
        <v>334</v>
      </c>
      <c r="B36" s="318" t="s">
        <v>99</v>
      </c>
      <c r="C36" s="318" t="s">
        <v>76</v>
      </c>
      <c r="D36" s="329">
        <v>4290020120</v>
      </c>
      <c r="E36" s="326">
        <v>800</v>
      </c>
      <c r="F36" s="333">
        <v>28.5</v>
      </c>
      <c r="G36" s="329">
        <v>28.5</v>
      </c>
    </row>
    <row r="37" spans="1:7" ht="63.75">
      <c r="A37" s="332" t="s">
        <v>317</v>
      </c>
      <c r="B37" s="318" t="s">
        <v>99</v>
      </c>
      <c r="C37" s="318" t="s">
        <v>76</v>
      </c>
      <c r="D37" s="329">
        <v>4290020140</v>
      </c>
      <c r="E37" s="326">
        <v>200</v>
      </c>
      <c r="F37" s="333">
        <v>100</v>
      </c>
      <c r="G37" s="329">
        <v>100</v>
      </c>
    </row>
    <row r="38" spans="1:7" ht="89.25">
      <c r="A38" s="10" t="s">
        <v>342</v>
      </c>
      <c r="B38" s="318" t="s">
        <v>99</v>
      </c>
      <c r="C38" s="318" t="s">
        <v>76</v>
      </c>
      <c r="D38" s="329">
        <v>4290007030</v>
      </c>
      <c r="E38" s="326">
        <v>300</v>
      </c>
      <c r="F38" s="333"/>
      <c r="G38" s="329"/>
    </row>
    <row r="39" spans="1:7" ht="51">
      <c r="A39" s="332" t="s">
        <v>321</v>
      </c>
      <c r="B39" s="318" t="s">
        <v>99</v>
      </c>
      <c r="C39" s="318" t="s">
        <v>76</v>
      </c>
      <c r="D39" s="329">
        <v>4390080350</v>
      </c>
      <c r="E39" s="326">
        <v>200</v>
      </c>
      <c r="F39" s="333">
        <v>6.9</v>
      </c>
      <c r="G39" s="329">
        <v>6.9</v>
      </c>
    </row>
    <row r="40" spans="1:7" ht="51">
      <c r="A40" s="332" t="s">
        <v>318</v>
      </c>
      <c r="B40" s="318" t="s">
        <v>99</v>
      </c>
      <c r="C40" s="318" t="s">
        <v>78</v>
      </c>
      <c r="D40" s="329">
        <v>4290020150</v>
      </c>
      <c r="E40" s="326">
        <v>200</v>
      </c>
      <c r="F40" s="333">
        <v>1296.3</v>
      </c>
      <c r="G40" s="329">
        <v>1296.3</v>
      </c>
    </row>
    <row r="41" spans="1:7" ht="114.75">
      <c r="A41" s="332" t="s">
        <v>325</v>
      </c>
      <c r="B41" s="318" t="s">
        <v>99</v>
      </c>
      <c r="C41" s="318" t="s">
        <v>80</v>
      </c>
      <c r="D41" s="329">
        <v>4390080370</v>
      </c>
      <c r="E41" s="326">
        <v>200</v>
      </c>
      <c r="F41" s="333">
        <v>3</v>
      </c>
      <c r="G41" s="329">
        <v>3</v>
      </c>
    </row>
    <row r="42" spans="1:7" ht="115.5">
      <c r="A42" s="161" t="s">
        <v>372</v>
      </c>
      <c r="B42" s="318" t="s">
        <v>99</v>
      </c>
      <c r="C42" s="318" t="s">
        <v>81</v>
      </c>
      <c r="D42" s="329">
        <v>1920120300</v>
      </c>
      <c r="E42" s="326">
        <v>200</v>
      </c>
      <c r="F42" s="333">
        <v>250</v>
      </c>
      <c r="G42" s="333">
        <v>250</v>
      </c>
    </row>
    <row r="43" spans="1:7" ht="64.5">
      <c r="A43" s="161" t="s">
        <v>764</v>
      </c>
      <c r="B43" s="318" t="s">
        <v>99</v>
      </c>
      <c r="C43" s="318" t="s">
        <v>81</v>
      </c>
      <c r="D43" s="329">
        <v>2010120400</v>
      </c>
      <c r="E43" s="326">
        <v>200</v>
      </c>
      <c r="F43" s="333">
        <v>2303</v>
      </c>
      <c r="G43" s="333">
        <v>2303</v>
      </c>
    </row>
    <row r="44" spans="1:7" ht="77.25">
      <c r="A44" s="161" t="s">
        <v>412</v>
      </c>
      <c r="B44" s="318" t="s">
        <v>99</v>
      </c>
      <c r="C44" s="318" t="s">
        <v>81</v>
      </c>
      <c r="D44" s="329">
        <v>2020120410</v>
      </c>
      <c r="E44" s="326">
        <v>200</v>
      </c>
      <c r="F44" s="333">
        <v>2104.1</v>
      </c>
      <c r="G44" s="333">
        <v>2689.5</v>
      </c>
    </row>
    <row r="45" spans="1:7">
      <c r="A45" s="319" t="s">
        <v>774</v>
      </c>
      <c r="B45" s="318" t="s">
        <v>99</v>
      </c>
      <c r="C45" s="318" t="s">
        <v>82</v>
      </c>
      <c r="D45" s="321">
        <v>1210120390</v>
      </c>
      <c r="E45" s="326">
        <v>200</v>
      </c>
      <c r="F45" s="112" t="s">
        <v>776</v>
      </c>
      <c r="G45" s="333">
        <v>550</v>
      </c>
    </row>
    <row r="46" spans="1:7">
      <c r="A46" s="319" t="s">
        <v>775</v>
      </c>
      <c r="B46" s="318" t="s">
        <v>99</v>
      </c>
      <c r="C46" s="318" t="s">
        <v>82</v>
      </c>
      <c r="D46" s="321">
        <v>1210120400</v>
      </c>
      <c r="E46" s="326">
        <v>200</v>
      </c>
      <c r="F46" s="274"/>
      <c r="G46" s="333">
        <v>42.4</v>
      </c>
    </row>
    <row r="47" spans="1:7" ht="63.75">
      <c r="A47" s="10" t="s">
        <v>320</v>
      </c>
      <c r="B47" s="318" t="s">
        <v>99</v>
      </c>
      <c r="C47" s="318" t="s">
        <v>82</v>
      </c>
      <c r="D47" s="329">
        <v>4290020160</v>
      </c>
      <c r="E47" s="326">
        <v>200</v>
      </c>
      <c r="F47" s="333">
        <v>2368.6999999999998</v>
      </c>
      <c r="G47" s="329">
        <v>1963.9</v>
      </c>
    </row>
    <row r="48" spans="1:7" ht="38.25">
      <c r="A48" s="332" t="s">
        <v>368</v>
      </c>
      <c r="B48" s="318" t="s">
        <v>99</v>
      </c>
      <c r="C48" s="318" t="s">
        <v>82</v>
      </c>
      <c r="D48" s="329">
        <v>4290020180</v>
      </c>
      <c r="E48" s="326">
        <v>200</v>
      </c>
      <c r="F48" s="333">
        <v>400</v>
      </c>
      <c r="G48" s="333">
        <v>400</v>
      </c>
    </row>
    <row r="49" spans="1:7" ht="64.5">
      <c r="A49" s="319" t="s">
        <v>409</v>
      </c>
      <c r="B49" s="318" t="s">
        <v>99</v>
      </c>
      <c r="C49" s="318" t="s">
        <v>414</v>
      </c>
      <c r="D49" s="318" t="s">
        <v>399</v>
      </c>
      <c r="E49" s="326">
        <v>200</v>
      </c>
      <c r="F49" s="333">
        <v>879.9</v>
      </c>
      <c r="G49" s="333">
        <v>879.9</v>
      </c>
    </row>
    <row r="50" spans="1:7" ht="39">
      <c r="A50" s="319" t="s">
        <v>408</v>
      </c>
      <c r="B50" s="318" t="s">
        <v>99</v>
      </c>
      <c r="C50" s="318" t="s">
        <v>414</v>
      </c>
      <c r="D50" s="318" t="s">
        <v>400</v>
      </c>
      <c r="E50" s="326">
        <v>200</v>
      </c>
      <c r="F50" s="333">
        <v>143.19999999999999</v>
      </c>
      <c r="G50" s="333">
        <v>143.19999999999999</v>
      </c>
    </row>
    <row r="51" spans="1:7" ht="64.5">
      <c r="A51" s="319" t="s">
        <v>770</v>
      </c>
      <c r="B51" s="318" t="s">
        <v>99</v>
      </c>
      <c r="C51" s="318" t="s">
        <v>413</v>
      </c>
      <c r="D51" s="318" t="s">
        <v>382</v>
      </c>
      <c r="E51" s="326">
        <v>400</v>
      </c>
      <c r="F51" s="333">
        <v>508.4</v>
      </c>
      <c r="G51" s="333">
        <v>383.8</v>
      </c>
    </row>
    <row r="52" spans="1:7" ht="64.5">
      <c r="A52" s="319" t="s">
        <v>388</v>
      </c>
      <c r="B52" s="318" t="s">
        <v>99</v>
      </c>
      <c r="C52" s="318" t="s">
        <v>413</v>
      </c>
      <c r="D52" s="318" t="s">
        <v>462</v>
      </c>
      <c r="E52" s="326">
        <v>800</v>
      </c>
      <c r="F52" s="333">
        <v>5000</v>
      </c>
      <c r="G52" s="333">
        <v>5000</v>
      </c>
    </row>
    <row r="53" spans="1:7" ht="39">
      <c r="A53" s="319" t="s">
        <v>407</v>
      </c>
      <c r="B53" s="318" t="s">
        <v>99</v>
      </c>
      <c r="C53" s="318" t="s">
        <v>413</v>
      </c>
      <c r="D53" s="318" t="s">
        <v>403</v>
      </c>
      <c r="E53" s="326">
        <v>200</v>
      </c>
      <c r="F53" s="333">
        <v>500</v>
      </c>
      <c r="G53" s="333">
        <v>500</v>
      </c>
    </row>
    <row r="54" spans="1:7" ht="166.5">
      <c r="A54" s="319" t="s">
        <v>800</v>
      </c>
      <c r="B54" s="318" t="s">
        <v>99</v>
      </c>
      <c r="C54" s="318" t="s">
        <v>413</v>
      </c>
      <c r="D54" s="318" t="s">
        <v>801</v>
      </c>
      <c r="E54" s="326">
        <v>800</v>
      </c>
      <c r="F54" s="333">
        <v>360.6</v>
      </c>
      <c r="G54" s="333">
        <v>360.6</v>
      </c>
    </row>
    <row r="55" spans="1:7" ht="38.25">
      <c r="A55" s="10" t="s">
        <v>406</v>
      </c>
      <c r="B55" s="318" t="s">
        <v>99</v>
      </c>
      <c r="C55" s="318" t="s">
        <v>413</v>
      </c>
      <c r="D55" s="329">
        <v>4290020270</v>
      </c>
      <c r="E55" s="326">
        <v>200</v>
      </c>
      <c r="F55" s="333">
        <v>559.4</v>
      </c>
      <c r="G55" s="333">
        <v>559.4</v>
      </c>
    </row>
    <row r="56" spans="1:7" ht="39">
      <c r="A56" s="319" t="s">
        <v>795</v>
      </c>
      <c r="B56" s="318" t="s">
        <v>99</v>
      </c>
      <c r="C56" s="318" t="s">
        <v>415</v>
      </c>
      <c r="D56" s="318" t="s">
        <v>796</v>
      </c>
      <c r="E56" s="326">
        <v>200</v>
      </c>
      <c r="F56" s="333">
        <v>529.1</v>
      </c>
      <c r="G56" s="333">
        <v>529.1</v>
      </c>
    </row>
    <row r="57" spans="1:7" ht="39">
      <c r="A57" s="319" t="s">
        <v>797</v>
      </c>
      <c r="B57" s="318" t="s">
        <v>99</v>
      </c>
      <c r="C57" s="318" t="s">
        <v>415</v>
      </c>
      <c r="D57" s="318" t="s">
        <v>798</v>
      </c>
      <c r="E57" s="326">
        <v>200</v>
      </c>
      <c r="F57" s="333">
        <v>358.8</v>
      </c>
      <c r="G57" s="333">
        <v>358.8</v>
      </c>
    </row>
    <row r="58" spans="1:7" ht="39">
      <c r="A58" s="319" t="s">
        <v>802</v>
      </c>
      <c r="B58" s="318" t="s">
        <v>99</v>
      </c>
      <c r="C58" s="318" t="s">
        <v>415</v>
      </c>
      <c r="D58" s="318" t="s">
        <v>803</v>
      </c>
      <c r="E58" s="326">
        <v>200</v>
      </c>
      <c r="F58" s="333">
        <v>150</v>
      </c>
      <c r="G58" s="333">
        <v>150</v>
      </c>
    </row>
    <row r="59" spans="1:7" ht="39">
      <c r="A59" s="319" t="s">
        <v>804</v>
      </c>
      <c r="B59" s="318" t="s">
        <v>99</v>
      </c>
      <c r="C59" s="318" t="s">
        <v>415</v>
      </c>
      <c r="D59" s="318" t="s">
        <v>805</v>
      </c>
      <c r="E59" s="326">
        <v>200</v>
      </c>
      <c r="F59" s="333">
        <v>50</v>
      </c>
      <c r="G59" s="333">
        <v>50</v>
      </c>
    </row>
    <row r="60" spans="1:7" ht="39">
      <c r="A60" s="319" t="s">
        <v>432</v>
      </c>
      <c r="B60" s="318" t="s">
        <v>99</v>
      </c>
      <c r="C60" s="318" t="s">
        <v>417</v>
      </c>
      <c r="D60" s="329">
        <v>2110120450</v>
      </c>
      <c r="E60" s="326">
        <v>300</v>
      </c>
      <c r="F60" s="333">
        <v>100</v>
      </c>
      <c r="G60" s="333">
        <v>100</v>
      </c>
    </row>
    <row r="61" spans="1:7" ht="26.25">
      <c r="A61" s="319" t="s">
        <v>433</v>
      </c>
      <c r="B61" s="318" t="s">
        <v>99</v>
      </c>
      <c r="C61" s="318" t="s">
        <v>417</v>
      </c>
      <c r="D61" s="329">
        <v>2110120460</v>
      </c>
      <c r="E61" s="326">
        <v>300</v>
      </c>
      <c r="F61" s="333">
        <v>25</v>
      </c>
      <c r="G61" s="333">
        <v>25</v>
      </c>
    </row>
    <row r="62" spans="1:7" ht="51.75">
      <c r="A62" s="319" t="s">
        <v>434</v>
      </c>
      <c r="B62" s="318" t="s">
        <v>99</v>
      </c>
      <c r="C62" s="318" t="s">
        <v>417</v>
      </c>
      <c r="D62" s="329">
        <v>2110120470</v>
      </c>
      <c r="E62" s="326">
        <v>300</v>
      </c>
      <c r="F62" s="333">
        <v>25</v>
      </c>
      <c r="G62" s="333">
        <v>25</v>
      </c>
    </row>
    <row r="63" spans="1:7" ht="51.75">
      <c r="A63" s="319" t="s">
        <v>435</v>
      </c>
      <c r="B63" s="318" t="s">
        <v>99</v>
      </c>
      <c r="C63" s="318" t="s">
        <v>417</v>
      </c>
      <c r="D63" s="329">
        <v>2110120480</v>
      </c>
      <c r="E63" s="326">
        <v>300</v>
      </c>
      <c r="F63" s="333">
        <v>25</v>
      </c>
      <c r="G63" s="333">
        <v>25</v>
      </c>
    </row>
    <row r="64" spans="1:7" ht="39">
      <c r="A64" s="319" t="s">
        <v>436</v>
      </c>
      <c r="B64" s="318" t="s">
        <v>99</v>
      </c>
      <c r="C64" s="318" t="s">
        <v>417</v>
      </c>
      <c r="D64" s="329">
        <v>2110120490</v>
      </c>
      <c r="E64" s="326">
        <v>300</v>
      </c>
      <c r="F64" s="333">
        <v>25</v>
      </c>
      <c r="G64" s="333">
        <v>25</v>
      </c>
    </row>
    <row r="65" spans="1:7" ht="38.25">
      <c r="A65" s="10" t="s">
        <v>256</v>
      </c>
      <c r="B65" s="318" t="s">
        <v>99</v>
      </c>
      <c r="C65" s="318" t="s">
        <v>91</v>
      </c>
      <c r="D65" s="329">
        <v>4290007010</v>
      </c>
      <c r="E65" s="326">
        <v>300</v>
      </c>
      <c r="F65" s="333">
        <v>1316.4</v>
      </c>
      <c r="G65" s="105">
        <v>1316.4</v>
      </c>
    </row>
    <row r="66" spans="1:7" ht="38.25">
      <c r="A66" s="332" t="s">
        <v>341</v>
      </c>
      <c r="B66" s="318" t="s">
        <v>99</v>
      </c>
      <c r="C66" s="318" t="s">
        <v>339</v>
      </c>
      <c r="D66" s="318" t="s">
        <v>373</v>
      </c>
      <c r="E66" s="326">
        <v>300</v>
      </c>
      <c r="F66" s="333">
        <v>134.30000000000001</v>
      </c>
      <c r="G66" s="329">
        <v>107.4</v>
      </c>
    </row>
    <row r="67" spans="1:7">
      <c r="A67" s="170" t="s">
        <v>98</v>
      </c>
      <c r="B67" s="18" t="s">
        <v>100</v>
      </c>
      <c r="C67" s="318"/>
      <c r="D67" s="329"/>
      <c r="E67" s="329"/>
      <c r="F67" s="334">
        <f>F68+F69</f>
        <v>977.9</v>
      </c>
      <c r="G67" s="334">
        <f>G68+G69</f>
        <v>977.9</v>
      </c>
    </row>
    <row r="68" spans="1:7" ht="76.5">
      <c r="A68" s="332" t="s">
        <v>248</v>
      </c>
      <c r="B68" s="318" t="s">
        <v>100</v>
      </c>
      <c r="C68" s="318" t="s">
        <v>72</v>
      </c>
      <c r="D68" s="329">
        <v>4090000270</v>
      </c>
      <c r="E68" s="326">
        <v>100</v>
      </c>
      <c r="F68" s="333">
        <v>817.5</v>
      </c>
      <c r="G68" s="333">
        <v>817.5</v>
      </c>
    </row>
    <row r="69" spans="1:7" ht="38.25">
      <c r="A69" s="332" t="s">
        <v>312</v>
      </c>
      <c r="B69" s="318" t="s">
        <v>100</v>
      </c>
      <c r="C69" s="318" t="s">
        <v>72</v>
      </c>
      <c r="D69" s="329">
        <v>4090000270</v>
      </c>
      <c r="E69" s="326">
        <v>200</v>
      </c>
      <c r="F69" s="333">
        <v>160.4</v>
      </c>
      <c r="G69" s="333">
        <v>160.4</v>
      </c>
    </row>
    <row r="70" spans="1:7" ht="25.5">
      <c r="A70" s="170" t="s">
        <v>5</v>
      </c>
      <c r="B70" s="18" t="s">
        <v>6</v>
      </c>
      <c r="C70" s="318"/>
      <c r="D70" s="329"/>
      <c r="E70" s="329"/>
      <c r="F70" s="334">
        <f>SUM(F71:F93)</f>
        <v>20976.5</v>
      </c>
      <c r="G70" s="334">
        <f>SUM(G71:G93)</f>
        <v>21526.3</v>
      </c>
    </row>
    <row r="71" spans="1:7" ht="76.5">
      <c r="A71" s="332" t="s">
        <v>252</v>
      </c>
      <c r="B71" s="318" t="s">
        <v>6</v>
      </c>
      <c r="C71" s="318" t="s">
        <v>74</v>
      </c>
      <c r="D71" s="329">
        <v>4190000290</v>
      </c>
      <c r="E71" s="326">
        <v>100</v>
      </c>
      <c r="F71" s="333">
        <v>3167.6</v>
      </c>
      <c r="G71" s="333">
        <v>3167.6</v>
      </c>
    </row>
    <row r="72" spans="1:7" ht="51">
      <c r="A72" s="332" t="s">
        <v>315</v>
      </c>
      <c r="B72" s="318" t="s">
        <v>6</v>
      </c>
      <c r="C72" s="318" t="s">
        <v>74</v>
      </c>
      <c r="D72" s="329">
        <v>4190000290</v>
      </c>
      <c r="E72" s="326">
        <v>200</v>
      </c>
      <c r="F72" s="333">
        <v>277.2</v>
      </c>
      <c r="G72" s="333">
        <v>277.2</v>
      </c>
    </row>
    <row r="73" spans="1:7" ht="38.25">
      <c r="A73" s="332" t="s">
        <v>253</v>
      </c>
      <c r="B73" s="318" t="s">
        <v>6</v>
      </c>
      <c r="C73" s="318" t="s">
        <v>74</v>
      </c>
      <c r="D73" s="329">
        <v>4190000290</v>
      </c>
      <c r="E73" s="326">
        <v>800</v>
      </c>
      <c r="F73" s="333">
        <v>1</v>
      </c>
      <c r="G73" s="333">
        <v>1</v>
      </c>
    </row>
    <row r="74" spans="1:7" ht="25.5">
      <c r="A74" s="332" t="s">
        <v>254</v>
      </c>
      <c r="B74" s="318" t="s">
        <v>6</v>
      </c>
      <c r="C74" s="318" t="s">
        <v>75</v>
      </c>
      <c r="D74" s="329">
        <v>4290020090</v>
      </c>
      <c r="E74" s="326">
        <v>800</v>
      </c>
      <c r="F74" s="333">
        <v>5300</v>
      </c>
      <c r="G74" s="329">
        <v>5300</v>
      </c>
    </row>
    <row r="75" spans="1:7" ht="51">
      <c r="A75" s="332" t="s">
        <v>305</v>
      </c>
      <c r="B75" s="318" t="s">
        <v>6</v>
      </c>
      <c r="C75" s="318" t="s">
        <v>76</v>
      </c>
      <c r="D75" s="329">
        <v>1010120080</v>
      </c>
      <c r="E75" s="326">
        <v>200</v>
      </c>
      <c r="F75" s="333"/>
      <c r="G75" s="329"/>
    </row>
    <row r="76" spans="1:7" ht="89.25">
      <c r="A76" s="332" t="s">
        <v>46</v>
      </c>
      <c r="B76" s="318" t="s">
        <v>6</v>
      </c>
      <c r="C76" s="318" t="s">
        <v>78</v>
      </c>
      <c r="D76" s="329">
        <v>4290000300</v>
      </c>
      <c r="E76" s="326">
        <v>100</v>
      </c>
      <c r="F76" s="333">
        <v>2697.7</v>
      </c>
      <c r="G76" s="333">
        <v>2697.7</v>
      </c>
    </row>
    <row r="77" spans="1:7" ht="63.75">
      <c r="A77" s="332" t="s">
        <v>319</v>
      </c>
      <c r="B77" s="318" t="s">
        <v>6</v>
      </c>
      <c r="C77" s="318" t="s">
        <v>78</v>
      </c>
      <c r="D77" s="329">
        <v>4290000300</v>
      </c>
      <c r="E77" s="326">
        <v>200</v>
      </c>
      <c r="F77" s="333">
        <v>919.5</v>
      </c>
      <c r="G77" s="333">
        <v>919.5</v>
      </c>
    </row>
    <row r="78" spans="1:7" ht="51">
      <c r="A78" s="332" t="s">
        <v>47</v>
      </c>
      <c r="B78" s="318" t="s">
        <v>6</v>
      </c>
      <c r="C78" s="318" t="s">
        <v>78</v>
      </c>
      <c r="D78" s="329">
        <v>4290000300</v>
      </c>
      <c r="E78" s="326">
        <v>800</v>
      </c>
      <c r="F78" s="333">
        <v>26.4</v>
      </c>
      <c r="G78" s="333">
        <v>26.4</v>
      </c>
    </row>
    <row r="79" spans="1:7" ht="51">
      <c r="A79" s="332" t="s">
        <v>809</v>
      </c>
      <c r="B79" s="318" t="s">
        <v>6</v>
      </c>
      <c r="C79" s="318" t="s">
        <v>78</v>
      </c>
      <c r="D79" s="329">
        <v>4290000360</v>
      </c>
      <c r="E79" s="326">
        <v>200</v>
      </c>
      <c r="F79" s="333"/>
      <c r="G79" s="333">
        <v>549.79999999999995</v>
      </c>
    </row>
    <row r="80" spans="1:7" ht="38.25">
      <c r="A80" s="332" t="s">
        <v>226</v>
      </c>
      <c r="B80" s="318" t="s">
        <v>6</v>
      </c>
      <c r="C80" s="318" t="s">
        <v>80</v>
      </c>
      <c r="D80" s="318" t="s">
        <v>229</v>
      </c>
      <c r="E80" s="326">
        <v>800</v>
      </c>
      <c r="F80" s="333">
        <v>350</v>
      </c>
      <c r="G80" s="329">
        <v>350</v>
      </c>
    </row>
    <row r="81" spans="1:7" ht="25.5">
      <c r="A81" s="332" t="s">
        <v>233</v>
      </c>
      <c r="B81" s="318" t="s">
        <v>6</v>
      </c>
      <c r="C81" s="318" t="s">
        <v>82</v>
      </c>
      <c r="D81" s="318" t="s">
        <v>236</v>
      </c>
      <c r="E81" s="326">
        <v>800</v>
      </c>
      <c r="F81" s="333">
        <v>200</v>
      </c>
      <c r="G81" s="329">
        <v>200</v>
      </c>
    </row>
    <row r="82" spans="1:7" ht="89.25">
      <c r="A82" s="332" t="s">
        <v>208</v>
      </c>
      <c r="B82" s="318" t="s">
        <v>6</v>
      </c>
      <c r="C82" s="318" t="s">
        <v>779</v>
      </c>
      <c r="D82" s="318" t="s">
        <v>210</v>
      </c>
      <c r="E82" s="326">
        <v>100</v>
      </c>
      <c r="F82" s="333">
        <v>1304.2</v>
      </c>
      <c r="G82" s="333">
        <v>1304.2</v>
      </c>
    </row>
    <row r="83" spans="1:7" ht="63.75">
      <c r="A83" s="332" t="s">
        <v>302</v>
      </c>
      <c r="B83" s="318" t="s">
        <v>6</v>
      </c>
      <c r="C83" s="318" t="s">
        <v>779</v>
      </c>
      <c r="D83" s="318" t="s">
        <v>210</v>
      </c>
      <c r="E83" s="326">
        <v>200</v>
      </c>
      <c r="F83" s="333">
        <v>74.099999999999994</v>
      </c>
      <c r="G83" s="333">
        <v>74.099999999999994</v>
      </c>
    </row>
    <row r="84" spans="1:7" ht="51">
      <c r="A84" s="332" t="s">
        <v>209</v>
      </c>
      <c r="B84" s="318" t="s">
        <v>6</v>
      </c>
      <c r="C84" s="318" t="s">
        <v>779</v>
      </c>
      <c r="D84" s="318" t="s">
        <v>210</v>
      </c>
      <c r="E84" s="326">
        <v>800</v>
      </c>
      <c r="F84" s="333">
        <v>0.5</v>
      </c>
      <c r="G84" s="333">
        <v>0.5</v>
      </c>
    </row>
    <row r="85" spans="1:7" ht="89.25">
      <c r="A85" s="332" t="s">
        <v>354</v>
      </c>
      <c r="B85" s="318" t="s">
        <v>6</v>
      </c>
      <c r="C85" s="318" t="s">
        <v>779</v>
      </c>
      <c r="D85" s="105" t="s">
        <v>437</v>
      </c>
      <c r="E85" s="326">
        <v>100</v>
      </c>
      <c r="F85" s="333">
        <v>67</v>
      </c>
      <c r="G85" s="333">
        <v>67</v>
      </c>
    </row>
    <row r="86" spans="1:7" ht="89.25">
      <c r="A86" s="332" t="s">
        <v>190</v>
      </c>
      <c r="B86" s="318" t="s">
        <v>6</v>
      </c>
      <c r="C86" s="318" t="s">
        <v>89</v>
      </c>
      <c r="D86" s="318" t="s">
        <v>194</v>
      </c>
      <c r="E86" s="326">
        <v>100</v>
      </c>
      <c r="F86" s="333">
        <v>2334.1999999999998</v>
      </c>
      <c r="G86" s="333">
        <v>2334.1999999999998</v>
      </c>
    </row>
    <row r="87" spans="1:7" ht="51">
      <c r="A87" s="332" t="s">
        <v>299</v>
      </c>
      <c r="B87" s="318" t="s">
        <v>6</v>
      </c>
      <c r="C87" s="318" t="s">
        <v>89</v>
      </c>
      <c r="D87" s="318" t="s">
        <v>194</v>
      </c>
      <c r="E87" s="326">
        <v>200</v>
      </c>
      <c r="F87" s="333">
        <v>2032.6</v>
      </c>
      <c r="G87" s="333">
        <v>2032.6</v>
      </c>
    </row>
    <row r="88" spans="1:7" ht="38.25">
      <c r="A88" s="332" t="s">
        <v>191</v>
      </c>
      <c r="B88" s="318" t="s">
        <v>6</v>
      </c>
      <c r="C88" s="318" t="s">
        <v>89</v>
      </c>
      <c r="D88" s="318" t="s">
        <v>194</v>
      </c>
      <c r="E88" s="326">
        <v>800</v>
      </c>
      <c r="F88" s="333">
        <v>29</v>
      </c>
      <c r="G88" s="333">
        <v>29</v>
      </c>
    </row>
    <row r="89" spans="1:7" ht="38.25">
      <c r="A89" s="332" t="s">
        <v>300</v>
      </c>
      <c r="B89" s="318" t="s">
        <v>6</v>
      </c>
      <c r="C89" s="318" t="s">
        <v>89</v>
      </c>
      <c r="D89" s="318" t="s">
        <v>195</v>
      </c>
      <c r="E89" s="326">
        <v>200</v>
      </c>
      <c r="F89" s="333">
        <v>45</v>
      </c>
      <c r="G89" s="333">
        <v>45</v>
      </c>
    </row>
    <row r="90" spans="1:7" ht="51">
      <c r="A90" s="332" t="s">
        <v>326</v>
      </c>
      <c r="B90" s="318" t="s">
        <v>6</v>
      </c>
      <c r="C90" s="318" t="s">
        <v>89</v>
      </c>
      <c r="D90" s="318" t="s">
        <v>198</v>
      </c>
      <c r="E90" s="326">
        <v>200</v>
      </c>
      <c r="F90" s="14">
        <v>48</v>
      </c>
      <c r="G90" s="14">
        <v>48</v>
      </c>
    </row>
    <row r="91" spans="1:7" ht="76.5">
      <c r="A91" s="332" t="s">
        <v>202</v>
      </c>
      <c r="B91" s="318" t="s">
        <v>6</v>
      </c>
      <c r="C91" s="318" t="s">
        <v>89</v>
      </c>
      <c r="D91" s="318" t="s">
        <v>204</v>
      </c>
      <c r="E91" s="326">
        <v>100</v>
      </c>
      <c r="F91" s="14">
        <v>252.9</v>
      </c>
      <c r="G91" s="14">
        <v>252.9</v>
      </c>
    </row>
    <row r="92" spans="1:7" ht="102">
      <c r="A92" s="332" t="s">
        <v>791</v>
      </c>
      <c r="B92" s="318" t="s">
        <v>6</v>
      </c>
      <c r="C92" s="318" t="s">
        <v>89</v>
      </c>
      <c r="D92" s="318" t="s">
        <v>792</v>
      </c>
      <c r="E92" s="326">
        <v>100</v>
      </c>
      <c r="F92" s="333">
        <v>1441.3</v>
      </c>
      <c r="G92" s="333">
        <v>1441.3</v>
      </c>
    </row>
    <row r="93" spans="1:7" ht="63.75">
      <c r="A93" s="332" t="s">
        <v>793</v>
      </c>
      <c r="B93" s="318" t="s">
        <v>6</v>
      </c>
      <c r="C93" s="318" t="s">
        <v>89</v>
      </c>
      <c r="D93" s="318" t="s">
        <v>792</v>
      </c>
      <c r="E93" s="326">
        <v>200</v>
      </c>
      <c r="F93" s="333">
        <v>408.3</v>
      </c>
      <c r="G93" s="333">
        <v>408.3</v>
      </c>
    </row>
    <row r="94" spans="1:7" ht="25.5">
      <c r="A94" s="170" t="s">
        <v>109</v>
      </c>
      <c r="B94" s="18" t="s">
        <v>7</v>
      </c>
      <c r="C94" s="318"/>
      <c r="D94" s="318"/>
      <c r="E94" s="329"/>
      <c r="F94" s="334">
        <f>SUM(F95:F133)</f>
        <v>106818.39999999998</v>
      </c>
      <c r="G94" s="334">
        <f>SUM(G95:G133)</f>
        <v>103178.7</v>
      </c>
    </row>
    <row r="95" spans="1:7" ht="51.75">
      <c r="A95" s="319" t="s">
        <v>347</v>
      </c>
      <c r="B95" s="18" t="s">
        <v>7</v>
      </c>
      <c r="C95" s="318" t="s">
        <v>84</v>
      </c>
      <c r="D95" s="318" t="s">
        <v>128</v>
      </c>
      <c r="E95" s="326">
        <v>200</v>
      </c>
      <c r="F95" s="333">
        <v>375</v>
      </c>
      <c r="G95" s="105"/>
    </row>
    <row r="96" spans="1:7" ht="140.25">
      <c r="A96" s="10" t="s">
        <v>286</v>
      </c>
      <c r="B96" s="318" t="s">
        <v>7</v>
      </c>
      <c r="C96" s="318" t="s">
        <v>84</v>
      </c>
      <c r="D96" s="318" t="s">
        <v>137</v>
      </c>
      <c r="E96" s="326">
        <v>200</v>
      </c>
      <c r="F96" s="333">
        <v>199.5</v>
      </c>
      <c r="G96" s="329">
        <v>199.5</v>
      </c>
    </row>
    <row r="97" spans="1:7" ht="89.25">
      <c r="A97" s="332" t="s">
        <v>119</v>
      </c>
      <c r="B97" s="318" t="s">
        <v>7</v>
      </c>
      <c r="C97" s="318" t="s">
        <v>84</v>
      </c>
      <c r="D97" s="318" t="s">
        <v>144</v>
      </c>
      <c r="E97" s="326">
        <v>100</v>
      </c>
      <c r="F97" s="333">
        <v>3511.9</v>
      </c>
      <c r="G97" s="333">
        <v>3511.9</v>
      </c>
    </row>
    <row r="98" spans="1:7" ht="51">
      <c r="A98" s="332" t="s">
        <v>288</v>
      </c>
      <c r="B98" s="318" t="s">
        <v>7</v>
      </c>
      <c r="C98" s="318" t="s">
        <v>84</v>
      </c>
      <c r="D98" s="318" t="s">
        <v>144</v>
      </c>
      <c r="E98" s="326">
        <v>200</v>
      </c>
      <c r="F98" s="333">
        <v>3156.4</v>
      </c>
      <c r="G98" s="333">
        <v>3156.4</v>
      </c>
    </row>
    <row r="99" spans="1:7" ht="38.25">
      <c r="A99" s="332" t="s">
        <v>120</v>
      </c>
      <c r="B99" s="318" t="s">
        <v>7</v>
      </c>
      <c r="C99" s="318" t="s">
        <v>84</v>
      </c>
      <c r="D99" s="318" t="s">
        <v>144</v>
      </c>
      <c r="E99" s="326">
        <v>800</v>
      </c>
      <c r="F99" s="333">
        <v>20.9</v>
      </c>
      <c r="G99" s="333">
        <v>20.9</v>
      </c>
    </row>
    <row r="100" spans="1:7" ht="38.25">
      <c r="A100" s="332" t="s">
        <v>289</v>
      </c>
      <c r="B100" s="318" t="s">
        <v>7</v>
      </c>
      <c r="C100" s="318" t="s">
        <v>84</v>
      </c>
      <c r="D100" s="318" t="s">
        <v>257</v>
      </c>
      <c r="E100" s="326">
        <v>200</v>
      </c>
      <c r="F100" s="333">
        <v>1529.3</v>
      </c>
      <c r="G100" s="329">
        <v>1529.3</v>
      </c>
    </row>
    <row r="101" spans="1:7" ht="25.5">
      <c r="A101" s="332" t="s">
        <v>290</v>
      </c>
      <c r="B101" s="318" t="s">
        <v>7</v>
      </c>
      <c r="C101" s="318" t="s">
        <v>84</v>
      </c>
      <c r="D101" s="318" t="s">
        <v>266</v>
      </c>
      <c r="E101" s="326">
        <v>200</v>
      </c>
      <c r="F101" s="333">
        <v>1000.8</v>
      </c>
      <c r="G101" s="329">
        <v>1000.8</v>
      </c>
    </row>
    <row r="102" spans="1:7" ht="191.25">
      <c r="A102" s="332" t="s">
        <v>153</v>
      </c>
      <c r="B102" s="318" t="s">
        <v>7</v>
      </c>
      <c r="C102" s="318" t="s">
        <v>84</v>
      </c>
      <c r="D102" s="318" t="s">
        <v>154</v>
      </c>
      <c r="E102" s="326">
        <v>100</v>
      </c>
      <c r="F102" s="333">
        <v>4344.5</v>
      </c>
      <c r="G102" s="333">
        <v>4344.5</v>
      </c>
    </row>
    <row r="103" spans="1:7" ht="153">
      <c r="A103" s="332" t="s">
        <v>293</v>
      </c>
      <c r="B103" s="318" t="s">
        <v>7</v>
      </c>
      <c r="C103" s="318" t="s">
        <v>84</v>
      </c>
      <c r="D103" s="318" t="s">
        <v>154</v>
      </c>
      <c r="E103" s="326">
        <v>200</v>
      </c>
      <c r="F103" s="333">
        <v>24.8</v>
      </c>
      <c r="G103" s="333">
        <v>24.8</v>
      </c>
    </row>
    <row r="104" spans="1:7" ht="51">
      <c r="A104" s="332" t="s">
        <v>282</v>
      </c>
      <c r="B104" s="318" t="s">
        <v>7</v>
      </c>
      <c r="C104" s="318" t="s">
        <v>85</v>
      </c>
      <c r="D104" s="318" t="s">
        <v>127</v>
      </c>
      <c r="E104" s="326">
        <v>200</v>
      </c>
      <c r="F104" s="333">
        <v>1750</v>
      </c>
      <c r="G104" s="329"/>
    </row>
    <row r="105" spans="1:7" ht="55.5" customHeight="1">
      <c r="A105" s="332" t="s">
        <v>117</v>
      </c>
      <c r="B105" s="318" t="s">
        <v>7</v>
      </c>
      <c r="C105" s="318" t="s">
        <v>85</v>
      </c>
      <c r="D105" s="318" t="s">
        <v>127</v>
      </c>
      <c r="E105" s="326">
        <v>600</v>
      </c>
      <c r="F105" s="333">
        <v>1514.7</v>
      </c>
      <c r="G105" s="329"/>
    </row>
    <row r="106" spans="1:7" ht="88.5" customHeight="1">
      <c r="A106" s="10" t="s">
        <v>285</v>
      </c>
      <c r="B106" s="318" t="s">
        <v>7</v>
      </c>
      <c r="C106" s="318" t="s">
        <v>85</v>
      </c>
      <c r="D106" s="318" t="s">
        <v>136</v>
      </c>
      <c r="E106" s="326">
        <v>200</v>
      </c>
      <c r="F106" s="333">
        <v>33.799999999999997</v>
      </c>
      <c r="G106" s="333">
        <v>33.799999999999997</v>
      </c>
    </row>
    <row r="107" spans="1:7" ht="88.5" customHeight="1">
      <c r="A107" s="10" t="s">
        <v>351</v>
      </c>
      <c r="B107" s="318" t="s">
        <v>7</v>
      </c>
      <c r="C107" s="318" t="s">
        <v>85</v>
      </c>
      <c r="D107" s="318" t="s">
        <v>136</v>
      </c>
      <c r="E107" s="326">
        <v>600</v>
      </c>
      <c r="F107" s="333">
        <v>67.599999999999994</v>
      </c>
      <c r="G107" s="333">
        <v>67.599999999999994</v>
      </c>
    </row>
    <row r="108" spans="1:7" ht="88.5" customHeight="1">
      <c r="A108" s="332" t="s">
        <v>121</v>
      </c>
      <c r="B108" s="318" t="s">
        <v>7</v>
      </c>
      <c r="C108" s="318" t="s">
        <v>85</v>
      </c>
      <c r="D108" s="318" t="s">
        <v>147</v>
      </c>
      <c r="E108" s="326">
        <v>100</v>
      </c>
      <c r="F108" s="333">
        <v>809.8</v>
      </c>
      <c r="G108" s="333">
        <v>809.8</v>
      </c>
    </row>
    <row r="109" spans="1:7" ht="64.5" customHeight="1">
      <c r="A109" s="324" t="s">
        <v>291</v>
      </c>
      <c r="B109" s="318" t="s">
        <v>7</v>
      </c>
      <c r="C109" s="318" t="s">
        <v>85</v>
      </c>
      <c r="D109" s="318" t="s">
        <v>147</v>
      </c>
      <c r="E109" s="326">
        <v>200</v>
      </c>
      <c r="F109" s="333">
        <v>8747.7000000000007</v>
      </c>
      <c r="G109" s="333">
        <v>8747.7000000000007</v>
      </c>
    </row>
    <row r="110" spans="1:7" ht="63" customHeight="1">
      <c r="A110" s="324" t="s">
        <v>122</v>
      </c>
      <c r="B110" s="318" t="s">
        <v>7</v>
      </c>
      <c r="C110" s="318" t="s">
        <v>85</v>
      </c>
      <c r="D110" s="318" t="s">
        <v>147</v>
      </c>
      <c r="E110" s="326">
        <v>600</v>
      </c>
      <c r="F110" s="333">
        <v>16154.9</v>
      </c>
      <c r="G110" s="333">
        <v>16154.9</v>
      </c>
    </row>
    <row r="111" spans="1:7" ht="51" customHeight="1">
      <c r="A111" s="324" t="s">
        <v>123</v>
      </c>
      <c r="B111" s="318" t="s">
        <v>7</v>
      </c>
      <c r="C111" s="318" t="s">
        <v>85</v>
      </c>
      <c r="D111" s="318" t="s">
        <v>147</v>
      </c>
      <c r="E111" s="326">
        <v>800</v>
      </c>
      <c r="F111" s="333">
        <v>110.5</v>
      </c>
      <c r="G111" s="333">
        <v>110.5</v>
      </c>
    </row>
    <row r="112" spans="1:7" ht="39.75" customHeight="1">
      <c r="A112" s="332" t="s">
        <v>289</v>
      </c>
      <c r="B112" s="318" t="s">
        <v>7</v>
      </c>
      <c r="C112" s="318" t="s">
        <v>85</v>
      </c>
      <c r="D112" s="318" t="s">
        <v>149</v>
      </c>
      <c r="E112" s="326">
        <v>200</v>
      </c>
      <c r="F112" s="333">
        <v>738.5</v>
      </c>
      <c r="G112" s="329">
        <v>738.5</v>
      </c>
    </row>
    <row r="113" spans="1:8" ht="31.5" customHeight="1">
      <c r="A113" s="332" t="s">
        <v>290</v>
      </c>
      <c r="B113" s="318" t="s">
        <v>7</v>
      </c>
      <c r="C113" s="318" t="s">
        <v>85</v>
      </c>
      <c r="D113" s="318" t="s">
        <v>267</v>
      </c>
      <c r="E113" s="326">
        <v>200</v>
      </c>
      <c r="F113" s="333">
        <v>644.1</v>
      </c>
      <c r="G113" s="329">
        <v>644.1</v>
      </c>
    </row>
    <row r="114" spans="1:8" ht="177" customHeight="1">
      <c r="A114" s="332" t="s">
        <v>329</v>
      </c>
      <c r="B114" s="318" t="s">
        <v>7</v>
      </c>
      <c r="C114" s="318" t="s">
        <v>85</v>
      </c>
      <c r="D114" s="318" t="s">
        <v>159</v>
      </c>
      <c r="E114" s="326">
        <v>100</v>
      </c>
      <c r="F114" s="333">
        <v>13189.9</v>
      </c>
      <c r="G114" s="333">
        <v>13189.9</v>
      </c>
    </row>
    <row r="115" spans="1:8" ht="152.25" customHeight="1">
      <c r="A115" s="332" t="s">
        <v>294</v>
      </c>
      <c r="B115" s="318" t="s">
        <v>7</v>
      </c>
      <c r="C115" s="318" t="s">
        <v>85</v>
      </c>
      <c r="D115" s="318" t="s">
        <v>159</v>
      </c>
      <c r="E115" s="326">
        <v>200</v>
      </c>
      <c r="F115" s="333">
        <v>49</v>
      </c>
      <c r="G115" s="333">
        <v>49</v>
      </c>
    </row>
    <row r="116" spans="1:8" ht="154.5" customHeight="1">
      <c r="A116" s="324" t="s">
        <v>330</v>
      </c>
      <c r="B116" s="318" t="s">
        <v>7</v>
      </c>
      <c r="C116" s="318" t="s">
        <v>85</v>
      </c>
      <c r="D116" s="318" t="s">
        <v>159</v>
      </c>
      <c r="E116" s="326">
        <v>600</v>
      </c>
      <c r="F116" s="333">
        <v>35305.699999999997</v>
      </c>
      <c r="G116" s="333">
        <v>35305.699999999997</v>
      </c>
      <c r="H116" s="351"/>
    </row>
    <row r="117" spans="1:8" ht="85.5" customHeight="1">
      <c r="A117" s="332" t="s">
        <v>163</v>
      </c>
      <c r="B117" s="318" t="s">
        <v>7</v>
      </c>
      <c r="C117" s="318" t="s">
        <v>779</v>
      </c>
      <c r="D117" s="318" t="s">
        <v>164</v>
      </c>
      <c r="E117" s="326">
        <v>100</v>
      </c>
      <c r="F117" s="333">
        <v>3001.5</v>
      </c>
      <c r="G117" s="329">
        <v>3001.5</v>
      </c>
      <c r="H117" s="351"/>
    </row>
    <row r="118" spans="1:8" ht="51">
      <c r="A118" s="332" t="s">
        <v>295</v>
      </c>
      <c r="B118" s="318" t="s">
        <v>7</v>
      </c>
      <c r="C118" s="318" t="s">
        <v>779</v>
      </c>
      <c r="D118" s="318" t="s">
        <v>164</v>
      </c>
      <c r="E118" s="326">
        <v>200</v>
      </c>
      <c r="F118" s="333">
        <v>717.8</v>
      </c>
      <c r="G118" s="329">
        <v>717.8</v>
      </c>
    </row>
    <row r="119" spans="1:8" ht="38.25">
      <c r="A119" s="332" t="s">
        <v>165</v>
      </c>
      <c r="B119" s="318" t="s">
        <v>7</v>
      </c>
      <c r="C119" s="318" t="s">
        <v>779</v>
      </c>
      <c r="D119" s="318" t="s">
        <v>164</v>
      </c>
      <c r="E119" s="326">
        <v>800</v>
      </c>
      <c r="F119" s="333">
        <v>105</v>
      </c>
      <c r="G119" s="329">
        <v>105</v>
      </c>
    </row>
    <row r="120" spans="1:8" ht="64.5">
      <c r="A120" s="7" t="s">
        <v>296</v>
      </c>
      <c r="B120" s="318" t="s">
        <v>7</v>
      </c>
      <c r="C120" s="318" t="s">
        <v>86</v>
      </c>
      <c r="D120" s="318" t="s">
        <v>171</v>
      </c>
      <c r="E120" s="326">
        <v>200</v>
      </c>
      <c r="F120" s="333">
        <v>69.3</v>
      </c>
      <c r="G120" s="333">
        <v>69.3</v>
      </c>
    </row>
    <row r="121" spans="1:8" ht="64.5">
      <c r="A121" s="7" t="s">
        <v>170</v>
      </c>
      <c r="B121" s="318" t="s">
        <v>7</v>
      </c>
      <c r="C121" s="318" t="s">
        <v>86</v>
      </c>
      <c r="D121" s="318" t="s">
        <v>171</v>
      </c>
      <c r="E121" s="326">
        <v>600</v>
      </c>
      <c r="F121" s="333">
        <v>184.8</v>
      </c>
      <c r="G121" s="333">
        <v>184.8</v>
      </c>
    </row>
    <row r="122" spans="1:8" ht="63.75">
      <c r="A122" s="332" t="s">
        <v>297</v>
      </c>
      <c r="B122" s="318" t="s">
        <v>7</v>
      </c>
      <c r="C122" s="318" t="s">
        <v>86</v>
      </c>
      <c r="D122" s="318" t="s">
        <v>172</v>
      </c>
      <c r="E122" s="326">
        <v>200</v>
      </c>
      <c r="F122" s="333">
        <v>23.1</v>
      </c>
      <c r="G122" s="333">
        <v>23.1</v>
      </c>
    </row>
    <row r="123" spans="1:8" ht="51.75">
      <c r="A123" s="7" t="s">
        <v>331</v>
      </c>
      <c r="B123" s="318" t="s">
        <v>7</v>
      </c>
      <c r="C123" s="318" t="s">
        <v>86</v>
      </c>
      <c r="D123" s="318" t="s">
        <v>333</v>
      </c>
      <c r="E123" s="326">
        <v>200</v>
      </c>
      <c r="F123" s="333">
        <v>122.9</v>
      </c>
      <c r="G123" s="329">
        <v>122.9</v>
      </c>
    </row>
    <row r="124" spans="1:8" ht="64.5">
      <c r="A124" s="7" t="s">
        <v>332</v>
      </c>
      <c r="B124" s="318" t="s">
        <v>7</v>
      </c>
      <c r="C124" s="318" t="s">
        <v>86</v>
      </c>
      <c r="D124" s="318" t="s">
        <v>333</v>
      </c>
      <c r="E124" s="326">
        <v>600</v>
      </c>
      <c r="F124" s="333">
        <v>265.60000000000002</v>
      </c>
      <c r="G124" s="329">
        <v>265.60000000000002</v>
      </c>
    </row>
    <row r="125" spans="1:8" ht="63.75">
      <c r="A125" s="332" t="s">
        <v>287</v>
      </c>
      <c r="B125" s="318" t="s">
        <v>7</v>
      </c>
      <c r="C125" s="318" t="s">
        <v>87</v>
      </c>
      <c r="D125" s="318" t="s">
        <v>265</v>
      </c>
      <c r="E125" s="326">
        <v>200</v>
      </c>
      <c r="F125" s="333">
        <v>426.4</v>
      </c>
      <c r="G125" s="333">
        <v>426.4</v>
      </c>
    </row>
    <row r="126" spans="1:8" ht="63.75">
      <c r="A126" s="332" t="s">
        <v>262</v>
      </c>
      <c r="B126" s="318" t="s">
        <v>7</v>
      </c>
      <c r="C126" s="318" t="s">
        <v>87</v>
      </c>
      <c r="D126" s="318" t="s">
        <v>265</v>
      </c>
      <c r="E126" s="326">
        <v>600</v>
      </c>
      <c r="F126" s="333">
        <v>50</v>
      </c>
      <c r="G126" s="333">
        <v>50</v>
      </c>
    </row>
    <row r="127" spans="1:8" ht="63.75">
      <c r="A127" s="332" t="s">
        <v>124</v>
      </c>
      <c r="B127" s="318" t="s">
        <v>7</v>
      </c>
      <c r="C127" s="318" t="s">
        <v>87</v>
      </c>
      <c r="D127" s="318" t="s">
        <v>148</v>
      </c>
      <c r="E127" s="326">
        <v>100</v>
      </c>
      <c r="F127" s="333">
        <v>6533.2</v>
      </c>
      <c r="G127" s="333">
        <v>6533.2</v>
      </c>
    </row>
    <row r="128" spans="1:8" ht="38.25">
      <c r="A128" s="324" t="s">
        <v>292</v>
      </c>
      <c r="B128" s="318" t="s">
        <v>7</v>
      </c>
      <c r="C128" s="318" t="s">
        <v>87</v>
      </c>
      <c r="D128" s="318" t="s">
        <v>148</v>
      </c>
      <c r="E128" s="326">
        <v>200</v>
      </c>
      <c r="F128" s="333">
        <v>1095.9000000000001</v>
      </c>
      <c r="G128" s="333">
        <v>1095.9000000000001</v>
      </c>
    </row>
    <row r="129" spans="1:7" ht="25.5">
      <c r="A129" s="324" t="s">
        <v>125</v>
      </c>
      <c r="B129" s="318" t="s">
        <v>7</v>
      </c>
      <c r="C129" s="318" t="s">
        <v>87</v>
      </c>
      <c r="D129" s="318" t="s">
        <v>148</v>
      </c>
      <c r="E129" s="326">
        <v>800</v>
      </c>
      <c r="F129" s="333">
        <v>1.9</v>
      </c>
      <c r="G129" s="333">
        <v>1.9</v>
      </c>
    </row>
    <row r="130" spans="1:7" ht="63.75">
      <c r="A130" s="332" t="s">
        <v>180</v>
      </c>
      <c r="B130" s="318" t="s">
        <v>7</v>
      </c>
      <c r="C130" s="318" t="s">
        <v>87</v>
      </c>
      <c r="D130" s="318" t="s">
        <v>184</v>
      </c>
      <c r="E130" s="326">
        <v>300</v>
      </c>
      <c r="F130" s="333">
        <v>48</v>
      </c>
      <c r="G130" s="333">
        <v>48</v>
      </c>
    </row>
    <row r="131" spans="1:7" ht="38.25">
      <c r="A131" s="332" t="s">
        <v>181</v>
      </c>
      <c r="B131" s="318" t="s">
        <v>7</v>
      </c>
      <c r="C131" s="318" t="s">
        <v>87</v>
      </c>
      <c r="D131" s="318" t="s">
        <v>185</v>
      </c>
      <c r="E131" s="326">
        <v>300</v>
      </c>
      <c r="F131" s="333">
        <v>144</v>
      </c>
      <c r="G131" s="333">
        <v>144</v>
      </c>
    </row>
    <row r="132" spans="1:7" ht="38.25">
      <c r="A132" s="332" t="s">
        <v>182</v>
      </c>
      <c r="B132" s="318" t="s">
        <v>7</v>
      </c>
      <c r="C132" s="318" t="s">
        <v>87</v>
      </c>
      <c r="D132" s="318" t="s">
        <v>186</v>
      </c>
      <c r="E132" s="326">
        <v>300</v>
      </c>
      <c r="F132" s="333">
        <v>95</v>
      </c>
      <c r="G132" s="333">
        <v>95</v>
      </c>
    </row>
    <row r="133" spans="1:7" ht="90">
      <c r="A133" s="319" t="s">
        <v>138</v>
      </c>
      <c r="B133" s="318" t="s">
        <v>7</v>
      </c>
      <c r="C133" s="329">
        <v>1004</v>
      </c>
      <c r="D133" s="318" t="s">
        <v>139</v>
      </c>
      <c r="E133" s="326">
        <v>300</v>
      </c>
      <c r="F133" s="333">
        <v>654.70000000000005</v>
      </c>
      <c r="G133" s="333">
        <v>654.70000000000005</v>
      </c>
    </row>
    <row r="134" spans="1:7" ht="38.25">
      <c r="A134" s="336" t="s">
        <v>278</v>
      </c>
      <c r="B134" s="18" t="s">
        <v>277</v>
      </c>
      <c r="C134" s="327"/>
      <c r="D134" s="18"/>
      <c r="E134" s="328"/>
      <c r="F134" s="334">
        <f>SUM(F135:F144)</f>
        <v>1981.9</v>
      </c>
      <c r="G134" s="334">
        <f>SUM(G135:G144)</f>
        <v>1911.9</v>
      </c>
    </row>
    <row r="135" spans="1:7" ht="63.75">
      <c r="A135" s="332" t="s">
        <v>304</v>
      </c>
      <c r="B135" s="318" t="s">
        <v>277</v>
      </c>
      <c r="C135" s="318" t="s">
        <v>76</v>
      </c>
      <c r="D135" s="318" t="s">
        <v>461</v>
      </c>
      <c r="E135" s="326">
        <v>200</v>
      </c>
      <c r="F135" s="333">
        <v>70</v>
      </c>
      <c r="G135" s="329"/>
    </row>
    <row r="136" spans="1:7" ht="63.75">
      <c r="A136" s="332" t="s">
        <v>317</v>
      </c>
      <c r="B136" s="318" t="s">
        <v>277</v>
      </c>
      <c r="C136" s="318" t="s">
        <v>76</v>
      </c>
      <c r="D136" s="318" t="s">
        <v>416</v>
      </c>
      <c r="E136" s="326">
        <v>200</v>
      </c>
      <c r="F136" s="333">
        <v>136.4</v>
      </c>
      <c r="G136" s="333">
        <v>136.4</v>
      </c>
    </row>
    <row r="137" spans="1:7" ht="76.5">
      <c r="A137" s="332" t="s">
        <v>273</v>
      </c>
      <c r="B137" s="318" t="s">
        <v>277</v>
      </c>
      <c r="C137" s="318" t="s">
        <v>279</v>
      </c>
      <c r="D137" s="318" t="s">
        <v>259</v>
      </c>
      <c r="E137" s="9" t="s">
        <v>8</v>
      </c>
      <c r="F137" s="333">
        <v>1098.7</v>
      </c>
      <c r="G137" s="333">
        <v>1098.7</v>
      </c>
    </row>
    <row r="138" spans="1:7" ht="51">
      <c r="A138" s="332" t="s">
        <v>314</v>
      </c>
      <c r="B138" s="318" t="s">
        <v>277</v>
      </c>
      <c r="C138" s="318" t="s">
        <v>279</v>
      </c>
      <c r="D138" s="318" t="s">
        <v>259</v>
      </c>
      <c r="E138" s="9" t="s">
        <v>107</v>
      </c>
      <c r="F138" s="333">
        <v>159</v>
      </c>
      <c r="G138" s="333">
        <v>159</v>
      </c>
    </row>
    <row r="139" spans="1:7" ht="51.75">
      <c r="A139" s="319" t="s">
        <v>328</v>
      </c>
      <c r="B139" s="318" t="s">
        <v>277</v>
      </c>
      <c r="C139" s="318" t="s">
        <v>86</v>
      </c>
      <c r="D139" s="318" t="s">
        <v>177</v>
      </c>
      <c r="E139" s="326">
        <v>200</v>
      </c>
      <c r="F139" s="333">
        <v>90</v>
      </c>
      <c r="G139" s="329"/>
    </row>
    <row r="140" spans="1:7" ht="39">
      <c r="A140" s="319" t="s">
        <v>309</v>
      </c>
      <c r="B140" s="318" t="s">
        <v>277</v>
      </c>
      <c r="C140" s="9" t="s">
        <v>86</v>
      </c>
      <c r="D140" s="329">
        <v>1510100510</v>
      </c>
      <c r="E140" s="9" t="s">
        <v>107</v>
      </c>
      <c r="F140" s="333">
        <v>100</v>
      </c>
      <c r="G140" s="329"/>
    </row>
    <row r="141" spans="1:7" ht="51">
      <c r="A141" s="332" t="s">
        <v>307</v>
      </c>
      <c r="B141" s="318" t="s">
        <v>277</v>
      </c>
      <c r="C141" s="318" t="s">
        <v>87</v>
      </c>
      <c r="D141" s="329">
        <v>1410100310</v>
      </c>
      <c r="E141" s="326">
        <v>200</v>
      </c>
      <c r="F141" s="333">
        <v>150</v>
      </c>
      <c r="G141" s="329">
        <v>150</v>
      </c>
    </row>
    <row r="142" spans="1:7" ht="38.25">
      <c r="A142" s="332" t="s">
        <v>810</v>
      </c>
      <c r="B142" s="318" t="s">
        <v>277</v>
      </c>
      <c r="C142" s="318" t="s">
        <v>86</v>
      </c>
      <c r="D142" s="329">
        <v>4290020170</v>
      </c>
      <c r="E142" s="326">
        <v>200</v>
      </c>
      <c r="F142" s="333"/>
      <c r="G142" s="105">
        <v>190</v>
      </c>
    </row>
    <row r="143" spans="1:7" ht="51">
      <c r="A143" s="332" t="s">
        <v>303</v>
      </c>
      <c r="B143" s="318" t="s">
        <v>277</v>
      </c>
      <c r="C143" s="318" t="s">
        <v>94</v>
      </c>
      <c r="D143" s="318" t="s">
        <v>216</v>
      </c>
      <c r="E143" s="326">
        <v>200</v>
      </c>
      <c r="F143" s="333">
        <v>177.8</v>
      </c>
      <c r="G143" s="329"/>
    </row>
    <row r="144" spans="1:7" ht="38.25">
      <c r="A144" s="10" t="s">
        <v>811</v>
      </c>
      <c r="B144" s="318" t="s">
        <v>277</v>
      </c>
      <c r="C144" s="318" t="s">
        <v>94</v>
      </c>
      <c r="D144" s="329">
        <v>4290000380</v>
      </c>
      <c r="E144" s="326">
        <v>200</v>
      </c>
      <c r="F144" s="333"/>
      <c r="G144" s="105">
        <v>177.8</v>
      </c>
    </row>
    <row r="145" spans="1:7" ht="15.75">
      <c r="A145" s="13" t="s">
        <v>44</v>
      </c>
      <c r="B145" s="153"/>
      <c r="C145" s="153"/>
      <c r="D145" s="153"/>
      <c r="E145" s="153"/>
      <c r="F145" s="334">
        <f>F22+F70+F67+F94+F134</f>
        <v>170439.3</v>
      </c>
      <c r="G145" s="334">
        <f>G22+G70+G67+G94+G134</f>
        <v>167250.9</v>
      </c>
    </row>
    <row r="146" spans="1:7" ht="15.75">
      <c r="A146" s="1"/>
    </row>
    <row r="147" spans="1:7" ht="15.75">
      <c r="A147" s="1"/>
    </row>
  </sheetData>
  <mergeCells count="22">
    <mergeCell ref="A5:G5"/>
    <mergeCell ref="H19:H21"/>
    <mergeCell ref="A1:G1"/>
    <mergeCell ref="A2:G2"/>
    <mergeCell ref="A3:G3"/>
    <mergeCell ref="A4:G4"/>
    <mergeCell ref="A13:F13"/>
    <mergeCell ref="E15:F15"/>
    <mergeCell ref="A18:A21"/>
    <mergeCell ref="B18:B21"/>
    <mergeCell ref="C18:C21"/>
    <mergeCell ref="D18:D21"/>
    <mergeCell ref="E18:E21"/>
    <mergeCell ref="F18:G18"/>
    <mergeCell ref="F19:F21"/>
    <mergeCell ref="G19:G21"/>
    <mergeCell ref="A12:F12"/>
    <mergeCell ref="D6:G6"/>
    <mergeCell ref="D7:G7"/>
    <mergeCell ref="D8:G8"/>
    <mergeCell ref="D9:G9"/>
    <mergeCell ref="C10:G10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'Приложение 4'!Область_печати</vt:lpstr>
      <vt:lpstr>'Приложение 8'!Область_печати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2017-05-16T06:41:03Z</cp:lastPrinted>
  <dcterms:created xsi:type="dcterms:W3CDTF">2014-09-25T13:17:34Z</dcterms:created>
  <dcterms:modified xsi:type="dcterms:W3CDTF">2017-05-16T06:47:39Z</dcterms:modified>
</cp:coreProperties>
</file>