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32" r:id="rId1"/>
    <sheet name="Приложение 2" sheetId="36" r:id="rId2"/>
    <sheet name="Приложение 3" sheetId="34" r:id="rId3"/>
    <sheet name="Приложение 4" sheetId="9" r:id="rId4"/>
    <sheet name="Приложение 5" sheetId="28" r:id="rId5"/>
    <sheet name="Приложение 6" sheetId="29" r:id="rId6"/>
    <sheet name="Приложение 7" sheetId="37" r:id="rId7"/>
  </sheets>
  <definedNames>
    <definedName name="_xlnm.Print_Area" localSheetId="3">'Приложение 4'!$A$1:$F$292</definedName>
    <definedName name="_xlnm.Print_Area" localSheetId="5">'Приложение 6'!$A$1:$I$204</definedName>
  </definedNames>
  <calcPr calcId="124519"/>
</workbook>
</file>

<file path=xl/calcChain.xml><?xml version="1.0" encoding="utf-8"?>
<calcChain xmlns="http://schemas.openxmlformats.org/spreadsheetml/2006/main">
  <c r="E200" i="9"/>
  <c r="D19" i="32"/>
  <c r="F254" i="9"/>
  <c r="F128"/>
  <c r="F129"/>
  <c r="H23" i="37"/>
  <c r="G23"/>
  <c r="F23"/>
  <c r="E23"/>
  <c r="D23"/>
  <c r="C23"/>
  <c r="B23"/>
  <c r="H183" i="29" l="1"/>
  <c r="E222" i="9"/>
  <c r="F222"/>
  <c r="E221"/>
  <c r="F221"/>
  <c r="E220"/>
  <c r="F220"/>
  <c r="F223"/>
  <c r="G119" i="29"/>
  <c r="H119"/>
  <c r="F119"/>
  <c r="I150"/>
  <c r="F219" i="9"/>
  <c r="F218"/>
  <c r="F36"/>
  <c r="F35"/>
  <c r="F39"/>
  <c r="D77" i="32"/>
  <c r="E77"/>
  <c r="F77"/>
  <c r="C77"/>
  <c r="C74" s="1"/>
  <c r="F78"/>
  <c r="E268" i="9" l="1"/>
  <c r="D268"/>
  <c r="G73" i="29"/>
  <c r="H73"/>
  <c r="F73"/>
  <c r="I81"/>
  <c r="I156"/>
  <c r="G19"/>
  <c r="H19"/>
  <c r="F19"/>
  <c r="I48"/>
  <c r="I49"/>
  <c r="I28"/>
  <c r="E230" i="9"/>
  <c r="D230"/>
  <c r="F235"/>
  <c r="F236"/>
  <c r="E176"/>
  <c r="D176"/>
  <c r="F178"/>
  <c r="E74"/>
  <c r="D74"/>
  <c r="F79"/>
  <c r="E209"/>
  <c r="E208" s="1"/>
  <c r="E207" s="1"/>
  <c r="F211"/>
  <c r="F210"/>
  <c r="F38"/>
  <c r="F37"/>
  <c r="E100"/>
  <c r="D100"/>
  <c r="I183" i="29"/>
  <c r="F104" i="9"/>
  <c r="F103"/>
  <c r="F284"/>
  <c r="F244"/>
  <c r="F245"/>
  <c r="F243"/>
  <c r="F242"/>
  <c r="E182"/>
  <c r="E181" s="1"/>
  <c r="E180" s="1"/>
  <c r="F183"/>
  <c r="F182" s="1"/>
  <c r="F181" s="1"/>
  <c r="F180" s="1"/>
  <c r="D253"/>
  <c r="E250"/>
  <c r="F209" l="1"/>
  <c r="F208" s="1"/>
  <c r="F207" s="1"/>
  <c r="I182" i="29"/>
  <c r="I61"/>
  <c r="E253" i="9"/>
  <c r="I76" i="29"/>
  <c r="F264" i="9"/>
  <c r="F252"/>
  <c r="F251"/>
  <c r="F206"/>
  <c r="F205"/>
  <c r="I92" i="29" l="1"/>
  <c r="E155" i="9"/>
  <c r="E154" s="1"/>
  <c r="D155"/>
  <c r="F157"/>
  <c r="F158"/>
  <c r="F156"/>
  <c r="F167"/>
  <c r="C39" i="34"/>
  <c r="C38" s="1"/>
  <c r="C36"/>
  <c r="C35" s="1"/>
  <c r="C34" s="1"/>
  <c r="C33" s="1"/>
  <c r="E33"/>
  <c r="D33"/>
  <c r="E30"/>
  <c r="D30"/>
  <c r="D29" s="1"/>
  <c r="D28" s="1"/>
  <c r="C30"/>
  <c r="C29" s="1"/>
  <c r="C28" s="1"/>
  <c r="E29"/>
  <c r="E28"/>
  <c r="E25"/>
  <c r="D25"/>
  <c r="D24" s="1"/>
  <c r="D23" s="1"/>
  <c r="C25"/>
  <c r="C24" s="1"/>
  <c r="C23" s="1"/>
  <c r="E24"/>
  <c r="E23"/>
  <c r="E21"/>
  <c r="E19"/>
  <c r="F155" i="9" l="1"/>
  <c r="F154" s="1"/>
  <c r="D21" i="34"/>
  <c r="D19" s="1"/>
  <c r="C21"/>
  <c r="C19" s="1"/>
  <c r="I110" i="29"/>
  <c r="I111"/>
  <c r="E112" i="9"/>
  <c r="D112"/>
  <c r="F114"/>
  <c r="F115"/>
  <c r="E95" i="32"/>
  <c r="D102"/>
  <c r="E102"/>
  <c r="C102"/>
  <c r="D73" i="9" l="1"/>
  <c r="D250"/>
  <c r="F69" i="29"/>
  <c r="F190"/>
  <c r="I157"/>
  <c r="I155"/>
  <c r="I95"/>
  <c r="I68"/>
  <c r="F149" i="9"/>
  <c r="F78"/>
  <c r="F80"/>
  <c r="F120" i="32"/>
  <c r="F119"/>
  <c r="F118" s="1"/>
  <c r="F117" s="1"/>
  <c r="E118"/>
  <c r="D118"/>
  <c r="C118"/>
  <c r="E117"/>
  <c r="D117"/>
  <c r="C117"/>
  <c r="F116"/>
  <c r="F115"/>
  <c r="E115"/>
  <c r="D115"/>
  <c r="C115"/>
  <c r="F114"/>
  <c r="E114"/>
  <c r="D114"/>
  <c r="C114"/>
  <c r="F113"/>
  <c r="F112" s="1"/>
  <c r="F111" s="1"/>
  <c r="E112"/>
  <c r="D112"/>
  <c r="D111" s="1"/>
  <c r="C112"/>
  <c r="E111"/>
  <c r="C111"/>
  <c r="F110"/>
  <c r="F109" s="1"/>
  <c r="E109"/>
  <c r="D109"/>
  <c r="C109"/>
  <c r="F108"/>
  <c r="F107" s="1"/>
  <c r="E107"/>
  <c r="D107"/>
  <c r="C107"/>
  <c r="E106"/>
  <c r="C106"/>
  <c r="F105"/>
  <c r="F104" s="1"/>
  <c r="E104"/>
  <c r="D104"/>
  <c r="C104"/>
  <c r="F103"/>
  <c r="F102" s="1"/>
  <c r="F101"/>
  <c r="F100"/>
  <c r="E100"/>
  <c r="D100"/>
  <c r="C100"/>
  <c r="F99"/>
  <c r="F98" s="1"/>
  <c r="E98"/>
  <c r="D98"/>
  <c r="C98"/>
  <c r="F97"/>
  <c r="F96" s="1"/>
  <c r="E96"/>
  <c r="D96"/>
  <c r="C96"/>
  <c r="C95" s="1"/>
  <c r="C89" s="1"/>
  <c r="C88" s="1"/>
  <c r="F94"/>
  <c r="F93" s="1"/>
  <c r="F90" s="1"/>
  <c r="E93"/>
  <c r="D93"/>
  <c r="C93"/>
  <c r="F91"/>
  <c r="E91"/>
  <c r="D91"/>
  <c r="C91"/>
  <c r="E90"/>
  <c r="D90"/>
  <c r="C90"/>
  <c r="E89"/>
  <c r="E88" s="1"/>
  <c r="F87"/>
  <c r="F86" s="1"/>
  <c r="F85" s="1"/>
  <c r="E86"/>
  <c r="D86"/>
  <c r="D85" s="1"/>
  <c r="C86"/>
  <c r="E85"/>
  <c r="C85"/>
  <c r="F84"/>
  <c r="F83"/>
  <c r="F82"/>
  <c r="E82"/>
  <c r="D82"/>
  <c r="C82"/>
  <c r="F81"/>
  <c r="F80" s="1"/>
  <c r="E80"/>
  <c r="D80"/>
  <c r="C80"/>
  <c r="F79"/>
  <c r="F76"/>
  <c r="F75" s="1"/>
  <c r="E75"/>
  <c r="D75"/>
  <c r="D74" s="1"/>
  <c r="C75"/>
  <c r="E74"/>
  <c r="F73"/>
  <c r="F72"/>
  <c r="F71" s="1"/>
  <c r="F70" s="1"/>
  <c r="E71"/>
  <c r="D71"/>
  <c r="D70" s="1"/>
  <c r="C71"/>
  <c r="E70"/>
  <c r="C70"/>
  <c r="F69"/>
  <c r="F68" s="1"/>
  <c r="F67" s="1"/>
  <c r="E68"/>
  <c r="D68"/>
  <c r="D67" s="1"/>
  <c r="C68"/>
  <c r="E67"/>
  <c r="C67"/>
  <c r="E66"/>
  <c r="C66"/>
  <c r="F65"/>
  <c r="F64"/>
  <c r="E63"/>
  <c r="D63"/>
  <c r="C63"/>
  <c r="C62" s="1"/>
  <c r="C61" s="1"/>
  <c r="E62"/>
  <c r="D62"/>
  <c r="E61"/>
  <c r="D61"/>
  <c r="F60"/>
  <c r="F59"/>
  <c r="F58"/>
  <c r="F57"/>
  <c r="E56"/>
  <c r="D56"/>
  <c r="D55" s="1"/>
  <c r="C56"/>
  <c r="E55"/>
  <c r="C55"/>
  <c r="F54"/>
  <c r="E53"/>
  <c r="D53"/>
  <c r="C53"/>
  <c r="F53" s="1"/>
  <c r="E52"/>
  <c r="D52"/>
  <c r="C52"/>
  <c r="F52" s="1"/>
  <c r="F51"/>
  <c r="E50"/>
  <c r="D50"/>
  <c r="C50"/>
  <c r="F50" s="1"/>
  <c r="F49"/>
  <c r="F48"/>
  <c r="F47" s="1"/>
  <c r="F46" s="1"/>
  <c r="F45" s="1"/>
  <c r="E47"/>
  <c r="D47"/>
  <c r="C47"/>
  <c r="E46"/>
  <c r="D46"/>
  <c r="C46"/>
  <c r="E45"/>
  <c r="D45"/>
  <c r="C45"/>
  <c r="F44"/>
  <c r="F43" s="1"/>
  <c r="F42" s="1"/>
  <c r="E43"/>
  <c r="D43"/>
  <c r="C43"/>
  <c r="E42"/>
  <c r="D42"/>
  <c r="C42"/>
  <c r="F41"/>
  <c r="F40" s="1"/>
  <c r="E40"/>
  <c r="D40"/>
  <c r="C40"/>
  <c r="F39"/>
  <c r="F38" s="1"/>
  <c r="E38"/>
  <c r="D38"/>
  <c r="C38"/>
  <c r="F37"/>
  <c r="F36"/>
  <c r="F35" s="1"/>
  <c r="E35"/>
  <c r="D35"/>
  <c r="C35"/>
  <c r="E34"/>
  <c r="D34"/>
  <c r="C34"/>
  <c r="F32"/>
  <c r="F30"/>
  <c r="F28"/>
  <c r="F26"/>
  <c r="E25"/>
  <c r="D25"/>
  <c r="D24" s="1"/>
  <c r="C25"/>
  <c r="C24" s="1"/>
  <c r="E24"/>
  <c r="F23"/>
  <c r="F22"/>
  <c r="F21"/>
  <c r="F20"/>
  <c r="E19"/>
  <c r="D18"/>
  <c r="C19"/>
  <c r="E18"/>
  <c r="C18"/>
  <c r="E17"/>
  <c r="D66" l="1"/>
  <c r="F106"/>
  <c r="D106"/>
  <c r="F66"/>
  <c r="F56"/>
  <c r="F55"/>
  <c r="F34"/>
  <c r="F19"/>
  <c r="F18" s="1"/>
  <c r="D95"/>
  <c r="F95"/>
  <c r="C17"/>
  <c r="C121" s="1"/>
  <c r="E121"/>
  <c r="F61"/>
  <c r="F63"/>
  <c r="F62"/>
  <c r="F89"/>
  <c r="F88" s="1"/>
  <c r="D89"/>
  <c r="D88" s="1"/>
  <c r="D17"/>
  <c r="D121" s="1"/>
  <c r="F25"/>
  <c r="F24" s="1"/>
  <c r="F74"/>
  <c r="I161" i="29"/>
  <c r="D83" i="9"/>
  <c r="D82" s="1"/>
  <c r="E83"/>
  <c r="F87"/>
  <c r="F85"/>
  <c r="F86"/>
  <c r="F88"/>
  <c r="F89"/>
  <c r="F84"/>
  <c r="I60" i="29"/>
  <c r="E169" i="9"/>
  <c r="E168" s="1"/>
  <c r="D169"/>
  <c r="D168" s="1"/>
  <c r="F171"/>
  <c r="F170"/>
  <c r="D160"/>
  <c r="E160"/>
  <c r="E159" s="1"/>
  <c r="F162"/>
  <c r="F161"/>
  <c r="D25" i="28"/>
  <c r="D46"/>
  <c r="F165" i="9"/>
  <c r="E240"/>
  <c r="E239" s="1"/>
  <c r="E238" s="1"/>
  <c r="F241"/>
  <c r="F240" s="1"/>
  <c r="F239" s="1"/>
  <c r="F238" s="1"/>
  <c r="E193"/>
  <c r="E192" s="1"/>
  <c r="F194"/>
  <c r="F193" s="1"/>
  <c r="F192" s="1"/>
  <c r="E190"/>
  <c r="E189" s="1"/>
  <c r="F191"/>
  <c r="F190" s="1"/>
  <c r="F189" s="1"/>
  <c r="I94" i="29"/>
  <c r="I56"/>
  <c r="E151" i="9"/>
  <c r="E150" s="1"/>
  <c r="D151"/>
  <c r="F152"/>
  <c r="F153"/>
  <c r="E116"/>
  <c r="D116"/>
  <c r="F17" i="32" l="1"/>
  <c r="F121" s="1"/>
  <c r="E188" i="9"/>
  <c r="F169"/>
  <c r="F168" s="1"/>
  <c r="F160"/>
  <c r="F159" s="1"/>
  <c r="F83"/>
  <c r="F82" s="1"/>
  <c r="F151"/>
  <c r="F150" s="1"/>
  <c r="I181" i="29"/>
  <c r="I118"/>
  <c r="I113"/>
  <c r="I87"/>
  <c r="I88"/>
  <c r="I29"/>
  <c r="F232" i="9"/>
  <c r="E121"/>
  <c r="D121"/>
  <c r="F125"/>
  <c r="F124"/>
  <c r="E123"/>
  <c r="D123"/>
  <c r="F118"/>
  <c r="F102"/>
  <c r="F101"/>
  <c r="E99"/>
  <c r="D99"/>
  <c r="F97"/>
  <c r="F98"/>
  <c r="F96"/>
  <c r="F100" l="1"/>
  <c r="F99" s="1"/>
  <c r="I180" i="29"/>
  <c r="I89"/>
  <c r="I27"/>
  <c r="F123" i="9"/>
  <c r="I117" i="29" l="1"/>
  <c r="F179" i="9"/>
  <c r="F122"/>
  <c r="F121" s="1"/>
  <c r="F166"/>
  <c r="G190" i="29" l="1"/>
  <c r="H190"/>
  <c r="I192"/>
  <c r="D33" i="28"/>
  <c r="F273" i="9"/>
  <c r="I74" i="29"/>
  <c r="F282" i="9"/>
  <c r="E175"/>
  <c r="D175"/>
  <c r="F177"/>
  <c r="F176" s="1"/>
  <c r="D229"/>
  <c r="I186" i="29"/>
  <c r="I187"/>
  <c r="I154"/>
  <c r="I147"/>
  <c r="I146"/>
  <c r="I127"/>
  <c r="I134"/>
  <c r="I114"/>
  <c r="I67"/>
  <c r="I47"/>
  <c r="I46"/>
  <c r="F266" i="9"/>
  <c r="F267"/>
  <c r="F256"/>
  <c r="F257"/>
  <c r="F258"/>
  <c r="F259"/>
  <c r="F260"/>
  <c r="F261"/>
  <c r="F262"/>
  <c r="F263"/>
  <c r="F265"/>
  <c r="F255"/>
  <c r="D140"/>
  <c r="E140"/>
  <c r="F142"/>
  <c r="F234"/>
  <c r="F237"/>
  <c r="F233"/>
  <c r="E145"/>
  <c r="D145"/>
  <c r="F146"/>
  <c r="F147"/>
  <c r="D127"/>
  <c r="D126" s="1"/>
  <c r="F133"/>
  <c r="F120"/>
  <c r="F81"/>
  <c r="E54"/>
  <c r="D54"/>
  <c r="F64"/>
  <c r="E47"/>
  <c r="D47"/>
  <c r="F53"/>
  <c r="F253" l="1"/>
  <c r="D46"/>
  <c r="F175"/>
  <c r="I50" i="29"/>
  <c r="I104"/>
  <c r="E21" i="9"/>
  <c r="D21"/>
  <c r="F28"/>
  <c r="D288" l="1"/>
  <c r="D287" s="1"/>
  <c r="I198" i="29"/>
  <c r="I133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5"/>
  <c r="F44"/>
  <c r="F23"/>
  <c r="F22"/>
  <c r="F24"/>
  <c r="F74" l="1"/>
  <c r="F47"/>
  <c r="F54"/>
  <c r="E127"/>
  <c r="E126" s="1"/>
  <c r="I135" i="29" l="1"/>
  <c r="I132"/>
  <c r="I112"/>
  <c r="I102"/>
  <c r="I103"/>
  <c r="I42"/>
  <c r="I193"/>
  <c r="I194"/>
  <c r="I195"/>
  <c r="I196"/>
  <c r="I197"/>
  <c r="I199"/>
  <c r="I200"/>
  <c r="I201"/>
  <c r="I202"/>
  <c r="I203"/>
  <c r="I191"/>
  <c r="I121"/>
  <c r="I122"/>
  <c r="I123"/>
  <c r="I124"/>
  <c r="I125"/>
  <c r="I126"/>
  <c r="I128"/>
  <c r="I129"/>
  <c r="I130"/>
  <c r="I131"/>
  <c r="I136"/>
  <c r="I137"/>
  <c r="I119" s="1"/>
  <c r="I138"/>
  <c r="I139"/>
  <c r="I140"/>
  <c r="I141"/>
  <c r="I142"/>
  <c r="I143"/>
  <c r="I144"/>
  <c r="I145"/>
  <c r="I148"/>
  <c r="I149"/>
  <c r="I151"/>
  <c r="I152"/>
  <c r="I153"/>
  <c r="I158"/>
  <c r="I159"/>
  <c r="I160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4"/>
  <c r="I185"/>
  <c r="I188"/>
  <c r="I189"/>
  <c r="I120"/>
  <c r="I75"/>
  <c r="I77"/>
  <c r="I78"/>
  <c r="I79"/>
  <c r="I80"/>
  <c r="I82"/>
  <c r="I83"/>
  <c r="I84"/>
  <c r="I85"/>
  <c r="I86"/>
  <c r="I90"/>
  <c r="I91"/>
  <c r="I93"/>
  <c r="I96"/>
  <c r="I97"/>
  <c r="I98"/>
  <c r="I99"/>
  <c r="I100"/>
  <c r="I105"/>
  <c r="I106"/>
  <c r="I107"/>
  <c r="I108"/>
  <c r="I109"/>
  <c r="I115"/>
  <c r="I116"/>
  <c r="I71"/>
  <c r="I72"/>
  <c r="I70"/>
  <c r="I21"/>
  <c r="I22"/>
  <c r="I23"/>
  <c r="I24"/>
  <c r="I25"/>
  <c r="I26"/>
  <c r="I30"/>
  <c r="I31"/>
  <c r="I32"/>
  <c r="I33"/>
  <c r="I34"/>
  <c r="I35"/>
  <c r="I36"/>
  <c r="I37"/>
  <c r="I38"/>
  <c r="I39"/>
  <c r="I40"/>
  <c r="I41"/>
  <c r="I43"/>
  <c r="I44"/>
  <c r="I45"/>
  <c r="I51"/>
  <c r="I52"/>
  <c r="I53"/>
  <c r="I54"/>
  <c r="I55"/>
  <c r="I57"/>
  <c r="I58"/>
  <c r="I59"/>
  <c r="I62"/>
  <c r="I63"/>
  <c r="I64"/>
  <c r="I65"/>
  <c r="I66"/>
  <c r="I20"/>
  <c r="E53" i="28"/>
  <c r="E50"/>
  <c r="E51"/>
  <c r="E49"/>
  <c r="E47"/>
  <c r="E46" s="1"/>
  <c r="E45"/>
  <c r="E39"/>
  <c r="E40"/>
  <c r="E41"/>
  <c r="E42"/>
  <c r="E35"/>
  <c r="E36"/>
  <c r="E34"/>
  <c r="E31"/>
  <c r="E32"/>
  <c r="E30"/>
  <c r="E27"/>
  <c r="E25" s="1"/>
  <c r="E23"/>
  <c r="E24"/>
  <c r="E22"/>
  <c r="E20"/>
  <c r="E18"/>
  <c r="E17"/>
  <c r="E38"/>
  <c r="F29" i="9"/>
  <c r="F27"/>
  <c r="F26"/>
  <c r="F25"/>
  <c r="F270"/>
  <c r="F271"/>
  <c r="F272"/>
  <c r="F274"/>
  <c r="F275"/>
  <c r="F276"/>
  <c r="F277"/>
  <c r="F278"/>
  <c r="F279"/>
  <c r="F281"/>
  <c r="F283"/>
  <c r="F285"/>
  <c r="F286"/>
  <c r="F269"/>
  <c r="F289"/>
  <c r="F290"/>
  <c r="E288"/>
  <c r="E287" s="1"/>
  <c r="F291"/>
  <c r="E226"/>
  <c r="E225" s="1"/>
  <c r="D226"/>
  <c r="D225" s="1"/>
  <c r="D224" s="1"/>
  <c r="F132"/>
  <c r="F131"/>
  <c r="F109"/>
  <c r="F110"/>
  <c r="F111"/>
  <c r="F108"/>
  <c r="F119"/>
  <c r="F117"/>
  <c r="F68"/>
  <c r="F70"/>
  <c r="F71"/>
  <c r="F72"/>
  <c r="F67"/>
  <c r="F268" l="1"/>
  <c r="I73" i="29"/>
  <c r="I19"/>
  <c r="I190"/>
  <c r="E33" i="28"/>
  <c r="F116" i="9"/>
  <c r="F21"/>
  <c r="F127"/>
  <c r="F126" s="1"/>
  <c r="F288"/>
  <c r="F287" s="1"/>
  <c r="F69"/>
  <c r="H69" i="29" l="1"/>
  <c r="H204" s="1"/>
  <c r="I69"/>
  <c r="I204" s="1"/>
  <c r="F227" i="9" l="1"/>
  <c r="D37" i="28"/>
  <c r="C37"/>
  <c r="E37" l="1"/>
  <c r="E217" i="9"/>
  <c r="E216" s="1"/>
  <c r="E215" s="1"/>
  <c r="F217"/>
  <c r="F216" s="1"/>
  <c r="F215" s="1"/>
  <c r="E164"/>
  <c r="E163" s="1"/>
  <c r="F164"/>
  <c r="F163" s="1"/>
  <c r="D164"/>
  <c r="D163" s="1"/>
  <c r="E197" l="1"/>
  <c r="E196" s="1"/>
  <c r="E195" s="1"/>
  <c r="D197"/>
  <c r="D196" s="1"/>
  <c r="D195" s="1"/>
  <c r="F199"/>
  <c r="F198"/>
  <c r="G204" i="29"/>
  <c r="F197" i="9" l="1"/>
  <c r="F196" s="1"/>
  <c r="F195" s="1"/>
  <c r="D29" i="28"/>
  <c r="E29"/>
  <c r="D48"/>
  <c r="E48"/>
  <c r="D16"/>
  <c r="E16"/>
  <c r="D43"/>
  <c r="E44"/>
  <c r="E43" s="1"/>
  <c r="E52"/>
  <c r="F228" i="9"/>
  <c r="F226" s="1"/>
  <c r="F225" s="1"/>
  <c r="E229"/>
  <c r="E224" s="1"/>
  <c r="F231"/>
  <c r="F230" s="1"/>
  <c r="F250"/>
  <c r="F248"/>
  <c r="F247" s="1"/>
  <c r="F246" s="1"/>
  <c r="F202"/>
  <c r="F201" s="1"/>
  <c r="F200" s="1"/>
  <c r="F188"/>
  <c r="F186"/>
  <c r="F185" s="1"/>
  <c r="F184" s="1"/>
  <c r="F173"/>
  <c r="F172" s="1"/>
  <c r="F148"/>
  <c r="F145" s="1"/>
  <c r="F144" s="1"/>
  <c r="E144"/>
  <c r="E143" s="1"/>
  <c r="F141"/>
  <c r="E139"/>
  <c r="E138" s="1"/>
  <c r="E136"/>
  <c r="F136"/>
  <c r="E135"/>
  <c r="F135"/>
  <c r="E134"/>
  <c r="F134"/>
  <c r="E107"/>
  <c r="F107"/>
  <c r="E95"/>
  <c r="E94" s="1"/>
  <c r="F95"/>
  <c r="F94" s="1"/>
  <c r="E91"/>
  <c r="F91"/>
  <c r="F90" s="1"/>
  <c r="E90"/>
  <c r="E82"/>
  <c r="E73"/>
  <c r="F73"/>
  <c r="E69"/>
  <c r="E66"/>
  <c r="F66"/>
  <c r="F65" s="1"/>
  <c r="E46"/>
  <c r="F46"/>
  <c r="E43"/>
  <c r="F43"/>
  <c r="E42"/>
  <c r="F42"/>
  <c r="E34"/>
  <c r="E33" s="1"/>
  <c r="F34"/>
  <c r="F33" s="1"/>
  <c r="F30"/>
  <c r="F20" s="1"/>
  <c r="E20"/>
  <c r="F113"/>
  <c r="F112" s="1"/>
  <c r="F143" l="1"/>
  <c r="F19"/>
  <c r="E106"/>
  <c r="E105" s="1"/>
  <c r="F106"/>
  <c r="F105" s="1"/>
  <c r="F140"/>
  <c r="F139" s="1"/>
  <c r="F138" s="1"/>
  <c r="F229"/>
  <c r="F224" s="1"/>
  <c r="E65"/>
  <c r="E19" s="1"/>
  <c r="D54" i="28"/>
  <c r="E54"/>
  <c r="F292" i="9" l="1"/>
  <c r="E292"/>
  <c r="D173" l="1"/>
  <c r="D248" l="1"/>
  <c r="D247" s="1"/>
  <c r="D246" s="1"/>
  <c r="D209" l="1"/>
  <c r="D202"/>
  <c r="D91"/>
  <c r="D90" s="1"/>
  <c r="D240" l="1"/>
  <c r="D239" s="1"/>
  <c r="D238" s="1"/>
  <c r="C46" i="28"/>
  <c r="C33"/>
  <c r="D154" i="9"/>
  <c r="D172"/>
  <c r="D159"/>
  <c r="D150"/>
  <c r="D222"/>
  <c r="D221" s="1"/>
  <c r="D220" s="1"/>
  <c r="C52" i="28" l="1"/>
  <c r="C48"/>
  <c r="C43"/>
  <c r="C29"/>
  <c r="C25"/>
  <c r="C16"/>
  <c r="C54" l="1"/>
  <c r="F204" i="29"/>
  <c r="D144" i="9" l="1"/>
  <c r="D143" s="1"/>
  <c r="D34" l="1"/>
  <c r="D33" s="1"/>
  <c r="D217" l="1"/>
  <c r="D216" s="1"/>
  <c r="D215" s="1"/>
  <c r="D208"/>
  <c r="D207" s="1"/>
  <c r="D201"/>
  <c r="D200" s="1"/>
  <c r="D193"/>
  <c r="D192" s="1"/>
  <c r="D190"/>
  <c r="D189" s="1"/>
  <c r="D188" s="1"/>
  <c r="D186"/>
  <c r="D185" s="1"/>
  <c r="D184" s="1"/>
  <c r="D182"/>
  <c r="D181" s="1"/>
  <c r="D180" s="1"/>
  <c r="D139"/>
  <c r="D138" s="1"/>
  <c r="D136"/>
  <c r="D135" s="1"/>
  <c r="D134" s="1"/>
  <c r="D107"/>
  <c r="D95"/>
  <c r="D94" s="1"/>
  <c r="D69"/>
  <c r="D66"/>
  <c r="D43"/>
  <c r="D42" s="1"/>
  <c r="D30"/>
  <c r="D65" l="1"/>
  <c r="D106"/>
  <c r="D105" s="1"/>
  <c r="D20"/>
  <c r="D19" l="1"/>
  <c r="D292" s="1"/>
</calcChain>
</file>

<file path=xl/sharedStrings.xml><?xml version="1.0" encoding="utf-8"?>
<sst xmlns="http://schemas.openxmlformats.org/spreadsheetml/2006/main" count="1716" uniqueCount="948">
  <si>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</si>
  <si>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</si>
  <si>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</si>
  <si>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</si>
  <si>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</si>
  <si>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</si>
  <si>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</si>
  <si>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</si>
  <si>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</si>
  <si>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</si>
  <si>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</si>
  <si>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</si>
  <si>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</si>
  <si>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</si>
  <si>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</si>
  <si>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</si>
  <si>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</si>
  <si>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</si>
  <si>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</si>
  <si>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</si>
  <si>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</si>
  <si>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</si>
  <si>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</si>
  <si>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</si>
  <si>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</si>
  <si>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</si>
  <si>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</si>
  <si>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</si>
  <si>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</si>
  <si>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</si>
  <si>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</si>
  <si>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</si>
  <si>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</si>
  <si>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</si>
  <si>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</si>
  <si>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</si>
  <si>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</si>
  <si>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</si>
  <si>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</si>
  <si>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</si>
  <si>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</si>
  <si>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</si>
  <si>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</si>
  <si>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</si>
  <si>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</si>
  <si>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</si>
  <si>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</si>
  <si>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</si>
  <si>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</si>
  <si>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</si>
  <si>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</si>
  <si>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</si>
  <si>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</si>
  <si>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</si>
  <si>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</si>
  <si>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</si>
  <si>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</si>
  <si>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</si>
  <si>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</si>
  <si>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</si>
  <si>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</si>
  <si>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</si>
  <si>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</si>
  <si>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</si>
  <si>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</si>
  <si>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</si>
  <si>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</si>
  <si>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</si>
  <si>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</si>
  <si>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</si>
  <si>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</si>
  <si>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</si>
  <si>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</si>
  <si>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</si>
  <si>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</si>
  <si>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</si>
  <si>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</si>
  <si>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</si>
  <si>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</si>
  <si>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</si>
  <si>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</si>
  <si>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</si>
  <si>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</si>
  <si>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</si>
  <si>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</si>
  <si>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</si>
  <si>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</si>
  <si>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</si>
  <si>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</si>
  <si>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</si>
  <si>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</si>
  <si>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</si>
  <si>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</si>
  <si>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</si>
  <si>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</si>
  <si>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</si>
  <si>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</si>
  <si>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</si>
  <si>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</si>
  <si>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</si>
  <si>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</si>
  <si>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</si>
  <si>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</si>
  <si>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</si>
  <si>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</si>
  <si>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</si>
  <si>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</si>
  <si>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</si>
  <si>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</si>
  <si>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</si>
  <si>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</si>
  <si>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</si>
  <si>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</si>
  <si>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</si>
  <si>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</si>
  <si>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</si>
  <si>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</si>
  <si>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</si>
  <si>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</si>
  <si>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</si>
  <si>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</si>
  <si>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</si>
  <si>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</si>
  <si>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</si>
  <si>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</si>
  <si>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</si>
  <si>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</si>
  <si>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</si>
  <si>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</si>
  <si>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</si>
  <si>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</si>
  <si>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</si>
  <si>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</si>
  <si>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</si>
  <si>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</si>
  <si>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</si>
  <si>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</si>
  <si>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</si>
  <si>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</si>
  <si>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</si>
  <si>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</si>
  <si>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</si>
  <si>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</si>
  <si>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</si>
  <si>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</si>
  <si>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</si>
  <si>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</si>
  <si>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</si>
  <si>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</si>
  <si>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</si>
  <si>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</si>
  <si>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</si>
  <si>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</si>
  <si>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</si>
  <si>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</si>
  <si>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</si>
  <si>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</si>
  <si>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</si>
  <si>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</si>
  <si>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</si>
  <si>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</si>
  <si>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</si>
  <si>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</si>
  <si>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</si>
  <si>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</si>
  <si>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</si>
  <si>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</si>
  <si>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</si>
  <si>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</si>
  <si>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</si>
  <si>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</si>
  <si>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</si>
  <si>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</si>
  <si>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</si>
  <si>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</si>
  <si>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</si>
  <si>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</si>
  <si>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</si>
  <si>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</si>
  <si>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</si>
  <si>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</si>
  <si>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</si>
  <si>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</si>
  <si>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</si>
  <si>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</si>
  <si>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</si>
  <si>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</si>
  <si>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</si>
  <si>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</si>
  <si>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</si>
  <si>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</si>
  <si>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</si>
  <si>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</si>
  <si>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</si>
  <si>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</si>
  <si>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</si>
  <si>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</si>
  <si>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</si>
  <si>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</si>
  <si>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</si>
  <si>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</si>
  <si>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</si>
  <si>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</si>
  <si>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</si>
  <si>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</si>
  <si>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</si>
  <si>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</si>
  <si>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</si>
  <si>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</si>
  <si>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</si>
  <si>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</si>
  <si>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</si>
  <si>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</si>
  <si>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</si>
  <si>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</si>
  <si>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</si>
  <si>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</si>
  <si>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</si>
  <si>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</si>
  <si>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</si>
  <si>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</si>
  <si>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</si>
  <si>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</si>
  <si>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</si>
  <si>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</si>
  <si>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</si>
  <si>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</si>
  <si>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</si>
  <si>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</si>
  <si>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</si>
  <si>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</si>
  <si>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</si>
  <si>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</si>
  <si>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</si>
  <si>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</si>
  <si>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</si>
  <si>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</si>
  <si>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</si>
  <si>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</si>
  <si>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</si>
  <si>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</si>
  <si>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</si>
  <si>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</si>
  <si>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</si>
  <si>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</si>
  <si>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</si>
  <si>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</si>
  <si>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</si>
  <si>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</si>
  <si>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</si>
  <si>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</si>
  <si>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</si>
  <si>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</si>
  <si>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</si>
  <si>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</si>
  <si>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</si>
  <si>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</si>
  <si>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</si>
  <si>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</si>
  <si>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</si>
  <si>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</si>
  <si>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</si>
  <si>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</si>
  <si>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</si>
  <si>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</si>
  <si>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</si>
  <si>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</si>
  <si>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</si>
  <si>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</si>
  <si>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</si>
  <si>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</si>
  <si>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</si>
  <si>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</si>
  <si>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</si>
  <si>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</si>
  <si>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</si>
  <si>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</si>
  <si>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</si>
  <si>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</si>
  <si>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</si>
  <si>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</si>
  <si>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</si>
  <si>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</si>
  <si>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</si>
  <si>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</si>
  <si>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</si>
  <si>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</si>
  <si>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</si>
  <si>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</si>
  <si>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</si>
  <si>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</si>
  <si>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</si>
  <si>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</si>
  <si>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</si>
  <si>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</si>
  <si>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</si>
  <si>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</si>
  <si>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</si>
  <si>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</si>
  <si>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</si>
  <si>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</si>
  <si>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</si>
  <si>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</si>
  <si>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</si>
  <si>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</si>
  <si>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</si>
  <si>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</si>
  <si>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</si>
  <si>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</si>
  <si>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</si>
  <si>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</si>
  <si>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</si>
  <si>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</si>
  <si>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</si>
  <si>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</si>
  <si>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</si>
  <si>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</si>
  <si>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</si>
  <si>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</si>
  <si>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</si>
  <si>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</si>
  <si>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</si>
  <si>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</si>
  <si>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</si>
  <si>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</si>
  <si>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</si>
  <si>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</si>
  <si>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</si>
  <si>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</si>
  <si>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</si>
  <si>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2017 год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</si>
  <si>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</si>
  <si>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</si>
  <si>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</si>
  <si>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</si>
  <si>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</si>
  <si>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</si>
  <si>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</si>
  <si>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</si>
  <si>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</si>
  <si>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</si>
  <si>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</si>
  <si>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</si>
  <si>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</si>
  <si>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</si>
  <si>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</si>
  <si>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</si>
  <si>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</si>
  <si>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</si>
  <si>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</si>
  <si>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</si>
  <si>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</si>
  <si>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</si>
  <si>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</si>
  <si>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</si>
  <si>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</si>
  <si>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</si>
  <si>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</si>
  <si>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</si>
  <si>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</si>
  <si>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</si>
  <si>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</si>
  <si>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</si>
  <si>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</si>
  <si>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</si>
  <si>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</si>
  <si>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</si>
  <si>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</si>
  <si>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</si>
  <si>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</si>
  <si>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</si>
  <si>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</si>
  <si>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</si>
  <si>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</si>
  <si>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</si>
  <si>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</si>
  <si>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</si>
  <si>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</si>
  <si>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</si>
  <si>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</si>
  <si>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</si>
  <si>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</si>
  <si>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</si>
  <si>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</si>
  <si>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</si>
  <si>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</si>
  <si>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</si>
  <si>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</si>
  <si>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</si>
  <si>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</si>
  <si>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</si>
  <si>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</si>
  <si>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</si>
  <si>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</si>
  <si>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</si>
  <si>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</si>
  <si>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</si>
  <si>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</si>
  <si>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</si>
  <si>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</si>
  <si>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</si>
  <si>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</si>
  <si>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</si>
  <si>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</si>
  <si>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</si>
  <si>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</si>
  <si>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</si>
  <si>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</si>
  <si>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</si>
  <si>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</si>
  <si>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</si>
  <si>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</si>
  <si>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</si>
  <si>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</si>
  <si>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</si>
  <si>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</si>
  <si>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</si>
  <si>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</si>
  <si>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</si>
  <si>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</si>
  <si>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</si>
  <si>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</si>
  <si>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</si>
  <si>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</si>
  <si>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</si>
  <si>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</si>
  <si>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</si>
  <si>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</si>
  <si>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</si>
  <si>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</si>
  <si>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</si>
  <si>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</si>
  <si>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</si>
  <si>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</si>
  <si>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</si>
  <si>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</si>
  <si>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</si>
  <si>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>Внесенные изменения</t>
  </si>
  <si>
    <t>Уточненный бюджет на 2017 год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</si>
  <si>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</si>
  <si>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</si>
  <si>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</si>
  <si>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</si>
  <si>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</si>
  <si>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</si>
  <si>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</si>
  <si>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</si>
  <si>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</si>
  <si>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</si>
  <si>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</si>
  <si>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</si>
  <si>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</si>
  <si>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</si>
  <si>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</si>
  <si>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</si>
  <si>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</si>
  <si>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</si>
  <si>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0220181430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</si>
  <si>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</si>
  <si>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</si>
  <si>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</si>
  <si>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</si>
  <si>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</si>
  <si>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</si>
  <si>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</si>
  <si>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</si>
  <si>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</si>
  <si>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</si>
  <si>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</si>
  <si>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</si>
  <si>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</si>
  <si>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</si>
  <si>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</si>
  <si>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</si>
  <si>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</si>
  <si>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</si>
  <si>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Основное мероприятие "Подготовка проектов планировки территории"</t>
  </si>
  <si>
    <t>06В0120410</t>
  </si>
  <si>
    <t>06В0000000</t>
  </si>
  <si>
    <t>06В0100000</t>
  </si>
  <si>
    <t>06В0182500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</si>
  <si>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</si>
  <si>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</si>
  <si>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</si>
  <si>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</si>
  <si>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</si>
  <si>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</si>
  <si>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(Межбюджетные трансферты)</t>
    </r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</si>
  <si>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</si>
  <si>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</si>
  <si>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</si>
  <si>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</si>
  <si>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</si>
  <si>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</si>
  <si>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</si>
  <si>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</si>
  <si>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</si>
  <si>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</si>
  <si>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</si>
  <si>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</si>
  <si>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"Нерль - Суново" 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</si>
  <si>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</si>
  <si>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</si>
  <si>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На организацию целевой подготовки педагогов для работы в муниципальных образовательных организациях Тейковского муниципального района (Социальное обеспечение и иные выплаты населению)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</si>
  <si>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</si>
  <si>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</si>
  <si>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</si>
  <si>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</si>
  <si>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</si>
  <si>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</si>
  <si>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</si>
  <si>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</si>
  <si>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</si>
  <si>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Поддержка мер по обеспечению сбалансированности местных бюджетов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</si>
  <si>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</si>
  <si>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</si>
  <si>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0670160100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</si>
  <si>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</si>
  <si>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</si>
  <si>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</si>
  <si>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(Предоставление субсидий бюджетным, автономным учреждениям и иным некоммерческим организациям)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</si>
  <si>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</si>
  <si>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</si>
  <si>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</si>
  <si>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</si>
  <si>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</si>
  <si>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</si>
  <si>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</si>
  <si>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</si>
  <si>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</si>
  <si>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</si>
  <si>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</si>
  <si>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</si>
  <si>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</si>
  <si>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</si>
  <si>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</si>
  <si>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</si>
  <si>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</si>
  <si>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</si>
  <si>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</si>
  <si>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</si>
  <si>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</si>
  <si>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</si>
  <si>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</si>
  <si>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</si>
  <si>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</si>
  <si>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</si>
  <si>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</si>
  <si>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</si>
  <si>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</si>
  <si>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</si>
  <si>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</si>
  <si>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</si>
  <si>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</si>
  <si>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</si>
  <si>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</si>
  <si>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</si>
  <si>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</si>
  <si>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</si>
  <si>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</si>
  <si>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</si>
  <si>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</si>
  <si>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</si>
  <si>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</si>
  <si>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</si>
  <si>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</si>
  <si>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</si>
  <si>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</si>
  <si>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</si>
  <si>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</si>
  <si>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</si>
  <si>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</si>
  <si>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</si>
  <si>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</si>
  <si>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</si>
  <si>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</si>
  <si>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</si>
  <si>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</si>
  <si>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</si>
  <si>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</si>
  <si>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</si>
  <si>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</si>
  <si>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</si>
  <si>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</si>
  <si>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</si>
  <si>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</si>
  <si>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</si>
  <si>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</si>
  <si>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</si>
  <si>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</si>
  <si>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</si>
  <si>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</si>
  <si>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</si>
  <si>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</si>
  <si>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</si>
  <si>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</si>
  <si>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</si>
  <si>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</si>
  <si>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</si>
  <si>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</si>
  <si>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</si>
  <si>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</si>
  <si>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</si>
  <si>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</si>
  <si>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</si>
  <si>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</si>
  <si>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</si>
  <si>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</si>
  <si>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</si>
  <si>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</si>
  <si>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</si>
  <si>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</si>
  <si>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</si>
  <si>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</si>
  <si>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</si>
  <si>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</si>
  <si>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</si>
  <si>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</si>
  <si>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</si>
  <si>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</si>
  <si>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</si>
  <si>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</si>
  <si>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</si>
  <si>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</si>
  <si>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</si>
  <si>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</si>
  <si>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</si>
  <si>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</si>
  <si>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</si>
  <si>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</si>
  <si>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</si>
  <si>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</si>
  <si>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</si>
  <si>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</si>
  <si>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</si>
  <si>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</si>
  <si>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</si>
  <si>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</si>
  <si>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</si>
  <si>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</si>
  <si>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</si>
  <si>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</si>
  <si>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</si>
  <si>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</si>
  <si>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</si>
  <si>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</si>
  <si>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</si>
  <si>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</si>
  <si>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</si>
  <si>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</si>
  <si>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</si>
  <si>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</si>
  <si>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</si>
  <si>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</si>
  <si>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</si>
  <si>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</si>
  <si>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</si>
  <si>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</si>
  <si>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</si>
  <si>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</si>
  <si>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</si>
  <si>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</si>
  <si>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</si>
  <si>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</si>
  <si>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</si>
  <si>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</si>
  <si>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</si>
  <si>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</si>
  <si>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</si>
  <si>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</si>
  <si>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000 2022005100 0000 151</t>
  </si>
  <si>
    <t>Субсидии бюджетам на реализацию федеральных целевых программ</t>
  </si>
  <si>
    <t>040 2022005105 0000 151</t>
  </si>
  <si>
    <t>Субсидии бюджетам муниципальных районов на реализацию федеральных целевых программ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</si>
  <si>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</si>
  <si>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</si>
  <si>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</si>
  <si>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</si>
  <si>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</si>
  <si>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</si>
  <si>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</si>
  <si>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</si>
  <si>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</si>
  <si>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</si>
  <si>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</si>
  <si>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</si>
  <si>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</si>
  <si>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</si>
  <si>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</si>
  <si>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</si>
  <si>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</si>
  <si>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</si>
  <si>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</si>
  <si>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</si>
  <si>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</si>
  <si>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</si>
  <si>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</si>
  <si>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</si>
  <si>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</si>
  <si>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</si>
  <si>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</si>
  <si>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</si>
  <si>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</si>
  <si>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</si>
  <si>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</si>
  <si>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</si>
  <si>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</si>
  <si>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</si>
  <si>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</si>
  <si>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</si>
  <si>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</si>
  <si>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</si>
  <si>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</si>
  <si>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</si>
  <si>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</si>
  <si>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</si>
  <si>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040 2192502005 0000 151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</si>
  <si>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</si>
  <si>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</si>
  <si>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</si>
  <si>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</si>
  <si>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</si>
  <si>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</si>
  <si>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</si>
  <si>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бюджета Тейковского муниципального района на 2017 год                                             </t>
  </si>
  <si>
    <t>и плановый период 2018 - 2019 г.г.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</si>
  <si>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</si>
  <si>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</si>
  <si>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</si>
  <si>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</si>
  <si>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</si>
  <si>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</si>
  <si>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</si>
  <si>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</si>
  <si>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</si>
  <si>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</si>
  <si>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</si>
  <si>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</si>
  <si>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</si>
  <si>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</si>
  <si>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</si>
  <si>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</si>
  <si>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</si>
  <si>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</si>
  <si>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</si>
  <si>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</si>
  <si>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</si>
  <si>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</si>
  <si>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</si>
  <si>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</si>
  <si>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</si>
  <si>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</si>
  <si>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</si>
  <si>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</si>
  <si>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</si>
  <si>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</si>
  <si>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</si>
  <si>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</si>
  <si>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</si>
  <si>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</si>
  <si>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</si>
  <si>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</si>
  <si>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</si>
  <si>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</si>
  <si>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</si>
  <si>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0160181420</t>
  </si>
  <si>
    <t>0160100320</t>
  </si>
  <si>
    <t>06101L0200</t>
  </si>
  <si>
    <t xml:space="preserve"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</si>
  <si>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</si>
  <si>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Разработка проектно - сметной документации и газификации 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</si>
  <si>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Приложение 4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</si>
  <si>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</si>
  <si>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педагогическим работникам иных муниципальных организаций дополнительного образования детей до средней заработной платы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</si>
  <si>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02102R5193</t>
  </si>
  <si>
    <t xml:space="preserve">Софинансирование на государственную поддержку муниципальных учреждений культуры (Закупка товаров, работ и услуг для обеспечения государственных (муниципальных) нужд) </t>
  </si>
  <si>
    <t xml:space="preserve">Государственная поддержка муниципальных учреждений культуры (Закупка товаров, работ и услуг для обеспечения государственных (муниципальных) нужд) 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</si>
  <si>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</si>
  <si>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0660108130</t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</si>
  <si>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</si>
  <si>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</si>
  <si>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</si>
  <si>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Софинансирование расходов на организацию целевой подготовки педагогов для работы в муниципальных образовательных организациях Ивановской области  (Закупка товаров, работ и услуг для обеспечения государственных (муниципальных) нужд) </t>
  </si>
  <si>
    <t>01Г01S2700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</si>
  <si>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</si>
  <si>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</si>
  <si>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</si>
  <si>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02102L5193</t>
  </si>
  <si>
    <r>
      <t xml:space="preserve">Расходы, связанные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</si>
  <si>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06В01S2500</t>
  </si>
  <si>
    <t>20201S0511</t>
  </si>
  <si>
    <t>20201S0512</t>
  </si>
  <si>
    <t>4,7</t>
  </si>
  <si>
    <t>15,3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</si>
  <si>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</si>
  <si>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048 1162505001 6000 140</t>
  </si>
  <si>
    <t>Денежные взыскания (штрафы) за нарушение законодательства в области охраны окружающей среды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</si>
  <si>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Организация целевой подготовки педагогов для работы в муниципальных образовательных организациях Ивановской области  (Закупка товаров, работ и услуг для обеспечения государственных (муниципальных) нужд) </t>
  </si>
  <si>
    <t>01Г0182700</t>
  </si>
  <si>
    <t>Обеспечение организации и проведения специальной оценки условий труда  (Предоставление субсидий бюджетным, автономным учреждениям и иным некоммерческим организациям)</t>
  </si>
  <si>
    <t>1710100700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</si>
  <si>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2017 год и плановый период 2018 - 2019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</si>
  <si>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</si>
  <si>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</si>
  <si>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</si>
  <si>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</si>
  <si>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</si>
  <si>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</si>
  <si>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</si>
  <si>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040 1 13 0199505 0000 130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</si>
  <si>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</si>
  <si>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</si>
  <si>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</si>
  <si>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</si>
  <si>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</si>
  <si>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</si>
  <si>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</si>
  <si>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</si>
  <si>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</si>
  <si>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</si>
  <si>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</si>
  <si>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</si>
  <si>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</si>
  <si>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</si>
  <si>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</si>
  <si>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</si>
  <si>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040 2 02 15001 05 0000 151</t>
  </si>
  <si>
    <t xml:space="preserve">Дотации бюджетам муниципальных районов на выравнивание бюджетной обеспеченности </t>
  </si>
  <si>
    <t>040 2 02 15002 05 0000 151</t>
  </si>
  <si>
    <t>040 2 02 20051 05 0000 151</t>
  </si>
  <si>
    <t xml:space="preserve">Субсидии бюджетам муниципальных районов на реализацию федеральных целевых программ </t>
  </si>
  <si>
    <t>040 2 02 20216 05 0000 151</t>
  </si>
  <si>
    <t>040 2 02 25097 05 0000 151</t>
  </si>
  <si>
    <t xml:space="preserve">040 2 02 25519 05 0000 151
</t>
  </si>
  <si>
    <t>040 2 02 29999 05 0000 151</t>
  </si>
  <si>
    <t xml:space="preserve">Прочие субсидии бюджетам муниципальных районов </t>
  </si>
  <si>
    <t>040 2 02 30024 05 0000 151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</si>
  <si>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</si>
  <si>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040 2 02 39999 05 0000 151</t>
  </si>
  <si>
    <t xml:space="preserve">Прочие субвенции бюджетам муниципальных районов </t>
  </si>
  <si>
    <t>040 2 02 40014 05 0000 151</t>
  </si>
  <si>
    <t>040 2 18 60010 05 0000 151</t>
  </si>
  <si>
    <t>040 2 19 25020 05 0000 151</t>
  </si>
  <si>
    <t>040 2 19 60010 05 0000 151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</si>
  <si>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</si>
  <si>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</si>
  <si>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</si>
  <si>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</si>
  <si>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</si>
  <si>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</si>
  <si>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</si>
  <si>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</si>
  <si>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</si>
  <si>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</si>
  <si>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</si>
  <si>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</si>
  <si>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</si>
  <si>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</si>
  <si>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</si>
  <si>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</si>
  <si>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</si>
  <si>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182 1 09 04053 05 0000 110</t>
  </si>
  <si>
    <t xml:space="preserve">Земельный налог (по обязательствам, возникшим до 1 января 2006 г.), мобилизируемый на межселенных территориях </t>
  </si>
  <si>
    <t>182 1 09 07013 05 0000 110</t>
  </si>
  <si>
    <t>Налог на рекламу, мобилизуемый на территориях муниципального района</t>
  </si>
  <si>
    <t>182 1 09 07033 05 0000 110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</si>
  <si>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</si>
  <si>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182 1 09 07053 05 0000 110</t>
  </si>
  <si>
    <t>Прочие местные налоги и сборы, мобилизуемые на территориях муниципальных районов</t>
  </si>
  <si>
    <t>182 1 16 03010 01 0000 140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</si>
  <si>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</si>
  <si>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182 1 16 06 000 01 0000 100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</si>
  <si>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</si>
  <si>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</si>
  <si>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</si>
  <si>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</si>
  <si>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</si>
  <si>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</si>
  <si>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</si>
  <si>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</si>
  <si>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</si>
  <si>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</si>
  <si>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</si>
  <si>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</si>
  <si>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</si>
  <si>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</si>
  <si>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</si>
  <si>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</si>
  <si>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</si>
  <si>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</si>
  <si>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</si>
  <si>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161</t>
  </si>
  <si>
    <t xml:space="preserve">Управление Федеральной антимонопольной службы по Ивановской области </t>
  </si>
  <si>
    <t>161 1 16 33050 05 0000 140</t>
  </si>
  <si>
    <t>321</t>
  </si>
  <si>
    <t xml:space="preserve">Управление Федеральной службы государственной регистрации, кадастра и картографии по Ивановской области 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</si>
  <si>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</si>
  <si>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</si>
  <si>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</si>
  <si>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</si>
  <si>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</si>
  <si>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</si>
  <si>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</si>
  <si>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</si>
  <si>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</si>
  <si>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</si>
  <si>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040 1 11 05013 05 0000 120</t>
  </si>
  <si>
    <t>от 12.12.2017 г. № 261-р</t>
  </si>
  <si>
    <t>к решению Совета Тейковского</t>
  </si>
  <si>
    <t>Приложение 15</t>
  </si>
  <si>
    <t xml:space="preserve">от 16.12.2016 г. № 155-р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</si>
  <si>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</si>
  <si>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</si>
  <si>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2017 год</t>
  </si>
  <si>
    <t>Наименование поселений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</si>
  <si>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</si>
  <si>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</si>
  <si>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</si>
  <si>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</si>
  <si>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</si>
  <si>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</si>
  <si>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</si>
  <si>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</si>
  <si>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</si>
  <si>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</si>
  <si>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162,6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</si>
  <si>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</si>
  <si>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</si>
  <si>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</si>
  <si>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</si>
  <si>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040 1 14 06013 05 0000 430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</si>
  <si>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</si>
  <si>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048 1 16 25050 01 0000 140</t>
  </si>
  <si>
    <t xml:space="preserve">Денежные взыскания (штрафы) за нарушение законодательства в области охраны окружающей среды
</t>
  </si>
  <si>
    <t>041 1 16 25030 01 0000 140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</si>
  <si>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</si>
  <si>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041 1 16 90050 05 0000 140</t>
  </si>
  <si>
    <t>Департамент природных ресурсов и экологии Ивановской области</t>
  </si>
  <si>
    <t xml:space="preserve">Главное Управление МЧС России по Ивановской области </t>
  </si>
  <si>
    <t>177 1 16 43000 01 0000 140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</si>
  <si>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</si>
  <si>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</si>
  <si>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</si>
  <si>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040 1 11 05314 10 0000 120</t>
  </si>
  <si>
    <t>040 1 11 05314 13 0000 120</t>
  </si>
  <si>
    <t>2083,3</t>
  </si>
  <si>
    <t>Приложение 6</t>
  </si>
  <si>
    <t xml:space="preserve">Обеспечение организации и проведения специальной оценки условий труда  (Предоставление субсидий бюджетным, автономным учреждениям и иным некоммерческим организациям) 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</si>
</sst>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8" fillId="0" borderId="0" applyFont="0" applyFill="0" applyBorder="0" applyAlignment="0" applyProtection="0"/>
    <xf numFmtId="0" fontId="22" fillId="0" borderId="16">
      <alignment horizontal="left" wrapText="1" indent="2"/>
    </xf>
  </cellStyleXfs>
  <cellXfs count="5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top" wrapText="1"/>
    </xf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5" fillId="0" borderId="0" xfId="0" applyFont="1"/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/>
    <xf numFmtId="164" fontId="4" fillId="0" borderId="2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2" xfId="0" applyNumberFormat="1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8" fillId="0" borderId="7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justify" vertical="top" wrapText="1"/>
    </xf>
    <xf numFmtId="49" fontId="4" fillId="0" borderId="15" xfId="0" applyNumberFormat="1" applyFont="1" applyFill="1" applyBorder="1" applyAlignment="1">
      <alignment horizontal="left" wrapText="1"/>
    </xf>
    <xf numFmtId="0" fontId="8" fillId="0" borderId="1" xfId="2" applyNumberFormat="1" applyFont="1" applyBorder="1" applyAlignment="1" applyProtection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20" fillId="0" borderId="9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xl32" xfId="2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3"/>
  <sheetViews>
    <sheetView tabSelected="1" view="pageBreakPreview" zoomScale="112" zoomScaleSheetLayoutView="112" workbookViewId="0">
      <selection activeCell="D13" sqref="D13"/>
    </sheetView>
  </sheetViews>
  <sheetFormatPr defaultRowHeight="15"/>
  <cols>
    <col min="1" max="1" width="23.42578125" customWidth="1"/>
    <col min="2" max="2" width="72" customWidth="1"/>
    <col min="3" max="3" width="12.4257812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426" t="s">
        <v>440</v>
      </c>
      <c r="C1" s="426"/>
      <c r="D1" s="426"/>
      <c r="E1" s="426"/>
      <c r="F1" s="426"/>
    </row>
    <row r="2" spans="1:6" ht="15.75" customHeight="1">
      <c r="B2" s="426" t="s">
        <v>0</v>
      </c>
      <c r="C2" s="426"/>
      <c r="D2" s="426"/>
      <c r="E2" s="426"/>
      <c r="F2" s="426"/>
    </row>
    <row r="3" spans="1:6" ht="15.75" customHeight="1">
      <c r="B3" s="427" t="s">
        <v>521</v>
      </c>
      <c r="C3" s="427"/>
      <c r="D3" s="427"/>
      <c r="E3" s="427"/>
      <c r="F3" s="427"/>
    </row>
    <row r="4" spans="1:6" ht="15.75" customHeight="1">
      <c r="B4" s="426" t="s">
        <v>2</v>
      </c>
      <c r="C4" s="426"/>
      <c r="D4" s="426"/>
      <c r="E4" s="426"/>
      <c r="F4" s="426"/>
    </row>
    <row r="5" spans="1:6" ht="15.75" customHeight="1">
      <c r="B5" s="426" t="s">
        <v>907</v>
      </c>
      <c r="C5" s="426"/>
      <c r="D5" s="426"/>
      <c r="E5" s="426"/>
      <c r="F5" s="426"/>
    </row>
    <row r="6" spans="1:6" ht="15.75" customHeight="1">
      <c r="A6" s="1"/>
      <c r="B6" s="426" t="s">
        <v>436</v>
      </c>
      <c r="C6" s="426"/>
      <c r="D6" s="426"/>
      <c r="E6" s="426"/>
      <c r="F6" s="426"/>
    </row>
    <row r="7" spans="1:6" ht="15.75" customHeight="1">
      <c r="A7" s="1"/>
      <c r="B7" s="426" t="s">
        <v>0</v>
      </c>
      <c r="C7" s="426"/>
      <c r="D7" s="426"/>
      <c r="E7" s="426"/>
      <c r="F7" s="426"/>
    </row>
    <row r="8" spans="1:6" ht="15.75" customHeight="1">
      <c r="A8" s="1"/>
      <c r="B8" s="427" t="s">
        <v>521</v>
      </c>
      <c r="C8" s="427"/>
      <c r="D8" s="427"/>
      <c r="E8" s="427"/>
      <c r="F8" s="427"/>
    </row>
    <row r="9" spans="1:6" ht="15.75" customHeight="1">
      <c r="A9" s="1"/>
      <c r="B9" s="426" t="s">
        <v>2</v>
      </c>
      <c r="C9" s="426"/>
      <c r="D9" s="426"/>
      <c r="E9" s="426"/>
      <c r="F9" s="426"/>
    </row>
    <row r="10" spans="1:6" ht="15.75" customHeight="1">
      <c r="A10" s="1"/>
      <c r="B10" s="426" t="s">
        <v>522</v>
      </c>
      <c r="C10" s="426"/>
      <c r="D10" s="426"/>
      <c r="E10" s="426"/>
      <c r="F10" s="426"/>
    </row>
    <row r="11" spans="1:6" ht="15.75">
      <c r="A11" s="428"/>
      <c r="B11" s="429"/>
      <c r="C11" s="429"/>
      <c r="D11" s="286"/>
    </row>
    <row r="12" spans="1:6">
      <c r="A12" s="425" t="s">
        <v>523</v>
      </c>
      <c r="B12" s="425"/>
      <c r="C12" s="425"/>
      <c r="D12" s="287"/>
    </row>
    <row r="13" spans="1:6" ht="35.25" customHeight="1">
      <c r="A13" s="430" t="s">
        <v>524</v>
      </c>
      <c r="B13" s="430"/>
      <c r="C13" s="430"/>
      <c r="D13" s="288"/>
    </row>
    <row r="14" spans="1:6" ht="15.75">
      <c r="A14" s="1"/>
      <c r="B14" s="1"/>
      <c r="C14" s="1"/>
      <c r="D14" s="1"/>
    </row>
    <row r="15" spans="1:6" ht="20.25" customHeight="1">
      <c r="A15" s="1"/>
      <c r="B15" s="431" t="s">
        <v>4</v>
      </c>
      <c r="C15" s="431"/>
      <c r="D15" s="289"/>
    </row>
    <row r="16" spans="1:6" ht="39" customHeight="1">
      <c r="A16" s="290" t="s">
        <v>525</v>
      </c>
      <c r="B16" s="291" t="s">
        <v>3</v>
      </c>
      <c r="C16" s="182" t="s">
        <v>318</v>
      </c>
      <c r="D16" s="182" t="s">
        <v>437</v>
      </c>
      <c r="E16" s="292"/>
      <c r="F16" s="139" t="s">
        <v>438</v>
      </c>
    </row>
    <row r="17" spans="1:6">
      <c r="A17" s="293" t="s">
        <v>526</v>
      </c>
      <c r="B17" s="264" t="s">
        <v>527</v>
      </c>
      <c r="C17" s="280">
        <f>C18+C24+C34+C42+C45+C55+C61+C66+C74+C85</f>
        <v>48063.5</v>
      </c>
      <c r="D17" s="280">
        <f t="shared" ref="D17:F17" si="0">D18+D24+D34+D42+D45+D55+D61+D66+D74+D85</f>
        <v>-1652.2</v>
      </c>
      <c r="E17" s="280">
        <f t="shared" si="0"/>
        <v>0</v>
      </c>
      <c r="F17" s="280">
        <f t="shared" si="0"/>
        <v>46411.3</v>
      </c>
    </row>
    <row r="18" spans="1:6">
      <c r="A18" s="293" t="s">
        <v>528</v>
      </c>
      <c r="B18" s="264" t="s">
        <v>529</v>
      </c>
      <c r="C18" s="280">
        <f>C19</f>
        <v>34078.400000000001</v>
      </c>
      <c r="D18" s="280">
        <f t="shared" ref="D18:F18" si="1">D19</f>
        <v>-574.4</v>
      </c>
      <c r="E18" s="280">
        <f t="shared" si="1"/>
        <v>0</v>
      </c>
      <c r="F18" s="280">
        <f t="shared" si="1"/>
        <v>33504</v>
      </c>
    </row>
    <row r="19" spans="1:6" ht="14.25" customHeight="1">
      <c r="A19" s="293" t="s">
        <v>530</v>
      </c>
      <c r="B19" s="264" t="s">
        <v>531</v>
      </c>
      <c r="C19" s="280">
        <f>C20+C21+C22+C23</f>
        <v>34078.400000000001</v>
      </c>
      <c r="D19" s="422">
        <f>D20+D21+D22+D23</f>
        <v>-574.4</v>
      </c>
      <c r="E19" s="280">
        <f t="shared" ref="E19:F19" si="2">E20+E21+E22+E23</f>
        <v>0</v>
      </c>
      <c r="F19" s="280">
        <f t="shared" si="2"/>
        <v>33504</v>
      </c>
    </row>
    <row r="20" spans="1:6" ht="54.75" customHeight="1">
      <c r="A20" s="277" t="s">
        <v>532</v>
      </c>
      <c r="B20" s="264" t="s">
        <v>533</v>
      </c>
      <c r="C20" s="280">
        <v>33870</v>
      </c>
      <c r="D20" s="422">
        <v>-1100</v>
      </c>
      <c r="E20" s="292"/>
      <c r="F20" s="280">
        <f>C20+D20</f>
        <v>32770</v>
      </c>
    </row>
    <row r="21" spans="1:6" ht="69" customHeight="1">
      <c r="A21" s="277" t="s">
        <v>534</v>
      </c>
      <c r="B21" s="264" t="s">
        <v>535</v>
      </c>
      <c r="C21" s="280">
        <v>21.6</v>
      </c>
      <c r="D21" s="422">
        <v>514.20000000000005</v>
      </c>
      <c r="E21" s="292"/>
      <c r="F21" s="280">
        <f t="shared" ref="F21:F23" si="3">C21+D21</f>
        <v>535.80000000000007</v>
      </c>
    </row>
    <row r="22" spans="1:6" ht="33" customHeight="1">
      <c r="A22" s="277" t="s">
        <v>536</v>
      </c>
      <c r="B22" s="264" t="s">
        <v>537</v>
      </c>
      <c r="C22" s="280">
        <v>54.3</v>
      </c>
      <c r="D22" s="422">
        <v>18.899999999999999</v>
      </c>
      <c r="E22" s="292"/>
      <c r="F22" s="280">
        <f t="shared" si="3"/>
        <v>73.199999999999989</v>
      </c>
    </row>
    <row r="23" spans="1:6" ht="60.75" customHeight="1">
      <c r="A23" s="277" t="s">
        <v>538</v>
      </c>
      <c r="B23" s="264" t="s">
        <v>539</v>
      </c>
      <c r="C23" s="280">
        <v>132.5</v>
      </c>
      <c r="D23" s="422">
        <v>-7.5</v>
      </c>
      <c r="E23" s="292"/>
      <c r="F23" s="280">
        <f t="shared" si="3"/>
        <v>125</v>
      </c>
    </row>
    <row r="24" spans="1:6" ht="27.75" customHeight="1">
      <c r="A24" s="293" t="s">
        <v>540</v>
      </c>
      <c r="B24" s="264" t="s">
        <v>541</v>
      </c>
      <c r="C24" s="280">
        <f>C25</f>
        <v>5000.2</v>
      </c>
      <c r="D24" s="280">
        <f t="shared" ref="D24:F24" si="4">D25</f>
        <v>0</v>
      </c>
      <c r="E24" s="280">
        <f t="shared" si="4"/>
        <v>0</v>
      </c>
      <c r="F24" s="280">
        <f t="shared" si="4"/>
        <v>5000.2</v>
      </c>
    </row>
    <row r="25" spans="1:6" ht="27.75" customHeight="1">
      <c r="A25" s="293" t="s">
        <v>542</v>
      </c>
      <c r="B25" s="264" t="s">
        <v>543</v>
      </c>
      <c r="C25" s="280">
        <f>C26+C28+C30+C32</f>
        <v>5000.2</v>
      </c>
      <c r="D25" s="280">
        <f t="shared" ref="D25:F25" si="5">D26+D28+D30+D32</f>
        <v>0</v>
      </c>
      <c r="E25" s="280">
        <f t="shared" si="5"/>
        <v>0</v>
      </c>
      <c r="F25" s="280">
        <f t="shared" si="5"/>
        <v>5000.2</v>
      </c>
    </row>
    <row r="26" spans="1:6" ht="18.75" customHeight="1">
      <c r="A26" s="432" t="s">
        <v>544</v>
      </c>
      <c r="B26" s="433" t="s">
        <v>545</v>
      </c>
      <c r="C26" s="435">
        <v>1851.6</v>
      </c>
      <c r="D26" s="435"/>
      <c r="E26" s="292"/>
      <c r="F26" s="435">
        <f>C26+D26</f>
        <v>1851.6</v>
      </c>
    </row>
    <row r="27" spans="1:6" ht="21.75" customHeight="1">
      <c r="A27" s="432"/>
      <c r="B27" s="434"/>
      <c r="C27" s="436"/>
      <c r="D27" s="436"/>
      <c r="E27" s="292"/>
      <c r="F27" s="436"/>
    </row>
    <row r="28" spans="1:6" ht="53.25" customHeight="1">
      <c r="A28" s="440" t="s">
        <v>546</v>
      </c>
      <c r="B28" s="442" t="s">
        <v>547</v>
      </c>
      <c r="C28" s="435">
        <v>17.3</v>
      </c>
      <c r="D28" s="280"/>
      <c r="E28" s="292"/>
      <c r="F28" s="435">
        <f t="shared" ref="F28" si="6">C28+D28</f>
        <v>17.3</v>
      </c>
    </row>
    <row r="29" spans="1:6" ht="9" hidden="1" customHeight="1">
      <c r="A29" s="441"/>
      <c r="B29" s="442"/>
      <c r="C29" s="436"/>
      <c r="D29" s="280"/>
      <c r="E29" s="292"/>
      <c r="F29" s="436"/>
    </row>
    <row r="30" spans="1:6" ht="41.25" customHeight="1">
      <c r="A30" s="437" t="s">
        <v>548</v>
      </c>
      <c r="B30" s="438" t="s">
        <v>549</v>
      </c>
      <c r="C30" s="435">
        <v>3445.1</v>
      </c>
      <c r="D30" s="280"/>
      <c r="E30" s="292"/>
      <c r="F30" s="435">
        <f t="shared" ref="F30" si="7">C30+D30</f>
        <v>3445.1</v>
      </c>
    </row>
    <row r="31" spans="1:6" ht="9.75" hidden="1" customHeight="1">
      <c r="A31" s="437"/>
      <c r="B31" s="439"/>
      <c r="C31" s="436"/>
      <c r="D31" s="280"/>
      <c r="E31" s="292"/>
      <c r="F31" s="436"/>
    </row>
    <row r="32" spans="1:6" ht="42.75" customHeight="1">
      <c r="A32" s="437" t="s">
        <v>550</v>
      </c>
      <c r="B32" s="438" t="s">
        <v>551</v>
      </c>
      <c r="C32" s="435">
        <v>-313.8</v>
      </c>
      <c r="D32" s="280"/>
      <c r="E32" s="292"/>
      <c r="F32" s="435">
        <f t="shared" ref="F32" si="8">C32+D32</f>
        <v>-313.8</v>
      </c>
    </row>
    <row r="33" spans="1:6" ht="6" hidden="1" customHeight="1">
      <c r="A33" s="437"/>
      <c r="B33" s="439"/>
      <c r="C33" s="436"/>
      <c r="D33" s="280"/>
      <c r="E33" s="292"/>
      <c r="F33" s="436"/>
    </row>
    <row r="34" spans="1:6" ht="14.25" customHeight="1">
      <c r="A34" s="293" t="s">
        <v>552</v>
      </c>
      <c r="B34" s="190" t="s">
        <v>553</v>
      </c>
      <c r="C34" s="280">
        <f>C35+C38+C40</f>
        <v>2194.8000000000002</v>
      </c>
      <c r="D34" s="280">
        <f t="shared" ref="D34:F34" si="9">D35+D38+D40</f>
        <v>-297.8</v>
      </c>
      <c r="E34" s="280">
        <f t="shared" si="9"/>
        <v>0</v>
      </c>
      <c r="F34" s="280">
        <f t="shared" si="9"/>
        <v>1897</v>
      </c>
    </row>
    <row r="35" spans="1:6" ht="24" customHeight="1">
      <c r="A35" s="293" t="s">
        <v>554</v>
      </c>
      <c r="B35" s="264" t="s">
        <v>555</v>
      </c>
      <c r="C35" s="280">
        <f>C36+C37</f>
        <v>1703</v>
      </c>
      <c r="D35" s="280">
        <f t="shared" ref="D35:F35" si="10">D36+D37</f>
        <v>-200</v>
      </c>
      <c r="E35" s="280">
        <f t="shared" si="10"/>
        <v>0</v>
      </c>
      <c r="F35" s="280">
        <f t="shared" si="10"/>
        <v>1503</v>
      </c>
    </row>
    <row r="36" spans="1:6" ht="27.75" customHeight="1">
      <c r="A36" s="277" t="s">
        <v>556</v>
      </c>
      <c r="B36" s="264" t="s">
        <v>555</v>
      </c>
      <c r="C36" s="280">
        <v>1700</v>
      </c>
      <c r="D36" s="280">
        <v>-200</v>
      </c>
      <c r="E36" s="292"/>
      <c r="F36" s="280">
        <f>C36+D36</f>
        <v>1500</v>
      </c>
    </row>
    <row r="37" spans="1:6" ht="27.75" customHeight="1">
      <c r="A37" s="277" t="s">
        <v>557</v>
      </c>
      <c r="B37" s="264" t="s">
        <v>558</v>
      </c>
      <c r="C37" s="280">
        <v>3</v>
      </c>
      <c r="D37" s="280"/>
      <c r="E37" s="292"/>
      <c r="F37" s="280">
        <f>C37+D37</f>
        <v>3</v>
      </c>
    </row>
    <row r="38" spans="1:6" ht="15.75" customHeight="1">
      <c r="A38" s="293" t="s">
        <v>559</v>
      </c>
      <c r="B38" s="264" t="s">
        <v>560</v>
      </c>
      <c r="C38" s="280">
        <f>C39</f>
        <v>421.8</v>
      </c>
      <c r="D38" s="280">
        <f t="shared" ref="D38:F38" si="11">D39</f>
        <v>-89.8</v>
      </c>
      <c r="E38" s="280">
        <f t="shared" si="11"/>
        <v>0</v>
      </c>
      <c r="F38" s="280">
        <f t="shared" si="11"/>
        <v>332</v>
      </c>
    </row>
    <row r="39" spans="1:6">
      <c r="A39" s="277" t="s">
        <v>561</v>
      </c>
      <c r="B39" s="264" t="s">
        <v>560</v>
      </c>
      <c r="C39" s="280">
        <v>421.8</v>
      </c>
      <c r="D39" s="280">
        <v>-89.8</v>
      </c>
      <c r="E39" s="292"/>
      <c r="F39" s="280">
        <f>C39+D39</f>
        <v>332</v>
      </c>
    </row>
    <row r="40" spans="1:6">
      <c r="A40" s="293" t="s">
        <v>562</v>
      </c>
      <c r="B40" s="264" t="s">
        <v>563</v>
      </c>
      <c r="C40" s="280">
        <f>C41</f>
        <v>70</v>
      </c>
      <c r="D40" s="280">
        <f t="shared" ref="D40:F40" si="12">D41</f>
        <v>-8</v>
      </c>
      <c r="E40" s="280">
        <f t="shared" si="12"/>
        <v>0</v>
      </c>
      <c r="F40" s="280">
        <f t="shared" si="12"/>
        <v>62</v>
      </c>
    </row>
    <row r="41" spans="1:6" ht="31.5" customHeight="1">
      <c r="A41" s="277" t="s">
        <v>564</v>
      </c>
      <c r="B41" s="264" t="s">
        <v>565</v>
      </c>
      <c r="C41" s="280">
        <v>70</v>
      </c>
      <c r="D41" s="280">
        <v>-8</v>
      </c>
      <c r="E41" s="292"/>
      <c r="F41" s="280">
        <f>C41+D41</f>
        <v>62</v>
      </c>
    </row>
    <row r="42" spans="1:6" ht="27" customHeight="1">
      <c r="A42" s="293" t="s">
        <v>566</v>
      </c>
      <c r="B42" s="264" t="s">
        <v>567</v>
      </c>
      <c r="C42" s="280">
        <f>C43</f>
        <v>125</v>
      </c>
      <c r="D42" s="280">
        <f t="shared" ref="D42:F43" si="13">D43</f>
        <v>35</v>
      </c>
      <c r="E42" s="280">
        <f t="shared" si="13"/>
        <v>0</v>
      </c>
      <c r="F42" s="280">
        <f t="shared" si="13"/>
        <v>160</v>
      </c>
    </row>
    <row r="43" spans="1:6" ht="18" customHeight="1">
      <c r="A43" s="293" t="s">
        <v>568</v>
      </c>
      <c r="B43" s="190" t="s">
        <v>569</v>
      </c>
      <c r="C43" s="280">
        <f>C44</f>
        <v>125</v>
      </c>
      <c r="D43" s="280">
        <f t="shared" si="13"/>
        <v>35</v>
      </c>
      <c r="E43" s="280">
        <f t="shared" si="13"/>
        <v>0</v>
      </c>
      <c r="F43" s="280">
        <f t="shared" si="13"/>
        <v>160</v>
      </c>
    </row>
    <row r="44" spans="1:6" ht="17.25" customHeight="1">
      <c r="A44" s="277" t="s">
        <v>570</v>
      </c>
      <c r="B44" s="190" t="s">
        <v>571</v>
      </c>
      <c r="C44" s="280">
        <v>125</v>
      </c>
      <c r="D44" s="280">
        <v>35</v>
      </c>
      <c r="E44" s="292"/>
      <c r="F44" s="280">
        <f>C44+D44</f>
        <v>160</v>
      </c>
    </row>
    <row r="45" spans="1:6" ht="28.5" customHeight="1">
      <c r="A45" s="293" t="s">
        <v>572</v>
      </c>
      <c r="B45" s="264" t="s">
        <v>573</v>
      </c>
      <c r="C45" s="280">
        <f t="shared" ref="C45:F45" si="14">C46+C52</f>
        <v>2537.6000000000004</v>
      </c>
      <c r="D45" s="280">
        <f t="shared" si="14"/>
        <v>0</v>
      </c>
      <c r="E45" s="280">
        <f t="shared" si="14"/>
        <v>0</v>
      </c>
      <c r="F45" s="280">
        <f t="shared" si="14"/>
        <v>2537.6000000000004</v>
      </c>
    </row>
    <row r="46" spans="1:6" ht="57" customHeight="1">
      <c r="A46" s="293" t="s">
        <v>574</v>
      </c>
      <c r="B46" s="264" t="s">
        <v>575</v>
      </c>
      <c r="C46" s="280">
        <f>C47+C50</f>
        <v>2537.6000000000004</v>
      </c>
      <c r="D46" s="280">
        <f t="shared" ref="D46:F46" si="15">D47+D50</f>
        <v>0</v>
      </c>
      <c r="E46" s="280">
        <f t="shared" si="15"/>
        <v>0</v>
      </c>
      <c r="F46" s="280">
        <f t="shared" si="15"/>
        <v>2537.6000000000004</v>
      </c>
    </row>
    <row r="47" spans="1:6" ht="43.5" customHeight="1">
      <c r="A47" s="293" t="s">
        <v>576</v>
      </c>
      <c r="B47" s="264" t="s">
        <v>577</v>
      </c>
      <c r="C47" s="280">
        <f>C48+C49</f>
        <v>2375.7000000000003</v>
      </c>
      <c r="D47" s="280">
        <f t="shared" ref="D47:F47" si="16">D48+D49</f>
        <v>0</v>
      </c>
      <c r="E47" s="280">
        <f t="shared" si="16"/>
        <v>0</v>
      </c>
      <c r="F47" s="280">
        <f t="shared" si="16"/>
        <v>2375.7000000000003</v>
      </c>
    </row>
    <row r="48" spans="1:6" ht="51.75" customHeight="1">
      <c r="A48" s="277" t="s">
        <v>578</v>
      </c>
      <c r="B48" s="295" t="s">
        <v>579</v>
      </c>
      <c r="C48" s="280">
        <v>2054.9</v>
      </c>
      <c r="D48" s="280"/>
      <c r="E48" s="292"/>
      <c r="F48" s="280">
        <f>C48+D48</f>
        <v>2054.9</v>
      </c>
    </row>
    <row r="49" spans="1:6" ht="54" customHeight="1">
      <c r="A49" s="277" t="s">
        <v>580</v>
      </c>
      <c r="B49" s="296" t="s">
        <v>581</v>
      </c>
      <c r="C49" s="280">
        <v>320.8</v>
      </c>
      <c r="D49" s="280"/>
      <c r="E49" s="292"/>
      <c r="F49" s="280">
        <f t="shared" ref="F49:F65" si="17">C49+D49</f>
        <v>320.8</v>
      </c>
    </row>
    <row r="50" spans="1:6" ht="56.25" customHeight="1">
      <c r="A50" s="293" t="s">
        <v>582</v>
      </c>
      <c r="B50" s="190" t="s">
        <v>583</v>
      </c>
      <c r="C50" s="280">
        <f>C51</f>
        <v>161.9</v>
      </c>
      <c r="D50" s="280">
        <f t="shared" ref="D50:E50" si="18">D51</f>
        <v>0</v>
      </c>
      <c r="E50" s="280">
        <f t="shared" si="18"/>
        <v>0</v>
      </c>
      <c r="F50" s="280">
        <f t="shared" si="17"/>
        <v>161.9</v>
      </c>
    </row>
    <row r="51" spans="1:6" ht="43.5" customHeight="1">
      <c r="A51" s="277" t="s">
        <v>584</v>
      </c>
      <c r="B51" s="264" t="s">
        <v>585</v>
      </c>
      <c r="C51" s="280">
        <v>161.9</v>
      </c>
      <c r="D51" s="280"/>
      <c r="E51" s="292"/>
      <c r="F51" s="280">
        <f t="shared" si="17"/>
        <v>161.9</v>
      </c>
    </row>
    <row r="52" spans="1:6" ht="24" customHeight="1">
      <c r="A52" s="277" t="s">
        <v>586</v>
      </c>
      <c r="B52" s="279" t="s">
        <v>587</v>
      </c>
      <c r="C52" s="280">
        <f t="shared" ref="C52:E53" si="19">C53</f>
        <v>0</v>
      </c>
      <c r="D52" s="280">
        <f t="shared" si="19"/>
        <v>0</v>
      </c>
      <c r="E52" s="280">
        <f t="shared" si="19"/>
        <v>0</v>
      </c>
      <c r="F52" s="280">
        <f t="shared" si="17"/>
        <v>0</v>
      </c>
    </row>
    <row r="53" spans="1:6" ht="29.25" customHeight="1">
      <c r="A53" s="277" t="s">
        <v>588</v>
      </c>
      <c r="B53" s="264" t="s">
        <v>589</v>
      </c>
      <c r="C53" s="280">
        <f t="shared" si="19"/>
        <v>0</v>
      </c>
      <c r="D53" s="280">
        <f t="shared" si="19"/>
        <v>0</v>
      </c>
      <c r="E53" s="280">
        <f t="shared" si="19"/>
        <v>0</v>
      </c>
      <c r="F53" s="280">
        <f t="shared" si="17"/>
        <v>0</v>
      </c>
    </row>
    <row r="54" spans="1:6" ht="39.75" customHeight="1">
      <c r="A54" s="277" t="s">
        <v>590</v>
      </c>
      <c r="B54" s="264" t="s">
        <v>591</v>
      </c>
      <c r="C54" s="280">
        <v>0</v>
      </c>
      <c r="D54" s="280"/>
      <c r="E54" s="292"/>
      <c r="F54" s="280">
        <f t="shared" si="17"/>
        <v>0</v>
      </c>
    </row>
    <row r="55" spans="1:6" ht="18" customHeight="1">
      <c r="A55" s="293" t="s">
        <v>592</v>
      </c>
      <c r="B55" s="190" t="s">
        <v>593</v>
      </c>
      <c r="C55" s="280">
        <f>C56</f>
        <v>364.6</v>
      </c>
      <c r="D55" s="280">
        <f t="shared" ref="D55:E55" si="20">D56</f>
        <v>-196.2</v>
      </c>
      <c r="E55" s="280">
        <f t="shared" si="20"/>
        <v>0</v>
      </c>
      <c r="F55" s="280">
        <f t="shared" si="17"/>
        <v>168.40000000000003</v>
      </c>
    </row>
    <row r="56" spans="1:6" ht="18.75" customHeight="1">
      <c r="A56" s="293" t="s">
        <v>594</v>
      </c>
      <c r="B56" s="190" t="s">
        <v>595</v>
      </c>
      <c r="C56" s="280">
        <f>C57+C58+C59+C60</f>
        <v>364.6</v>
      </c>
      <c r="D56" s="280">
        <f t="shared" ref="D56:E56" si="21">D57+D58+D59+D60</f>
        <v>-196.2</v>
      </c>
      <c r="E56" s="280">
        <f t="shared" si="21"/>
        <v>0</v>
      </c>
      <c r="F56" s="280">
        <f t="shared" si="17"/>
        <v>168.40000000000003</v>
      </c>
    </row>
    <row r="57" spans="1:6" ht="25.5" customHeight="1">
      <c r="A57" s="277" t="s">
        <v>596</v>
      </c>
      <c r="B57" s="264" t="s">
        <v>597</v>
      </c>
      <c r="C57" s="280">
        <v>75.5</v>
      </c>
      <c r="D57" s="280">
        <v>-53.5</v>
      </c>
      <c r="E57" s="292"/>
      <c r="F57" s="280">
        <f t="shared" si="17"/>
        <v>22</v>
      </c>
    </row>
    <row r="58" spans="1:6" ht="27.75" customHeight="1">
      <c r="A58" s="277" t="s">
        <v>598</v>
      </c>
      <c r="B58" s="264" t="s">
        <v>599</v>
      </c>
      <c r="C58" s="280">
        <v>0</v>
      </c>
      <c r="D58" s="280"/>
      <c r="E58" s="292"/>
      <c r="F58" s="280">
        <f t="shared" si="17"/>
        <v>0</v>
      </c>
    </row>
    <row r="59" spans="1:6" ht="18.75" customHeight="1">
      <c r="A59" s="277" t="s">
        <v>600</v>
      </c>
      <c r="B59" s="264" t="s">
        <v>601</v>
      </c>
      <c r="C59" s="280">
        <v>49.7</v>
      </c>
      <c r="D59" s="280">
        <v>-47.2</v>
      </c>
      <c r="E59" s="292"/>
      <c r="F59" s="280">
        <f t="shared" si="17"/>
        <v>2.5</v>
      </c>
    </row>
    <row r="60" spans="1:6" ht="20.25" customHeight="1">
      <c r="A60" s="277" t="s">
        <v>602</v>
      </c>
      <c r="B60" s="264" t="s">
        <v>603</v>
      </c>
      <c r="C60" s="280">
        <v>239.4</v>
      </c>
      <c r="D60" s="280">
        <v>-95.5</v>
      </c>
      <c r="E60" s="292"/>
      <c r="F60" s="280">
        <f t="shared" si="17"/>
        <v>143.9</v>
      </c>
    </row>
    <row r="61" spans="1:6" ht="27" customHeight="1">
      <c r="A61" s="293" t="s">
        <v>604</v>
      </c>
      <c r="B61" s="264" t="s">
        <v>605</v>
      </c>
      <c r="C61" s="280">
        <f>C62</f>
        <v>1833.2</v>
      </c>
      <c r="D61" s="280">
        <f t="shared" ref="D61:E62" si="22">D62</f>
        <v>0</v>
      </c>
      <c r="E61" s="280">
        <f t="shared" si="22"/>
        <v>0</v>
      </c>
      <c r="F61" s="280">
        <f t="shared" si="17"/>
        <v>1833.2</v>
      </c>
    </row>
    <row r="62" spans="1:6" ht="18.75" customHeight="1">
      <c r="A62" s="293" t="s">
        <v>606</v>
      </c>
      <c r="B62" s="190" t="s">
        <v>607</v>
      </c>
      <c r="C62" s="280">
        <f>C63</f>
        <v>1833.2</v>
      </c>
      <c r="D62" s="280">
        <f t="shared" si="22"/>
        <v>0</v>
      </c>
      <c r="E62" s="280">
        <f t="shared" si="22"/>
        <v>0</v>
      </c>
      <c r="F62" s="280">
        <f t="shared" si="17"/>
        <v>1833.2</v>
      </c>
    </row>
    <row r="63" spans="1:6" ht="21.75" customHeight="1">
      <c r="A63" s="293" t="s">
        <v>608</v>
      </c>
      <c r="B63" s="190" t="s">
        <v>609</v>
      </c>
      <c r="C63" s="280">
        <f>C64+C65</f>
        <v>1833.2</v>
      </c>
      <c r="D63" s="280">
        <f t="shared" ref="D63:E63" si="23">D64+D65</f>
        <v>0</v>
      </c>
      <c r="E63" s="280">
        <f t="shared" si="23"/>
        <v>0</v>
      </c>
      <c r="F63" s="280">
        <f t="shared" si="17"/>
        <v>1833.2</v>
      </c>
    </row>
    <row r="64" spans="1:6" ht="28.5" customHeight="1">
      <c r="A64" s="277" t="s">
        <v>610</v>
      </c>
      <c r="B64" s="264" t="s">
        <v>611</v>
      </c>
      <c r="C64" s="280">
        <v>45</v>
      </c>
      <c r="D64" s="280"/>
      <c r="E64" s="292"/>
      <c r="F64" s="280">
        <f t="shared" si="17"/>
        <v>45</v>
      </c>
    </row>
    <row r="65" spans="1:6" ht="30" customHeight="1">
      <c r="A65" s="277" t="s">
        <v>612</v>
      </c>
      <c r="B65" s="264" t="s">
        <v>611</v>
      </c>
      <c r="C65" s="280">
        <v>1788.2</v>
      </c>
      <c r="D65" s="280"/>
      <c r="E65" s="292"/>
      <c r="F65" s="280">
        <f t="shared" si="17"/>
        <v>1788.2</v>
      </c>
    </row>
    <row r="66" spans="1:6" ht="23.25" customHeight="1">
      <c r="A66" s="293" t="s">
        <v>613</v>
      </c>
      <c r="B66" s="264" t="s">
        <v>614</v>
      </c>
      <c r="C66" s="280">
        <f t="shared" ref="C66:F66" si="24">C67+C70</f>
        <v>1479.3</v>
      </c>
      <c r="D66" s="280">
        <f t="shared" si="24"/>
        <v>-543.5</v>
      </c>
      <c r="E66" s="280">
        <f t="shared" si="24"/>
        <v>0</v>
      </c>
      <c r="F66" s="280">
        <f t="shared" si="24"/>
        <v>935.8</v>
      </c>
    </row>
    <row r="67" spans="1:6" ht="58.5" customHeight="1">
      <c r="A67" s="245" t="s">
        <v>615</v>
      </c>
      <c r="B67" s="279" t="s">
        <v>616</v>
      </c>
      <c r="C67" s="297">
        <f t="shared" ref="C67:F68" si="25">C68</f>
        <v>422.5</v>
      </c>
      <c r="D67" s="297">
        <f t="shared" si="25"/>
        <v>-389.1</v>
      </c>
      <c r="E67" s="297">
        <f t="shared" si="25"/>
        <v>0</v>
      </c>
      <c r="F67" s="297">
        <f t="shared" si="25"/>
        <v>33.399999999999977</v>
      </c>
    </row>
    <row r="68" spans="1:6" ht="54" customHeight="1">
      <c r="A68" s="245" t="s">
        <v>617</v>
      </c>
      <c r="B68" s="279" t="s">
        <v>618</v>
      </c>
      <c r="C68" s="297">
        <f t="shared" si="25"/>
        <v>422.5</v>
      </c>
      <c r="D68" s="297">
        <f t="shared" si="25"/>
        <v>-389.1</v>
      </c>
      <c r="E68" s="297">
        <f t="shared" si="25"/>
        <v>0</v>
      </c>
      <c r="F68" s="297">
        <f t="shared" si="25"/>
        <v>33.399999999999977</v>
      </c>
    </row>
    <row r="69" spans="1:6" ht="57" customHeight="1">
      <c r="A69" s="277" t="s">
        <v>619</v>
      </c>
      <c r="B69" s="296" t="s">
        <v>620</v>
      </c>
      <c r="C69" s="297">
        <v>422.5</v>
      </c>
      <c r="D69" s="280">
        <v>-389.1</v>
      </c>
      <c r="E69" s="292"/>
      <c r="F69" s="297">
        <f>C69+D69</f>
        <v>33.399999999999977</v>
      </c>
    </row>
    <row r="70" spans="1:6" ht="28.5" customHeight="1">
      <c r="A70" s="298" t="s">
        <v>621</v>
      </c>
      <c r="B70" s="174" t="s">
        <v>622</v>
      </c>
      <c r="C70" s="276">
        <f>C71</f>
        <v>1056.8</v>
      </c>
      <c r="D70" s="276">
        <f t="shared" ref="D70:F70" si="26">D71</f>
        <v>-154.4</v>
      </c>
      <c r="E70" s="276">
        <f t="shared" si="26"/>
        <v>0</v>
      </c>
      <c r="F70" s="276">
        <f t="shared" si="26"/>
        <v>902.4</v>
      </c>
    </row>
    <row r="71" spans="1:6" ht="30" customHeight="1">
      <c r="A71" s="293" t="s">
        <v>623</v>
      </c>
      <c r="B71" s="264" t="s">
        <v>624</v>
      </c>
      <c r="C71" s="280">
        <f>C72+C73</f>
        <v>1056.8</v>
      </c>
      <c r="D71" s="280">
        <f t="shared" ref="D71:F71" si="27">D72+D73</f>
        <v>-154.4</v>
      </c>
      <c r="E71" s="280">
        <f t="shared" si="27"/>
        <v>0</v>
      </c>
      <c r="F71" s="280">
        <f t="shared" si="27"/>
        <v>902.4</v>
      </c>
    </row>
    <row r="72" spans="1:6" ht="28.5" customHeight="1">
      <c r="A72" s="277" t="s">
        <v>625</v>
      </c>
      <c r="B72" s="264" t="s">
        <v>626</v>
      </c>
      <c r="C72" s="280">
        <v>885.4</v>
      </c>
      <c r="D72" s="280">
        <v>-154.4</v>
      </c>
      <c r="E72" s="292"/>
      <c r="F72" s="280">
        <f>C72+D72</f>
        <v>731</v>
      </c>
    </row>
    <row r="73" spans="1:6" ht="34.5" customHeight="1">
      <c r="A73" s="277" t="s">
        <v>627</v>
      </c>
      <c r="B73" s="264" t="s">
        <v>628</v>
      </c>
      <c r="C73" s="280">
        <v>171.4</v>
      </c>
      <c r="D73" s="280"/>
      <c r="E73" s="292"/>
      <c r="F73" s="280">
        <f>C73+D73</f>
        <v>171.4</v>
      </c>
    </row>
    <row r="74" spans="1:6" ht="18.75" customHeight="1">
      <c r="A74" s="293" t="s">
        <v>629</v>
      </c>
      <c r="B74" s="190" t="s">
        <v>630</v>
      </c>
      <c r="C74" s="280">
        <f>C75+C77+C82+C80</f>
        <v>104.3</v>
      </c>
      <c r="D74" s="280">
        <f t="shared" ref="D74:F74" si="28">D75+D77+D82+D80</f>
        <v>85</v>
      </c>
      <c r="E74" s="280">
        <f t="shared" si="28"/>
        <v>0</v>
      </c>
      <c r="F74" s="280">
        <f t="shared" si="28"/>
        <v>189.3</v>
      </c>
    </row>
    <row r="75" spans="1:6" ht="19.5" customHeight="1">
      <c r="A75" s="293" t="s">
        <v>631</v>
      </c>
      <c r="B75" s="264" t="s">
        <v>632</v>
      </c>
      <c r="C75" s="280">
        <f>C76</f>
        <v>40</v>
      </c>
      <c r="D75" s="280">
        <f t="shared" ref="D75:F75" si="29">D76</f>
        <v>-15</v>
      </c>
      <c r="E75" s="280">
        <f t="shared" si="29"/>
        <v>0</v>
      </c>
      <c r="F75" s="280">
        <f t="shared" si="29"/>
        <v>25</v>
      </c>
    </row>
    <row r="76" spans="1:6" ht="56.25" customHeight="1">
      <c r="A76" s="277" t="s">
        <v>633</v>
      </c>
      <c r="B76" s="299" t="s">
        <v>634</v>
      </c>
      <c r="C76" s="280">
        <v>40</v>
      </c>
      <c r="D76" s="280">
        <v>-15</v>
      </c>
      <c r="E76" s="292"/>
      <c r="F76" s="280">
        <f>C76+D76</f>
        <v>25</v>
      </c>
    </row>
    <row r="77" spans="1:6" ht="66" customHeight="1">
      <c r="A77" s="277" t="s">
        <v>635</v>
      </c>
      <c r="B77" s="299" t="s">
        <v>636</v>
      </c>
      <c r="C77" s="280">
        <f>C79+C78</f>
        <v>35</v>
      </c>
      <c r="D77" s="379">
        <f t="shared" ref="D77:F77" si="30">D79+D78</f>
        <v>100</v>
      </c>
      <c r="E77" s="379">
        <f t="shared" si="30"/>
        <v>0</v>
      </c>
      <c r="F77" s="379">
        <f t="shared" si="30"/>
        <v>135</v>
      </c>
    </row>
    <row r="78" spans="1:6" ht="43.5" customHeight="1">
      <c r="A78" s="374" t="s">
        <v>795</v>
      </c>
      <c r="B78" s="373" t="s">
        <v>796</v>
      </c>
      <c r="C78" s="379"/>
      <c r="D78" s="379">
        <v>100</v>
      </c>
      <c r="E78" s="385"/>
      <c r="F78" s="379">
        <f>C78+D78</f>
        <v>100</v>
      </c>
    </row>
    <row r="79" spans="1:6" ht="18" customHeight="1">
      <c r="A79" s="277" t="s">
        <v>637</v>
      </c>
      <c r="B79" s="264" t="s">
        <v>638</v>
      </c>
      <c r="C79" s="280">
        <v>35</v>
      </c>
      <c r="D79" s="280"/>
      <c r="E79" s="292"/>
      <c r="F79" s="280">
        <f>C79+D79</f>
        <v>35</v>
      </c>
    </row>
    <row r="80" spans="1:6" ht="43.5" customHeight="1">
      <c r="A80" s="277" t="s">
        <v>639</v>
      </c>
      <c r="B80" s="264" t="s">
        <v>640</v>
      </c>
      <c r="C80" s="280">
        <f>C81</f>
        <v>3</v>
      </c>
      <c r="D80" s="280">
        <f t="shared" ref="D80:F80" si="31">D81</f>
        <v>0</v>
      </c>
      <c r="E80" s="280">
        <f t="shared" si="31"/>
        <v>0</v>
      </c>
      <c r="F80" s="280">
        <f t="shared" si="31"/>
        <v>3</v>
      </c>
    </row>
    <row r="81" spans="1:6" ht="45" customHeight="1">
      <c r="A81" s="277" t="s">
        <v>641</v>
      </c>
      <c r="B81" s="264" t="s">
        <v>642</v>
      </c>
      <c r="C81" s="280">
        <v>3</v>
      </c>
      <c r="D81" s="280"/>
      <c r="E81" s="292"/>
      <c r="F81" s="280">
        <f>C81+D81</f>
        <v>3</v>
      </c>
    </row>
    <row r="82" spans="1:6" ht="27.75" customHeight="1">
      <c r="A82" s="293" t="s">
        <v>643</v>
      </c>
      <c r="B82" s="264" t="s">
        <v>644</v>
      </c>
      <c r="C82" s="280">
        <f>C83+C84</f>
        <v>26.3</v>
      </c>
      <c r="D82" s="280">
        <f t="shared" ref="D82:F82" si="32">D83+D84</f>
        <v>0</v>
      </c>
      <c r="E82" s="280">
        <f t="shared" si="32"/>
        <v>0</v>
      </c>
      <c r="F82" s="280">
        <f t="shared" si="32"/>
        <v>26.3</v>
      </c>
    </row>
    <row r="83" spans="1:6" ht="31.5" customHeight="1">
      <c r="A83" s="277" t="s">
        <v>645</v>
      </c>
      <c r="B83" s="264" t="s">
        <v>646</v>
      </c>
      <c r="C83" s="280">
        <v>3.5</v>
      </c>
      <c r="D83" s="280"/>
      <c r="E83" s="292"/>
      <c r="F83" s="280">
        <f>C83+D83</f>
        <v>3.5</v>
      </c>
    </row>
    <row r="84" spans="1:6" ht="29.25" customHeight="1">
      <c r="A84" s="277" t="s">
        <v>647</v>
      </c>
      <c r="B84" s="264" t="s">
        <v>646</v>
      </c>
      <c r="C84" s="280">
        <v>22.8</v>
      </c>
      <c r="D84" s="280"/>
      <c r="E84" s="292"/>
      <c r="F84" s="280">
        <f>C84+D84</f>
        <v>22.8</v>
      </c>
    </row>
    <row r="85" spans="1:6" ht="17.25" customHeight="1">
      <c r="A85" s="293" t="s">
        <v>648</v>
      </c>
      <c r="B85" s="190" t="s">
        <v>649</v>
      </c>
      <c r="C85" s="280">
        <f t="shared" ref="C85:F86" si="33">C86</f>
        <v>346.1</v>
      </c>
      <c r="D85" s="280">
        <f t="shared" si="33"/>
        <v>-160.30000000000001</v>
      </c>
      <c r="E85" s="280">
        <f t="shared" si="33"/>
        <v>0</v>
      </c>
      <c r="F85" s="280">
        <f t="shared" si="33"/>
        <v>185.8</v>
      </c>
    </row>
    <row r="86" spans="1:6" ht="17.25" customHeight="1">
      <c r="A86" s="293" t="s">
        <v>650</v>
      </c>
      <c r="B86" s="190" t="s">
        <v>651</v>
      </c>
      <c r="C86" s="280">
        <f t="shared" si="33"/>
        <v>346.1</v>
      </c>
      <c r="D86" s="280">
        <f t="shared" si="33"/>
        <v>-160.30000000000001</v>
      </c>
      <c r="E86" s="280">
        <f t="shared" si="33"/>
        <v>0</v>
      </c>
      <c r="F86" s="280">
        <f t="shared" si="33"/>
        <v>185.8</v>
      </c>
    </row>
    <row r="87" spans="1:6" ht="15.75" customHeight="1">
      <c r="A87" s="277" t="s">
        <v>652</v>
      </c>
      <c r="B87" s="190" t="s">
        <v>653</v>
      </c>
      <c r="C87" s="280">
        <v>346.1</v>
      </c>
      <c r="D87" s="280">
        <v>-160.30000000000001</v>
      </c>
      <c r="E87" s="292"/>
      <c r="F87" s="280">
        <f>C87+D87</f>
        <v>185.8</v>
      </c>
    </row>
    <row r="88" spans="1:6" ht="17.25" customHeight="1">
      <c r="A88" s="300" t="s">
        <v>654</v>
      </c>
      <c r="B88" s="13" t="s">
        <v>655</v>
      </c>
      <c r="C88" s="278">
        <f>C89+C114+C117</f>
        <v>134423.70000000001</v>
      </c>
      <c r="D88" s="278">
        <f>D89+D114+D117</f>
        <v>-1531.3</v>
      </c>
      <c r="E88" s="278">
        <f t="shared" ref="E88:F88" si="34">E89+E114+E117</f>
        <v>0</v>
      </c>
      <c r="F88" s="278">
        <f t="shared" si="34"/>
        <v>132892.4</v>
      </c>
    </row>
    <row r="89" spans="1:6" ht="28.5" customHeight="1">
      <c r="A89" s="293" t="s">
        <v>656</v>
      </c>
      <c r="B89" s="264" t="s">
        <v>657</v>
      </c>
      <c r="C89" s="280">
        <f>C90+C95+C106+C111</f>
        <v>134402</v>
      </c>
      <c r="D89" s="280">
        <f>D90+D95+D106+D111</f>
        <v>-1531.3</v>
      </c>
      <c r="E89" s="280">
        <f t="shared" ref="E89" si="35">E90+E95+E106+E111+E102</f>
        <v>0</v>
      </c>
      <c r="F89" s="280">
        <f>F90+F95+F106+F111</f>
        <v>132870.69999999998</v>
      </c>
    </row>
    <row r="90" spans="1:6" ht="20.25" customHeight="1">
      <c r="A90" s="293" t="s">
        <v>658</v>
      </c>
      <c r="B90" s="264" t="s">
        <v>659</v>
      </c>
      <c r="C90" s="280">
        <f>C91+C93</f>
        <v>69075.400000000009</v>
      </c>
      <c r="D90" s="280">
        <f t="shared" ref="D90:F90" si="36">D91+D93</f>
        <v>0</v>
      </c>
      <c r="E90" s="280">
        <f t="shared" si="36"/>
        <v>0</v>
      </c>
      <c r="F90" s="280">
        <f t="shared" si="36"/>
        <v>69075.400000000009</v>
      </c>
    </row>
    <row r="91" spans="1:6" ht="16.5" customHeight="1">
      <c r="A91" s="293" t="s">
        <v>660</v>
      </c>
      <c r="B91" s="264" t="s">
        <v>661</v>
      </c>
      <c r="C91" s="280">
        <f>C92</f>
        <v>68330.100000000006</v>
      </c>
      <c r="D91" s="280">
        <f t="shared" ref="D91:F91" si="37">D92</f>
        <v>0</v>
      </c>
      <c r="E91" s="280">
        <f t="shared" si="37"/>
        <v>0</v>
      </c>
      <c r="F91" s="280">
        <f t="shared" si="37"/>
        <v>68330.100000000006</v>
      </c>
    </row>
    <row r="92" spans="1:6" ht="26.25" customHeight="1">
      <c r="A92" s="277" t="s">
        <v>662</v>
      </c>
      <c r="B92" s="264" t="s">
        <v>663</v>
      </c>
      <c r="C92" s="280">
        <v>68330.100000000006</v>
      </c>
      <c r="D92" s="280"/>
      <c r="E92" s="292"/>
      <c r="F92" s="280">
        <v>68330.100000000006</v>
      </c>
    </row>
    <row r="93" spans="1:6" ht="21" customHeight="1">
      <c r="A93" s="301" t="s">
        <v>664</v>
      </c>
      <c r="B93" s="216" t="s">
        <v>665</v>
      </c>
      <c r="C93" s="280">
        <f>C94</f>
        <v>745.3</v>
      </c>
      <c r="D93" s="280">
        <f t="shared" ref="D93:F93" si="38">D94</f>
        <v>0</v>
      </c>
      <c r="E93" s="280">
        <f t="shared" si="38"/>
        <v>0</v>
      </c>
      <c r="F93" s="280">
        <f t="shared" si="38"/>
        <v>745.3</v>
      </c>
    </row>
    <row r="94" spans="1:6" ht="26.25" customHeight="1">
      <c r="A94" s="301" t="s">
        <v>666</v>
      </c>
      <c r="B94" s="216" t="s">
        <v>667</v>
      </c>
      <c r="C94" s="280">
        <v>745.3</v>
      </c>
      <c r="D94" s="280"/>
      <c r="E94" s="292"/>
      <c r="F94" s="280">
        <f>C94+D94</f>
        <v>745.3</v>
      </c>
    </row>
    <row r="95" spans="1:6" ht="26.25" customHeight="1">
      <c r="A95" s="298" t="s">
        <v>668</v>
      </c>
      <c r="B95" s="302" t="s">
        <v>669</v>
      </c>
      <c r="C95" s="326">
        <f>C104+C100+C96+C98+C102</f>
        <v>7485.7000000000007</v>
      </c>
      <c r="D95" s="326">
        <f t="shared" ref="D95:F95" si="39">D104+D100+D96+D98+D102</f>
        <v>26</v>
      </c>
      <c r="E95" s="326">
        <f t="shared" si="39"/>
        <v>0</v>
      </c>
      <c r="F95" s="326">
        <f t="shared" si="39"/>
        <v>7511.7000000000007</v>
      </c>
    </row>
    <row r="96" spans="1:6" ht="17.25" customHeight="1">
      <c r="A96" s="301" t="s">
        <v>670</v>
      </c>
      <c r="B96" s="302" t="s">
        <v>671</v>
      </c>
      <c r="C96" s="280">
        <f>C97</f>
        <v>565.70000000000005</v>
      </c>
      <c r="D96" s="280">
        <f t="shared" ref="D96:F96" si="40">D97</f>
        <v>0</v>
      </c>
      <c r="E96" s="280">
        <f t="shared" si="40"/>
        <v>0</v>
      </c>
      <c r="F96" s="280">
        <f t="shared" si="40"/>
        <v>565.70000000000005</v>
      </c>
    </row>
    <row r="97" spans="1:6" ht="26.25" customHeight="1">
      <c r="A97" s="301" t="s">
        <v>672</v>
      </c>
      <c r="B97" s="302" t="s">
        <v>673</v>
      </c>
      <c r="C97" s="280">
        <v>565.70000000000005</v>
      </c>
      <c r="D97" s="280"/>
      <c r="E97" s="280"/>
      <c r="F97" s="280">
        <f>C97+D97</f>
        <v>565.70000000000005</v>
      </c>
    </row>
    <row r="98" spans="1:6" ht="55.5" customHeight="1">
      <c r="A98" s="301" t="s">
        <v>674</v>
      </c>
      <c r="B98" s="303" t="s">
        <v>675</v>
      </c>
      <c r="C98" s="280">
        <f>C99</f>
        <v>3000</v>
      </c>
      <c r="D98" s="280">
        <f t="shared" ref="D98:F98" si="41">D99</f>
        <v>0</v>
      </c>
      <c r="E98" s="280">
        <f t="shared" si="41"/>
        <v>0</v>
      </c>
      <c r="F98" s="280">
        <f t="shared" si="41"/>
        <v>3000</v>
      </c>
    </row>
    <row r="99" spans="1:6" ht="57" customHeight="1">
      <c r="A99" s="301" t="s">
        <v>676</v>
      </c>
      <c r="B99" s="303" t="s">
        <v>677</v>
      </c>
      <c r="C99" s="280">
        <v>3000</v>
      </c>
      <c r="D99" s="280"/>
      <c r="E99" s="280"/>
      <c r="F99" s="280">
        <f>C99+D99</f>
        <v>3000</v>
      </c>
    </row>
    <row r="100" spans="1:6" ht="30" customHeight="1">
      <c r="A100" s="298" t="s">
        <v>678</v>
      </c>
      <c r="B100" s="302" t="s">
        <v>679</v>
      </c>
      <c r="C100" s="280">
        <f>C101</f>
        <v>1507.4</v>
      </c>
      <c r="D100" s="280">
        <f t="shared" ref="D100:F100" si="42">D101</f>
        <v>0</v>
      </c>
      <c r="E100" s="280">
        <f t="shared" si="42"/>
        <v>0</v>
      </c>
      <c r="F100" s="280">
        <f t="shared" si="42"/>
        <v>1507.4</v>
      </c>
    </row>
    <row r="101" spans="1:6" ht="44.25" customHeight="1">
      <c r="A101" s="301" t="s">
        <v>680</v>
      </c>
      <c r="B101" s="302" t="s">
        <v>681</v>
      </c>
      <c r="C101" s="280">
        <v>1507.4</v>
      </c>
      <c r="D101" s="280"/>
      <c r="E101" s="280"/>
      <c r="F101" s="280">
        <f>C101+D101</f>
        <v>1507.4</v>
      </c>
    </row>
    <row r="102" spans="1:6" ht="17.25" customHeight="1">
      <c r="A102" s="301" t="s">
        <v>682</v>
      </c>
      <c r="B102" s="302" t="s">
        <v>683</v>
      </c>
      <c r="C102" s="280">
        <f>C103</f>
        <v>103.1</v>
      </c>
      <c r="D102" s="326">
        <f t="shared" ref="D102:F102" si="43">D103</f>
        <v>0</v>
      </c>
      <c r="E102" s="326">
        <f t="shared" si="43"/>
        <v>0</v>
      </c>
      <c r="F102" s="326">
        <f t="shared" si="43"/>
        <v>103.1</v>
      </c>
    </row>
    <row r="103" spans="1:6" ht="18.75" customHeight="1">
      <c r="A103" s="301" t="s">
        <v>684</v>
      </c>
      <c r="B103" s="302" t="s">
        <v>685</v>
      </c>
      <c r="C103" s="280">
        <v>103.1</v>
      </c>
      <c r="D103" s="280"/>
      <c r="E103" s="280"/>
      <c r="F103" s="280">
        <f>C103+D103</f>
        <v>103.1</v>
      </c>
    </row>
    <row r="104" spans="1:6" ht="14.25" customHeight="1">
      <c r="A104" s="293" t="s">
        <v>686</v>
      </c>
      <c r="B104" s="264" t="s">
        <v>687</v>
      </c>
      <c r="C104" s="280">
        <f t="shared" ref="C104:F104" si="44">C105</f>
        <v>2309.5</v>
      </c>
      <c r="D104" s="280">
        <f t="shared" si="44"/>
        <v>26</v>
      </c>
      <c r="E104" s="280">
        <f t="shared" si="44"/>
        <v>0</v>
      </c>
      <c r="F104" s="280">
        <f t="shared" si="44"/>
        <v>2335.5</v>
      </c>
    </row>
    <row r="105" spans="1:6" ht="15" customHeight="1">
      <c r="A105" s="277" t="s">
        <v>688</v>
      </c>
      <c r="B105" s="264" t="s">
        <v>689</v>
      </c>
      <c r="C105" s="280">
        <v>2309.5</v>
      </c>
      <c r="D105" s="280">
        <v>26</v>
      </c>
      <c r="E105" s="292"/>
      <c r="F105" s="280">
        <f>C105+D105</f>
        <v>2335.5</v>
      </c>
    </row>
    <row r="106" spans="1:6" ht="28.5" customHeight="1">
      <c r="A106" s="293" t="s">
        <v>690</v>
      </c>
      <c r="B106" s="264" t="s">
        <v>691</v>
      </c>
      <c r="C106" s="280">
        <f>C107+C109</f>
        <v>57511</v>
      </c>
      <c r="D106" s="280">
        <f t="shared" ref="D106:F106" si="45">D107+D109</f>
        <v>-1557.3</v>
      </c>
      <c r="E106" s="280">
        <f t="shared" si="45"/>
        <v>0</v>
      </c>
      <c r="F106" s="280">
        <f t="shared" si="45"/>
        <v>55953.7</v>
      </c>
    </row>
    <row r="107" spans="1:6" ht="29.25" customHeight="1">
      <c r="A107" s="293" t="s">
        <v>692</v>
      </c>
      <c r="B107" s="264" t="s">
        <v>693</v>
      </c>
      <c r="C107" s="280">
        <f>C108</f>
        <v>1587.9</v>
      </c>
      <c r="D107" s="280">
        <f t="shared" ref="D107:F107" si="46">D108</f>
        <v>-84.2</v>
      </c>
      <c r="E107" s="280">
        <f t="shared" si="46"/>
        <v>0</v>
      </c>
      <c r="F107" s="280">
        <f t="shared" si="46"/>
        <v>1503.7</v>
      </c>
    </row>
    <row r="108" spans="1:6" ht="27" customHeight="1">
      <c r="A108" s="277" t="s">
        <v>694</v>
      </c>
      <c r="B108" s="304" t="s">
        <v>695</v>
      </c>
      <c r="C108" s="280">
        <v>1587.9</v>
      </c>
      <c r="D108" s="280">
        <v>-84.2</v>
      </c>
      <c r="E108" s="292"/>
      <c r="F108" s="280">
        <f>C108+D108</f>
        <v>1503.7</v>
      </c>
    </row>
    <row r="109" spans="1:6" ht="16.5" customHeight="1">
      <c r="A109" s="277" t="s">
        <v>696</v>
      </c>
      <c r="B109" s="264" t="s">
        <v>697</v>
      </c>
      <c r="C109" s="280">
        <f>C110</f>
        <v>55923.1</v>
      </c>
      <c r="D109" s="280">
        <f t="shared" ref="D109:F109" si="47">D110</f>
        <v>-1473.1</v>
      </c>
      <c r="E109" s="280">
        <f t="shared" si="47"/>
        <v>0</v>
      </c>
      <c r="F109" s="280">
        <f t="shared" si="47"/>
        <v>54450</v>
      </c>
    </row>
    <row r="110" spans="1:6" ht="19.5" customHeight="1">
      <c r="A110" s="277" t="s">
        <v>698</v>
      </c>
      <c r="B110" s="264" t="s">
        <v>699</v>
      </c>
      <c r="C110" s="280">
        <v>55923.1</v>
      </c>
      <c r="D110" s="280">
        <v>-1473.1</v>
      </c>
      <c r="E110" s="292"/>
      <c r="F110" s="280">
        <f>C110+D110</f>
        <v>54450</v>
      </c>
    </row>
    <row r="111" spans="1:6" ht="19.5" customHeight="1">
      <c r="A111" s="245" t="s">
        <v>700</v>
      </c>
      <c r="B111" s="264" t="s">
        <v>701</v>
      </c>
      <c r="C111" s="280">
        <f>C112</f>
        <v>329.9</v>
      </c>
      <c r="D111" s="280">
        <f t="shared" ref="D111:F112" si="48">D112</f>
        <v>0</v>
      </c>
      <c r="E111" s="280">
        <f t="shared" si="48"/>
        <v>0</v>
      </c>
      <c r="F111" s="280">
        <f t="shared" si="48"/>
        <v>329.9</v>
      </c>
    </row>
    <row r="112" spans="1:6" ht="42" customHeight="1">
      <c r="A112" s="245" t="s">
        <v>702</v>
      </c>
      <c r="B112" s="264" t="s">
        <v>703</v>
      </c>
      <c r="C112" s="280">
        <f>C113</f>
        <v>329.9</v>
      </c>
      <c r="D112" s="280">
        <f t="shared" si="48"/>
        <v>0</v>
      </c>
      <c r="E112" s="280">
        <f t="shared" si="48"/>
        <v>0</v>
      </c>
      <c r="F112" s="280">
        <f t="shared" si="48"/>
        <v>329.9</v>
      </c>
    </row>
    <row r="113" spans="1:6" ht="42" customHeight="1">
      <c r="A113" s="305" t="s">
        <v>704</v>
      </c>
      <c r="B113" s="345" t="s">
        <v>705</v>
      </c>
      <c r="C113" s="280">
        <v>329.9</v>
      </c>
      <c r="D113" s="280"/>
      <c r="E113" s="292"/>
      <c r="F113" s="280">
        <f>C113+D113</f>
        <v>329.9</v>
      </c>
    </row>
    <row r="114" spans="1:6" ht="68.25" customHeight="1">
      <c r="A114" s="305" t="s">
        <v>706</v>
      </c>
      <c r="B114" s="264" t="s">
        <v>707</v>
      </c>
      <c r="C114" s="280">
        <f>C115</f>
        <v>55.2</v>
      </c>
      <c r="D114" s="280">
        <f t="shared" ref="D114:F115" si="49">D115</f>
        <v>0</v>
      </c>
      <c r="E114" s="280">
        <f t="shared" si="49"/>
        <v>0</v>
      </c>
      <c r="F114" s="280">
        <f t="shared" si="49"/>
        <v>55.2</v>
      </c>
    </row>
    <row r="115" spans="1:6" ht="42" customHeight="1">
      <c r="A115" s="305" t="s">
        <v>708</v>
      </c>
      <c r="B115" s="264" t="s">
        <v>709</v>
      </c>
      <c r="C115" s="280">
        <f>C116</f>
        <v>55.2</v>
      </c>
      <c r="D115" s="280">
        <f t="shared" si="49"/>
        <v>0</v>
      </c>
      <c r="E115" s="280">
        <f t="shared" si="49"/>
        <v>0</v>
      </c>
      <c r="F115" s="280">
        <f t="shared" si="49"/>
        <v>55.2</v>
      </c>
    </row>
    <row r="116" spans="1:6" ht="42" customHeight="1">
      <c r="A116" s="305" t="s">
        <v>710</v>
      </c>
      <c r="B116" s="264" t="s">
        <v>711</v>
      </c>
      <c r="C116" s="280">
        <v>55.2</v>
      </c>
      <c r="D116" s="280"/>
      <c r="E116" s="292"/>
      <c r="F116" s="176">
        <f>C116+D116</f>
        <v>55.2</v>
      </c>
    </row>
    <row r="117" spans="1:6" ht="30" customHeight="1">
      <c r="A117" s="305" t="s">
        <v>712</v>
      </c>
      <c r="B117" s="264" t="s">
        <v>713</v>
      </c>
      <c r="C117" s="280">
        <f>C118</f>
        <v>-33.5</v>
      </c>
      <c r="D117" s="280">
        <f t="shared" ref="D117:F117" si="50">D118</f>
        <v>0</v>
      </c>
      <c r="E117" s="280">
        <f t="shared" si="50"/>
        <v>0</v>
      </c>
      <c r="F117" s="280">
        <f t="shared" si="50"/>
        <v>-33.5</v>
      </c>
    </row>
    <row r="118" spans="1:6" ht="30" customHeight="1">
      <c r="A118" s="305" t="s">
        <v>714</v>
      </c>
      <c r="B118" s="264" t="s">
        <v>715</v>
      </c>
      <c r="C118" s="280">
        <f>C119+C120</f>
        <v>-33.5</v>
      </c>
      <c r="D118" s="280">
        <f t="shared" ref="D118:F118" si="51">D119+D120</f>
        <v>0</v>
      </c>
      <c r="E118" s="280">
        <f t="shared" si="51"/>
        <v>0</v>
      </c>
      <c r="F118" s="280">
        <f t="shared" si="51"/>
        <v>-33.5</v>
      </c>
    </row>
    <row r="119" spans="1:6" ht="42" customHeight="1">
      <c r="A119" s="305" t="s">
        <v>716</v>
      </c>
      <c r="B119" s="264" t="s">
        <v>717</v>
      </c>
      <c r="C119" s="280">
        <v>-1.4</v>
      </c>
      <c r="D119" s="280"/>
      <c r="E119" s="292"/>
      <c r="F119" s="176">
        <f>C119+D119</f>
        <v>-1.4</v>
      </c>
    </row>
    <row r="120" spans="1:6" ht="29.25" customHeight="1">
      <c r="A120" s="305" t="s">
        <v>718</v>
      </c>
      <c r="B120" s="264" t="s">
        <v>719</v>
      </c>
      <c r="C120" s="280">
        <v>-32.1</v>
      </c>
      <c r="D120" s="280"/>
      <c r="E120" s="292"/>
      <c r="F120" s="176">
        <f>C120+D120</f>
        <v>-32.1</v>
      </c>
    </row>
    <row r="121" spans="1:6" ht="19.5" customHeight="1">
      <c r="A121" s="306"/>
      <c r="B121" s="13" t="s">
        <v>720</v>
      </c>
      <c r="C121" s="278">
        <f t="shared" ref="C121:F121" si="52">C17+C88</f>
        <v>182487.2</v>
      </c>
      <c r="D121" s="278">
        <f t="shared" si="52"/>
        <v>-3183.5</v>
      </c>
      <c r="E121" s="278">
        <f t="shared" si="52"/>
        <v>0</v>
      </c>
      <c r="F121" s="278">
        <f t="shared" si="52"/>
        <v>179303.7</v>
      </c>
    </row>
    <row r="122" spans="1:6">
      <c r="A122" s="12"/>
      <c r="B122" s="12"/>
      <c r="C122" s="12"/>
      <c r="D122" s="12"/>
      <c r="E122" s="12"/>
    </row>
    <row r="123" spans="1:6">
      <c r="A123" s="12"/>
      <c r="B123" s="12"/>
      <c r="C123" s="12"/>
      <c r="D123" s="12"/>
      <c r="E123" s="12"/>
    </row>
  </sheetData>
  <mergeCells count="31">
    <mergeCell ref="A32:A33"/>
    <mergeCell ref="B32:B33"/>
    <mergeCell ref="C32:C33"/>
    <mergeCell ref="F32:F33"/>
    <mergeCell ref="F26:F27"/>
    <mergeCell ref="A28:A29"/>
    <mergeCell ref="B28:B29"/>
    <mergeCell ref="C28:C29"/>
    <mergeCell ref="F28:F29"/>
    <mergeCell ref="A30:A31"/>
    <mergeCell ref="B30:B31"/>
    <mergeCell ref="C30:C31"/>
    <mergeCell ref="F30:F31"/>
    <mergeCell ref="D26:D27"/>
    <mergeCell ref="A13:C13"/>
    <mergeCell ref="B15:C15"/>
    <mergeCell ref="A26:A27"/>
    <mergeCell ref="B26:B27"/>
    <mergeCell ref="C26:C27"/>
    <mergeCell ref="A12:C12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A11:C1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95"/>
  <sheetViews>
    <sheetView workbookViewId="0">
      <selection activeCell="C4" sqref="C4"/>
    </sheetView>
  </sheetViews>
  <sheetFormatPr defaultRowHeight="15"/>
  <cols>
    <col min="1" max="1" width="6.42578125" customWidth="1"/>
    <col min="2" max="2" width="17.7109375" customWidth="1"/>
    <col min="3" max="3" width="92.28515625" customWidth="1"/>
    <col min="4" max="4" width="11.42578125" customWidth="1"/>
  </cols>
  <sheetData>
    <row r="1" spans="1:4" ht="15.75">
      <c r="C1" s="404" t="s">
        <v>436</v>
      </c>
    </row>
    <row r="2" spans="1:4" ht="15.75">
      <c r="C2" s="400" t="s">
        <v>0</v>
      </c>
    </row>
    <row r="3" spans="1:4" ht="15.75">
      <c r="C3" s="400" t="s">
        <v>1</v>
      </c>
    </row>
    <row r="4" spans="1:4" ht="15.75">
      <c r="C4" s="400" t="s">
        <v>2</v>
      </c>
    </row>
    <row r="5" spans="1:4" ht="15.75">
      <c r="C5" s="400" t="s">
        <v>907</v>
      </c>
    </row>
    <row r="6" spans="1:4" ht="15.75">
      <c r="A6" s="1"/>
      <c r="B6" s="1"/>
      <c r="C6" s="400" t="s">
        <v>771</v>
      </c>
      <c r="D6" s="400"/>
    </row>
    <row r="7" spans="1:4" ht="15.75">
      <c r="A7" s="1"/>
      <c r="B7" s="1"/>
      <c r="C7" s="400" t="s">
        <v>0</v>
      </c>
      <c r="D7" s="400"/>
    </row>
    <row r="8" spans="1:4" ht="15.75">
      <c r="A8" s="1"/>
      <c r="B8" s="1"/>
      <c r="C8" s="400" t="s">
        <v>1</v>
      </c>
      <c r="D8" s="400"/>
    </row>
    <row r="9" spans="1:4" ht="15.75">
      <c r="A9" s="1"/>
      <c r="B9" s="1"/>
      <c r="C9" s="400" t="s">
        <v>2</v>
      </c>
      <c r="D9" s="400"/>
    </row>
    <row r="10" spans="1:4" ht="15.75">
      <c r="A10" s="1"/>
      <c r="B10" s="1"/>
      <c r="C10" s="400" t="s">
        <v>429</v>
      </c>
      <c r="D10" s="400"/>
    </row>
    <row r="11" spans="1:4" ht="15.75">
      <c r="A11" s="1"/>
      <c r="B11" s="1"/>
      <c r="C11" s="400"/>
      <c r="D11" s="400"/>
    </row>
    <row r="12" spans="1:4" ht="57" customHeight="1">
      <c r="A12" s="430" t="s">
        <v>801</v>
      </c>
      <c r="B12" s="430"/>
      <c r="C12" s="430"/>
      <c r="D12" s="392"/>
    </row>
    <row r="13" spans="1:4" ht="15.75">
      <c r="A13" s="1"/>
      <c r="B13" s="1"/>
      <c r="C13" s="400"/>
      <c r="D13" s="400"/>
    </row>
    <row r="14" spans="1:4" ht="17.25" customHeight="1">
      <c r="A14" s="393"/>
      <c r="B14" s="393"/>
      <c r="C14" s="394"/>
      <c r="D14" s="395"/>
    </row>
    <row r="15" spans="1:4" ht="82.5" customHeight="1">
      <c r="A15" s="443" t="s">
        <v>802</v>
      </c>
      <c r="B15" s="444"/>
      <c r="C15" s="401" t="s">
        <v>803</v>
      </c>
      <c r="D15" s="312"/>
    </row>
    <row r="16" spans="1:4" ht="20.25" customHeight="1">
      <c r="A16" s="455" t="s">
        <v>6</v>
      </c>
      <c r="B16" s="456"/>
      <c r="C16" s="8" t="s">
        <v>5</v>
      </c>
      <c r="D16" s="396"/>
    </row>
    <row r="17" spans="1:4" ht="29.25" customHeight="1">
      <c r="A17" s="443" t="s">
        <v>804</v>
      </c>
      <c r="B17" s="444"/>
      <c r="C17" s="403" t="s">
        <v>805</v>
      </c>
      <c r="D17" s="385"/>
    </row>
    <row r="18" spans="1:4" ht="39.75" customHeight="1">
      <c r="A18" s="443" t="s">
        <v>906</v>
      </c>
      <c r="B18" s="444"/>
      <c r="C18" s="405" t="s">
        <v>905</v>
      </c>
      <c r="D18" s="385"/>
    </row>
    <row r="19" spans="1:4" ht="42.75" customHeight="1">
      <c r="A19" s="443" t="s">
        <v>906</v>
      </c>
      <c r="B19" s="444"/>
      <c r="C19" s="296" t="s">
        <v>905</v>
      </c>
      <c r="D19" s="385"/>
    </row>
    <row r="20" spans="1:4" ht="42.75" customHeight="1">
      <c r="A20" s="443" t="s">
        <v>806</v>
      </c>
      <c r="B20" s="444"/>
      <c r="C20" s="296" t="s">
        <v>581</v>
      </c>
      <c r="D20" s="385"/>
    </row>
    <row r="21" spans="1:4" ht="42.75" customHeight="1">
      <c r="A21" s="453" t="s">
        <v>943</v>
      </c>
      <c r="B21" s="454"/>
      <c r="C21" s="296" t="s">
        <v>941</v>
      </c>
      <c r="D21" s="385"/>
    </row>
    <row r="22" spans="1:4" ht="30.75" customHeight="1">
      <c r="A22" s="453" t="s">
        <v>944</v>
      </c>
      <c r="B22" s="454"/>
      <c r="C22" s="296" t="s">
        <v>942</v>
      </c>
      <c r="D22" s="385"/>
    </row>
    <row r="23" spans="1:4" ht="41.25" customHeight="1">
      <c r="A23" s="443" t="s">
        <v>807</v>
      </c>
      <c r="B23" s="444"/>
      <c r="C23" s="403" t="s">
        <v>808</v>
      </c>
      <c r="D23" s="385"/>
    </row>
    <row r="24" spans="1:4" ht="23.25" customHeight="1">
      <c r="A24" s="453" t="s">
        <v>809</v>
      </c>
      <c r="B24" s="454"/>
      <c r="C24" s="403" t="s">
        <v>810</v>
      </c>
      <c r="D24" s="385"/>
    </row>
    <row r="25" spans="1:4" ht="45.75" customHeight="1">
      <c r="A25" s="443" t="s">
        <v>811</v>
      </c>
      <c r="B25" s="444"/>
      <c r="C25" s="403" t="s">
        <v>812</v>
      </c>
      <c r="D25" s="385"/>
    </row>
    <row r="26" spans="1:4" ht="42" customHeight="1">
      <c r="A26" s="443" t="s">
        <v>813</v>
      </c>
      <c r="B26" s="444"/>
      <c r="C26" s="403" t="s">
        <v>814</v>
      </c>
      <c r="D26" s="385"/>
    </row>
    <row r="27" spans="1:4" ht="53.25" customHeight="1">
      <c r="A27" s="443" t="s">
        <v>815</v>
      </c>
      <c r="B27" s="444"/>
      <c r="C27" s="403" t="s">
        <v>816</v>
      </c>
      <c r="D27" s="385"/>
    </row>
    <row r="28" spans="1:4" ht="52.5" customHeight="1">
      <c r="A28" s="443" t="s">
        <v>817</v>
      </c>
      <c r="B28" s="444"/>
      <c r="C28" s="403" t="s">
        <v>818</v>
      </c>
      <c r="D28" s="385"/>
    </row>
    <row r="29" spans="1:4" ht="27" customHeight="1">
      <c r="A29" s="443" t="s">
        <v>930</v>
      </c>
      <c r="B29" s="444"/>
      <c r="C29" s="406" t="s">
        <v>931</v>
      </c>
      <c r="D29" s="385"/>
    </row>
    <row r="30" spans="1:4" ht="33" customHeight="1">
      <c r="A30" s="443" t="s">
        <v>819</v>
      </c>
      <c r="B30" s="444"/>
      <c r="C30" s="403" t="s">
        <v>628</v>
      </c>
      <c r="D30" s="385"/>
    </row>
    <row r="31" spans="1:4" ht="25.5">
      <c r="A31" s="443" t="s">
        <v>820</v>
      </c>
      <c r="B31" s="444"/>
      <c r="C31" s="403" t="s">
        <v>821</v>
      </c>
      <c r="D31" s="385"/>
    </row>
    <row r="32" spans="1:4">
      <c r="A32" s="443" t="s">
        <v>822</v>
      </c>
      <c r="B32" s="444"/>
      <c r="C32" s="403" t="s">
        <v>823</v>
      </c>
      <c r="D32" s="385"/>
    </row>
    <row r="33" spans="1:4">
      <c r="A33" s="443" t="s">
        <v>824</v>
      </c>
      <c r="B33" s="444"/>
      <c r="C33" s="403" t="s">
        <v>825</v>
      </c>
      <c r="D33" s="385"/>
    </row>
    <row r="34" spans="1:4">
      <c r="A34" s="443" t="s">
        <v>826</v>
      </c>
      <c r="B34" s="444"/>
      <c r="C34" s="403" t="s">
        <v>827</v>
      </c>
      <c r="D34" s="385"/>
    </row>
    <row r="35" spans="1:4" ht="17.25" customHeight="1">
      <c r="A35" s="453" t="s">
        <v>828</v>
      </c>
      <c r="B35" s="454"/>
      <c r="C35" s="216" t="s">
        <v>667</v>
      </c>
      <c r="D35" s="385"/>
    </row>
    <row r="36" spans="1:4" ht="21.75" customHeight="1">
      <c r="A36" s="443" t="s">
        <v>829</v>
      </c>
      <c r="B36" s="444"/>
      <c r="C36" s="403" t="s">
        <v>830</v>
      </c>
      <c r="D36" s="385"/>
    </row>
    <row r="37" spans="1:4" ht="39">
      <c r="A37" s="443" t="s">
        <v>831</v>
      </c>
      <c r="B37" s="444"/>
      <c r="C37" s="303" t="s">
        <v>677</v>
      </c>
      <c r="D37" s="385"/>
    </row>
    <row r="38" spans="1:4" ht="29.25" customHeight="1">
      <c r="A38" s="443" t="s">
        <v>832</v>
      </c>
      <c r="B38" s="444"/>
      <c r="C38" s="403" t="s">
        <v>681</v>
      </c>
      <c r="D38" s="385"/>
    </row>
    <row r="39" spans="1:4" ht="18" customHeight="1">
      <c r="A39" s="443" t="s">
        <v>833</v>
      </c>
      <c r="B39" s="444"/>
      <c r="C39" s="302" t="s">
        <v>685</v>
      </c>
      <c r="D39" s="385"/>
    </row>
    <row r="40" spans="1:4" ht="19.5" customHeight="1">
      <c r="A40" s="443" t="s">
        <v>834</v>
      </c>
      <c r="B40" s="444"/>
      <c r="C40" s="403" t="s">
        <v>835</v>
      </c>
      <c r="D40" s="385"/>
    </row>
    <row r="41" spans="1:4" ht="27" customHeight="1">
      <c r="A41" s="443" t="s">
        <v>836</v>
      </c>
      <c r="B41" s="444"/>
      <c r="C41" s="403" t="s">
        <v>837</v>
      </c>
      <c r="D41" s="385"/>
    </row>
    <row r="42" spans="1:4" ht="20.25" customHeight="1">
      <c r="A42" s="443" t="s">
        <v>838</v>
      </c>
      <c r="B42" s="444"/>
      <c r="C42" s="403" t="s">
        <v>839</v>
      </c>
      <c r="D42" s="385"/>
    </row>
    <row r="43" spans="1:4" ht="38.25" customHeight="1">
      <c r="A43" s="459" t="s">
        <v>840</v>
      </c>
      <c r="B43" s="460"/>
      <c r="C43" s="399" t="s">
        <v>705</v>
      </c>
      <c r="D43" s="385"/>
    </row>
    <row r="44" spans="1:4" ht="27" customHeight="1">
      <c r="A44" s="457" t="s">
        <v>841</v>
      </c>
      <c r="B44" s="458"/>
      <c r="C44" s="399" t="s">
        <v>711</v>
      </c>
      <c r="D44" s="385"/>
    </row>
    <row r="45" spans="1:4" ht="32.25" customHeight="1">
      <c r="A45" s="457" t="s">
        <v>842</v>
      </c>
      <c r="B45" s="458"/>
      <c r="C45" s="399" t="s">
        <v>717</v>
      </c>
      <c r="D45" s="385"/>
    </row>
    <row r="46" spans="1:4" ht="30.75" customHeight="1">
      <c r="A46" s="459" t="s">
        <v>843</v>
      </c>
      <c r="B46" s="460"/>
      <c r="C46" s="399" t="s">
        <v>719</v>
      </c>
      <c r="D46" s="385"/>
    </row>
    <row r="47" spans="1:4" ht="18" customHeight="1">
      <c r="A47" s="455" t="s">
        <v>7</v>
      </c>
      <c r="B47" s="456"/>
      <c r="C47" s="402" t="s">
        <v>844</v>
      </c>
      <c r="D47" s="396"/>
    </row>
    <row r="48" spans="1:4" ht="23.25" customHeight="1">
      <c r="A48" s="443" t="s">
        <v>845</v>
      </c>
      <c r="B48" s="444"/>
      <c r="C48" s="403" t="s">
        <v>810</v>
      </c>
      <c r="D48" s="385"/>
    </row>
    <row r="49" spans="1:4">
      <c r="A49" s="443" t="s">
        <v>846</v>
      </c>
      <c r="B49" s="444"/>
      <c r="C49" s="403" t="s">
        <v>823</v>
      </c>
      <c r="D49" s="385"/>
    </row>
    <row r="50" spans="1:4">
      <c r="A50" s="455" t="s">
        <v>847</v>
      </c>
      <c r="B50" s="456"/>
      <c r="C50" s="402" t="s">
        <v>848</v>
      </c>
      <c r="D50" s="396"/>
    </row>
    <row r="51" spans="1:4" ht="25.5">
      <c r="A51" s="443" t="s">
        <v>849</v>
      </c>
      <c r="B51" s="444"/>
      <c r="C51" s="403" t="s">
        <v>821</v>
      </c>
      <c r="D51" s="385"/>
    </row>
    <row r="52" spans="1:4">
      <c r="A52" s="455" t="s">
        <v>850</v>
      </c>
      <c r="B52" s="456"/>
      <c r="C52" s="402" t="s">
        <v>851</v>
      </c>
      <c r="D52" s="396"/>
    </row>
    <row r="53" spans="1:4" ht="43.5" customHeight="1">
      <c r="A53" s="461" t="s">
        <v>852</v>
      </c>
      <c r="B53" s="462"/>
      <c r="C53" s="399" t="s">
        <v>533</v>
      </c>
      <c r="D53" s="385"/>
    </row>
    <row r="54" spans="1:4" ht="59.25" customHeight="1">
      <c r="A54" s="461" t="s">
        <v>853</v>
      </c>
      <c r="B54" s="462"/>
      <c r="C54" s="399" t="s">
        <v>535</v>
      </c>
      <c r="D54" s="385"/>
    </row>
    <row r="55" spans="1:4" ht="27" customHeight="1">
      <c r="A55" s="461" t="s">
        <v>854</v>
      </c>
      <c r="B55" s="462"/>
      <c r="C55" s="399" t="s">
        <v>537</v>
      </c>
      <c r="D55" s="385"/>
    </row>
    <row r="56" spans="1:4" ht="55.5" customHeight="1">
      <c r="A56" s="461" t="s">
        <v>855</v>
      </c>
      <c r="B56" s="462"/>
      <c r="C56" s="399" t="s">
        <v>539</v>
      </c>
      <c r="D56" s="385"/>
    </row>
    <row r="57" spans="1:4">
      <c r="A57" s="443" t="s">
        <v>856</v>
      </c>
      <c r="B57" s="444"/>
      <c r="C57" s="403" t="s">
        <v>857</v>
      </c>
      <c r="D57" s="385"/>
    </row>
    <row r="58" spans="1:4" ht="25.5">
      <c r="A58" s="443" t="s">
        <v>858</v>
      </c>
      <c r="B58" s="444"/>
      <c r="C58" s="403" t="s">
        <v>859</v>
      </c>
      <c r="D58" s="385"/>
    </row>
    <row r="59" spans="1:4" ht="26.25">
      <c r="A59" s="443" t="s">
        <v>860</v>
      </c>
      <c r="B59" s="444"/>
      <c r="C59" s="399" t="s">
        <v>565</v>
      </c>
      <c r="D59" s="385"/>
    </row>
    <row r="60" spans="1:4" ht="27" customHeight="1">
      <c r="A60" s="443" t="s">
        <v>861</v>
      </c>
      <c r="B60" s="444"/>
      <c r="C60" s="403" t="s">
        <v>862</v>
      </c>
      <c r="D60" s="385"/>
    </row>
    <row r="61" spans="1:4">
      <c r="A61" s="443" t="s">
        <v>863</v>
      </c>
      <c r="B61" s="444"/>
      <c r="C61" s="403" t="s">
        <v>864</v>
      </c>
      <c r="D61" s="385"/>
    </row>
    <row r="62" spans="1:4" ht="41.25" customHeight="1">
      <c r="A62" s="443" t="s">
        <v>865</v>
      </c>
      <c r="B62" s="444"/>
      <c r="C62" s="403" t="s">
        <v>866</v>
      </c>
      <c r="D62" s="385"/>
    </row>
    <row r="63" spans="1:4" ht="18.75" customHeight="1">
      <c r="A63" s="443" t="s">
        <v>867</v>
      </c>
      <c r="B63" s="444"/>
      <c r="C63" s="403" t="s">
        <v>868</v>
      </c>
      <c r="D63" s="385"/>
    </row>
    <row r="64" spans="1:4" ht="41.25" customHeight="1">
      <c r="A64" s="443" t="s">
        <v>869</v>
      </c>
      <c r="B64" s="444"/>
      <c r="C64" s="403" t="s">
        <v>870</v>
      </c>
      <c r="D64" s="385"/>
    </row>
    <row r="65" spans="1:4" ht="42.75" customHeight="1">
      <c r="A65" s="463" t="s">
        <v>871</v>
      </c>
      <c r="B65" s="464"/>
      <c r="C65" s="399" t="s">
        <v>872</v>
      </c>
      <c r="D65" s="397"/>
    </row>
    <row r="66" spans="1:4">
      <c r="A66" s="443" t="s">
        <v>873</v>
      </c>
      <c r="B66" s="444"/>
      <c r="C66" s="403" t="s">
        <v>874</v>
      </c>
      <c r="D66" s="385"/>
    </row>
    <row r="67" spans="1:4" ht="30" customHeight="1">
      <c r="A67" s="443" t="s">
        <v>875</v>
      </c>
      <c r="B67" s="444"/>
      <c r="C67" s="403" t="s">
        <v>876</v>
      </c>
      <c r="D67" s="385"/>
    </row>
    <row r="68" spans="1:4" ht="32.25" customHeight="1">
      <c r="A68" s="443" t="s">
        <v>877</v>
      </c>
      <c r="B68" s="444"/>
      <c r="C68" s="403" t="s">
        <v>878</v>
      </c>
      <c r="D68" s="385"/>
    </row>
    <row r="69" spans="1:4" ht="18" customHeight="1">
      <c r="A69" s="443" t="s">
        <v>879</v>
      </c>
      <c r="B69" s="444"/>
      <c r="C69" s="403" t="s">
        <v>880</v>
      </c>
      <c r="D69" s="385"/>
    </row>
    <row r="70" spans="1:4">
      <c r="A70" s="455" t="s">
        <v>881</v>
      </c>
      <c r="B70" s="456"/>
      <c r="C70" s="402" t="s">
        <v>882</v>
      </c>
      <c r="D70" s="396"/>
    </row>
    <row r="71" spans="1:4">
      <c r="A71" s="465" t="s">
        <v>883</v>
      </c>
      <c r="B71" s="466"/>
      <c r="C71" s="399" t="s">
        <v>884</v>
      </c>
      <c r="D71" s="385"/>
    </row>
    <row r="72" spans="1:4">
      <c r="A72" s="465" t="s">
        <v>885</v>
      </c>
      <c r="B72" s="466"/>
      <c r="C72" s="399" t="s">
        <v>886</v>
      </c>
      <c r="D72" s="385"/>
    </row>
    <row r="73" spans="1:4">
      <c r="A73" s="465" t="s">
        <v>887</v>
      </c>
      <c r="B73" s="466"/>
      <c r="C73" s="399" t="s">
        <v>888</v>
      </c>
      <c r="D73" s="385"/>
    </row>
    <row r="74" spans="1:4" ht="17.25" customHeight="1">
      <c r="A74" s="465" t="s">
        <v>889</v>
      </c>
      <c r="B74" s="466"/>
      <c r="C74" s="399" t="s">
        <v>890</v>
      </c>
      <c r="D74" s="385"/>
    </row>
    <row r="75" spans="1:4" ht="25.5" customHeight="1">
      <c r="A75" s="443" t="s">
        <v>932</v>
      </c>
      <c r="B75" s="444"/>
      <c r="C75" s="405" t="s">
        <v>933</v>
      </c>
      <c r="D75" s="385"/>
    </row>
    <row r="76" spans="1:4">
      <c r="A76" s="455" t="s">
        <v>891</v>
      </c>
      <c r="B76" s="456"/>
      <c r="C76" s="402" t="s">
        <v>892</v>
      </c>
      <c r="D76" s="396"/>
    </row>
    <row r="77" spans="1:4" ht="42.75" customHeight="1">
      <c r="A77" s="453" t="s">
        <v>893</v>
      </c>
      <c r="B77" s="454"/>
      <c r="C77" s="399" t="s">
        <v>642</v>
      </c>
      <c r="D77" s="385"/>
    </row>
    <row r="78" spans="1:4" ht="22.5" customHeight="1">
      <c r="A78" s="449" t="s">
        <v>76</v>
      </c>
      <c r="B78" s="450"/>
      <c r="C78" s="418" t="s">
        <v>937</v>
      </c>
      <c r="D78" s="385"/>
    </row>
    <row r="79" spans="1:4" ht="30.75" customHeight="1">
      <c r="A79" s="447" t="s">
        <v>934</v>
      </c>
      <c r="B79" s="448"/>
      <c r="C79" s="260" t="s">
        <v>935</v>
      </c>
      <c r="D79" s="385"/>
    </row>
    <row r="80" spans="1:4" ht="27.75" customHeight="1">
      <c r="A80" s="447" t="s">
        <v>936</v>
      </c>
      <c r="B80" s="448"/>
      <c r="C80" s="419" t="s">
        <v>821</v>
      </c>
      <c r="D80" s="385"/>
    </row>
    <row r="81" spans="1:4" ht="21.75" customHeight="1">
      <c r="A81" s="451">
        <v>177</v>
      </c>
      <c r="B81" s="452"/>
      <c r="C81" s="8" t="s">
        <v>938</v>
      </c>
      <c r="D81" s="385"/>
    </row>
    <row r="82" spans="1:4" ht="40.5" customHeight="1">
      <c r="A82" s="443" t="s">
        <v>939</v>
      </c>
      <c r="B82" s="444"/>
      <c r="C82" s="420" t="s">
        <v>940</v>
      </c>
      <c r="D82" s="385"/>
    </row>
    <row r="83" spans="1:4" ht="25.5">
      <c r="A83" s="455" t="s">
        <v>894</v>
      </c>
      <c r="B83" s="456"/>
      <c r="C83" s="402" t="s">
        <v>895</v>
      </c>
      <c r="D83" s="385"/>
    </row>
    <row r="84" spans="1:4">
      <c r="A84" s="443" t="s">
        <v>896</v>
      </c>
      <c r="B84" s="444"/>
      <c r="C84" s="403" t="s">
        <v>897</v>
      </c>
      <c r="D84" s="385"/>
    </row>
    <row r="85" spans="1:4" ht="23.25" customHeight="1">
      <c r="A85" s="455" t="s">
        <v>8</v>
      </c>
      <c r="B85" s="456"/>
      <c r="C85" s="398" t="s">
        <v>898</v>
      </c>
      <c r="D85" s="396"/>
    </row>
    <row r="86" spans="1:4" ht="36.75" customHeight="1">
      <c r="A86" s="473" t="s">
        <v>899</v>
      </c>
      <c r="B86" s="474"/>
      <c r="C86" s="477" t="s">
        <v>900</v>
      </c>
      <c r="D86" s="385"/>
    </row>
    <row r="87" spans="1:4" ht="6" customHeight="1">
      <c r="A87" s="475"/>
      <c r="B87" s="476"/>
      <c r="C87" s="478"/>
      <c r="D87" s="385"/>
    </row>
    <row r="88" spans="1:4" ht="27" customHeight="1">
      <c r="A88" s="473" t="s">
        <v>901</v>
      </c>
      <c r="B88" s="474"/>
      <c r="C88" s="442" t="s">
        <v>547</v>
      </c>
      <c r="D88" s="385"/>
    </row>
    <row r="89" spans="1:4" ht="24.75" customHeight="1">
      <c r="A89" s="475"/>
      <c r="B89" s="476"/>
      <c r="C89" s="442"/>
      <c r="D89" s="385"/>
    </row>
    <row r="90" spans="1:4" ht="42" customHeight="1">
      <c r="A90" s="473" t="s">
        <v>902</v>
      </c>
      <c r="B90" s="474"/>
      <c r="C90" s="433" t="s">
        <v>903</v>
      </c>
      <c r="D90" s="385"/>
    </row>
    <row r="91" spans="1:4" ht="3" hidden="1" customHeight="1">
      <c r="A91" s="475"/>
      <c r="B91" s="476"/>
      <c r="C91" s="433"/>
      <c r="D91" s="385"/>
    </row>
    <row r="92" spans="1:4" ht="46.5" customHeight="1">
      <c r="A92" s="467" t="s">
        <v>904</v>
      </c>
      <c r="B92" s="468"/>
      <c r="C92" s="471" t="s">
        <v>551</v>
      </c>
      <c r="D92" s="385"/>
    </row>
    <row r="93" spans="1:4" ht="0.75" customHeight="1">
      <c r="A93" s="469"/>
      <c r="B93" s="470"/>
      <c r="C93" s="472"/>
    </row>
    <row r="94" spans="1:4">
      <c r="A94" s="445"/>
      <c r="B94" s="445"/>
    </row>
    <row r="95" spans="1:4">
      <c r="A95" s="446"/>
      <c r="B95" s="446"/>
    </row>
  </sheetData>
  <mergeCells count="82">
    <mergeCell ref="A92:B93"/>
    <mergeCell ref="C92:C93"/>
    <mergeCell ref="A86:B87"/>
    <mergeCell ref="C86:C87"/>
    <mergeCell ref="A88:B89"/>
    <mergeCell ref="C88:C89"/>
    <mergeCell ref="A90:B91"/>
    <mergeCell ref="C90:C91"/>
    <mergeCell ref="A85:B85"/>
    <mergeCell ref="A68:B68"/>
    <mergeCell ref="A69:B69"/>
    <mergeCell ref="A70:B70"/>
    <mergeCell ref="A71:B71"/>
    <mergeCell ref="A72:B72"/>
    <mergeCell ref="A73:B73"/>
    <mergeCell ref="A74:B74"/>
    <mergeCell ref="A76:B76"/>
    <mergeCell ref="A77:B77"/>
    <mergeCell ref="A83:B83"/>
    <mergeCell ref="A84:B84"/>
    <mergeCell ref="A67:B67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55:B55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26:B26"/>
    <mergeCell ref="A27:B27"/>
    <mergeCell ref="A28:B28"/>
    <mergeCell ref="A29:B29"/>
    <mergeCell ref="A30:B30"/>
    <mergeCell ref="A12:C12"/>
    <mergeCell ref="A15:B15"/>
    <mergeCell ref="A16:B16"/>
    <mergeCell ref="A17:B17"/>
    <mergeCell ref="A18:B18"/>
    <mergeCell ref="A19:B19"/>
    <mergeCell ref="A75:B75"/>
    <mergeCell ref="A94:B94"/>
    <mergeCell ref="A95:B95"/>
    <mergeCell ref="A79:B79"/>
    <mergeCell ref="A80:B80"/>
    <mergeCell ref="A78:B78"/>
    <mergeCell ref="A81:B81"/>
    <mergeCell ref="A82:B82"/>
    <mergeCell ref="A21:B21"/>
    <mergeCell ref="A32:B32"/>
    <mergeCell ref="A20:B20"/>
    <mergeCell ref="A23:B23"/>
    <mergeCell ref="A22:B22"/>
    <mergeCell ref="A24:B24"/>
    <mergeCell ref="A25:B25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sqref="A1:E1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426" t="s">
        <v>441</v>
      </c>
      <c r="B1" s="479"/>
      <c r="C1" s="479"/>
      <c r="D1" s="479"/>
      <c r="E1" s="479"/>
    </row>
    <row r="2" spans="1:5" ht="15.75">
      <c r="A2" s="426" t="s">
        <v>721</v>
      </c>
      <c r="B2" s="479"/>
      <c r="C2" s="479"/>
      <c r="D2" s="479"/>
      <c r="E2" s="479"/>
    </row>
    <row r="3" spans="1:5" ht="15.75">
      <c r="A3" s="307"/>
      <c r="B3" s="426" t="s">
        <v>1</v>
      </c>
      <c r="C3" s="426"/>
      <c r="D3" s="426"/>
      <c r="E3" s="426"/>
    </row>
    <row r="4" spans="1:5" ht="15.75">
      <c r="A4" s="308"/>
      <c r="B4" s="426" t="s">
        <v>2</v>
      </c>
      <c r="C4" s="426"/>
      <c r="D4" s="426"/>
      <c r="E4" s="426"/>
    </row>
    <row r="5" spans="1:5" ht="15.75">
      <c r="A5" s="309"/>
      <c r="B5" s="426" t="s">
        <v>907</v>
      </c>
      <c r="C5" s="426"/>
      <c r="D5" s="426"/>
      <c r="E5" s="426"/>
    </row>
    <row r="6" spans="1:5" ht="15.75">
      <c r="A6" s="426" t="s">
        <v>722</v>
      </c>
      <c r="B6" s="479"/>
      <c r="C6" s="479"/>
      <c r="D6" s="479"/>
      <c r="E6" s="479"/>
    </row>
    <row r="7" spans="1:5" ht="15.75">
      <c r="A7" s="426" t="s">
        <v>721</v>
      </c>
      <c r="B7" s="479"/>
      <c r="C7" s="479"/>
      <c r="D7" s="479"/>
      <c r="E7" s="479"/>
    </row>
    <row r="8" spans="1:5" ht="15.75">
      <c r="A8" s="307"/>
      <c r="B8" s="426" t="s">
        <v>1</v>
      </c>
      <c r="C8" s="426"/>
      <c r="D8" s="426"/>
      <c r="E8" s="426"/>
    </row>
    <row r="9" spans="1:5" ht="15.75">
      <c r="A9" s="308"/>
      <c r="B9" s="426" t="s">
        <v>2</v>
      </c>
      <c r="C9" s="426"/>
      <c r="D9" s="426"/>
      <c r="E9" s="426"/>
    </row>
    <row r="10" spans="1:5" ht="15.75">
      <c r="A10" s="309"/>
      <c r="B10" s="426" t="s">
        <v>429</v>
      </c>
      <c r="C10" s="426"/>
      <c r="D10" s="426"/>
      <c r="E10" s="426"/>
    </row>
    <row r="11" spans="1:5" ht="15.75">
      <c r="A11" s="309"/>
      <c r="B11" s="317"/>
      <c r="C11" s="317"/>
      <c r="D11" s="317"/>
      <c r="E11" s="317"/>
    </row>
    <row r="12" spans="1:5" ht="15.75" customHeight="1">
      <c r="A12" s="428" t="s">
        <v>723</v>
      </c>
      <c r="B12" s="428"/>
      <c r="C12" s="428"/>
      <c r="D12" s="428"/>
      <c r="E12" s="428"/>
    </row>
    <row r="13" spans="1:5" ht="15" customHeight="1">
      <c r="A13" s="428" t="s">
        <v>724</v>
      </c>
      <c r="B13" s="428"/>
      <c r="C13" s="428"/>
      <c r="D13" s="428"/>
      <c r="E13" s="428"/>
    </row>
    <row r="14" spans="1:5" ht="15" customHeight="1">
      <c r="A14" s="428"/>
      <c r="B14" s="428"/>
      <c r="C14" s="428"/>
      <c r="D14" s="428"/>
      <c r="E14" s="428"/>
    </row>
    <row r="15" spans="1:5" ht="15.75" customHeight="1">
      <c r="A15" s="428" t="s">
        <v>725</v>
      </c>
      <c r="B15" s="428"/>
      <c r="C15" s="428"/>
      <c r="D15" s="428"/>
      <c r="E15" s="428"/>
    </row>
    <row r="16" spans="1:5" ht="15" customHeight="1">
      <c r="A16" s="431" t="s">
        <v>726</v>
      </c>
      <c r="B16" s="483"/>
      <c r="C16" s="483"/>
      <c r="D16" s="483"/>
      <c r="E16" s="483"/>
    </row>
    <row r="17" spans="1:5" ht="15" customHeight="1">
      <c r="A17" s="484" t="s">
        <v>727</v>
      </c>
      <c r="B17" s="484" t="s">
        <v>728</v>
      </c>
      <c r="C17" s="321" t="s">
        <v>330</v>
      </c>
      <c r="D17" s="321" t="s">
        <v>729</v>
      </c>
      <c r="E17" s="474" t="s">
        <v>730</v>
      </c>
    </row>
    <row r="18" spans="1:5" ht="22.5" customHeight="1">
      <c r="A18" s="484"/>
      <c r="B18" s="484"/>
      <c r="C18" s="322"/>
      <c r="D18" s="322"/>
      <c r="E18" s="485"/>
    </row>
    <row r="19" spans="1:5" ht="15" customHeight="1">
      <c r="A19" s="480" t="s">
        <v>731</v>
      </c>
      <c r="B19" s="481" t="s">
        <v>732</v>
      </c>
      <c r="C19" s="482">
        <f>C21</f>
        <v>3783.1999999999825</v>
      </c>
      <c r="D19" s="482">
        <f t="shared" ref="D19:E19" si="0">D21</f>
        <v>0</v>
      </c>
      <c r="E19" s="482">
        <f t="shared" si="0"/>
        <v>0</v>
      </c>
    </row>
    <row r="20" spans="1:5">
      <c r="A20" s="480"/>
      <c r="B20" s="481"/>
      <c r="C20" s="482"/>
      <c r="D20" s="482"/>
      <c r="E20" s="482"/>
    </row>
    <row r="21" spans="1:5" ht="15" customHeight="1">
      <c r="A21" s="480" t="s">
        <v>733</v>
      </c>
      <c r="B21" s="481" t="s">
        <v>734</v>
      </c>
      <c r="C21" s="482">
        <f>C23+C28</f>
        <v>3783.1999999999825</v>
      </c>
      <c r="D21" s="482">
        <f t="shared" ref="D21:E21" si="1">D23+D28</f>
        <v>0</v>
      </c>
      <c r="E21" s="482">
        <f t="shared" si="1"/>
        <v>0</v>
      </c>
    </row>
    <row r="22" spans="1:5">
      <c r="A22" s="480"/>
      <c r="B22" s="481"/>
      <c r="C22" s="482"/>
      <c r="D22" s="482"/>
      <c r="E22" s="482"/>
    </row>
    <row r="23" spans="1:5">
      <c r="A23" s="318" t="s">
        <v>735</v>
      </c>
      <c r="B23" s="310" t="s">
        <v>736</v>
      </c>
      <c r="C23" s="318">
        <f>C24</f>
        <v>-180074.6</v>
      </c>
      <c r="D23" s="318">
        <f t="shared" ref="D23:E25" si="2">D24</f>
        <v>-177474</v>
      </c>
      <c r="E23" s="318">
        <f t="shared" si="2"/>
        <v>-181740.4</v>
      </c>
    </row>
    <row r="24" spans="1:5" ht="25.5">
      <c r="A24" s="318" t="s">
        <v>737</v>
      </c>
      <c r="B24" s="310" t="s">
        <v>738</v>
      </c>
      <c r="C24" s="318">
        <f>C25</f>
        <v>-180074.6</v>
      </c>
      <c r="D24" s="318">
        <f t="shared" si="2"/>
        <v>-177474</v>
      </c>
      <c r="E24" s="318">
        <f t="shared" si="2"/>
        <v>-181740.4</v>
      </c>
    </row>
    <row r="25" spans="1:5" ht="25.5">
      <c r="A25" s="318" t="s">
        <v>739</v>
      </c>
      <c r="B25" s="310" t="s">
        <v>740</v>
      </c>
      <c r="C25" s="318">
        <f>C26</f>
        <v>-180074.6</v>
      </c>
      <c r="D25" s="318">
        <f t="shared" si="2"/>
        <v>-177474</v>
      </c>
      <c r="E25" s="318">
        <f t="shared" si="2"/>
        <v>-181740.4</v>
      </c>
    </row>
    <row r="26" spans="1:5" ht="15" customHeight="1">
      <c r="A26" s="484" t="s">
        <v>741</v>
      </c>
      <c r="B26" s="486" t="s">
        <v>742</v>
      </c>
      <c r="C26" s="487">
        <v>-180074.6</v>
      </c>
      <c r="D26" s="487">
        <v>-177474</v>
      </c>
      <c r="E26" s="487">
        <v>-181740.4</v>
      </c>
    </row>
    <row r="27" spans="1:5">
      <c r="A27" s="484"/>
      <c r="B27" s="486"/>
      <c r="C27" s="487"/>
      <c r="D27" s="487"/>
      <c r="E27" s="487"/>
    </row>
    <row r="28" spans="1:5">
      <c r="A28" s="318" t="s">
        <v>743</v>
      </c>
      <c r="B28" s="310" t="s">
        <v>744</v>
      </c>
      <c r="C28" s="311">
        <f>C29</f>
        <v>183857.8</v>
      </c>
      <c r="D28" s="318">
        <f t="shared" ref="D28:E29" si="3">D29</f>
        <v>177474</v>
      </c>
      <c r="E28" s="318">
        <f t="shared" si="3"/>
        <v>181740.4</v>
      </c>
    </row>
    <row r="29" spans="1:5" ht="25.5">
      <c r="A29" s="318" t="s">
        <v>745</v>
      </c>
      <c r="B29" s="310" t="s">
        <v>746</v>
      </c>
      <c r="C29" s="311">
        <f>C30</f>
        <v>183857.8</v>
      </c>
      <c r="D29" s="318">
        <f t="shared" si="3"/>
        <v>177474</v>
      </c>
      <c r="E29" s="318">
        <f t="shared" si="3"/>
        <v>181740.4</v>
      </c>
    </row>
    <row r="30" spans="1:5" ht="25.5">
      <c r="A30" s="318" t="s">
        <v>747</v>
      </c>
      <c r="B30" s="310" t="s">
        <v>748</v>
      </c>
      <c r="C30" s="311">
        <f>C31</f>
        <v>183857.8</v>
      </c>
      <c r="D30" s="318">
        <f>D31</f>
        <v>177474</v>
      </c>
      <c r="E30" s="318">
        <f>E31</f>
        <v>181740.4</v>
      </c>
    </row>
    <row r="31" spans="1:5" ht="15" customHeight="1">
      <c r="A31" s="488" t="s">
        <v>749</v>
      </c>
      <c r="B31" s="490" t="s">
        <v>750</v>
      </c>
      <c r="C31" s="492">
        <v>183857.8</v>
      </c>
      <c r="D31" s="487">
        <v>177474</v>
      </c>
      <c r="E31" s="487">
        <v>181740.4</v>
      </c>
    </row>
    <row r="32" spans="1:5">
      <c r="A32" s="489"/>
      <c r="B32" s="491"/>
      <c r="C32" s="492"/>
      <c r="D32" s="487"/>
      <c r="E32" s="487"/>
    </row>
    <row r="33" spans="1:5" ht="38.25">
      <c r="A33" s="319" t="s">
        <v>751</v>
      </c>
      <c r="B33" s="324" t="s">
        <v>752</v>
      </c>
      <c r="C33" s="323">
        <f>C34+C38</f>
        <v>0</v>
      </c>
      <c r="D33" s="323">
        <f t="shared" ref="D33:E33" si="4">D34+D38</f>
        <v>0</v>
      </c>
      <c r="E33" s="323">
        <f t="shared" si="4"/>
        <v>0</v>
      </c>
    </row>
    <row r="34" spans="1:5" ht="38.25">
      <c r="A34" s="320" t="s">
        <v>751</v>
      </c>
      <c r="B34" s="325" t="s">
        <v>753</v>
      </c>
      <c r="C34" s="323">
        <f>C35</f>
        <v>-770.9</v>
      </c>
      <c r="D34" s="323"/>
      <c r="E34" s="323"/>
    </row>
    <row r="35" spans="1:5" ht="51">
      <c r="A35" s="320" t="s">
        <v>754</v>
      </c>
      <c r="B35" s="325" t="s">
        <v>755</v>
      </c>
      <c r="C35" s="323">
        <f>C36</f>
        <v>-770.9</v>
      </c>
      <c r="D35" s="323"/>
      <c r="E35" s="323"/>
    </row>
    <row r="36" spans="1:5" ht="63.75">
      <c r="A36" s="320" t="s">
        <v>756</v>
      </c>
      <c r="B36" s="325" t="s">
        <v>757</v>
      </c>
      <c r="C36" s="323">
        <f>C37</f>
        <v>-770.9</v>
      </c>
      <c r="D36" s="323"/>
      <c r="E36" s="323"/>
    </row>
    <row r="37" spans="1:5" ht="63.75">
      <c r="A37" s="320" t="s">
        <v>758</v>
      </c>
      <c r="B37" s="325" t="s">
        <v>757</v>
      </c>
      <c r="C37" s="323">
        <v>-770.9</v>
      </c>
      <c r="D37" s="323"/>
      <c r="E37" s="323"/>
    </row>
    <row r="38" spans="1:5" ht="38.25">
      <c r="A38" s="320" t="s">
        <v>759</v>
      </c>
      <c r="B38" s="325" t="s">
        <v>760</v>
      </c>
      <c r="C38" s="323">
        <f>C39</f>
        <v>770.9</v>
      </c>
      <c r="D38" s="323"/>
      <c r="E38" s="323"/>
    </row>
    <row r="39" spans="1:5" ht="63.75">
      <c r="A39" s="320" t="s">
        <v>761</v>
      </c>
      <c r="B39" s="325" t="s">
        <v>762</v>
      </c>
      <c r="C39" s="323">
        <f>C40</f>
        <v>770.9</v>
      </c>
      <c r="D39" s="323"/>
      <c r="E39" s="323"/>
    </row>
    <row r="40" spans="1:5" ht="63.75">
      <c r="A40" s="320" t="s">
        <v>763</v>
      </c>
      <c r="B40" s="325" t="s">
        <v>764</v>
      </c>
      <c r="C40" s="323">
        <v>770.9</v>
      </c>
      <c r="D40" s="323"/>
      <c r="E40" s="323"/>
    </row>
    <row r="41" spans="1:5">
      <c r="A41" s="312"/>
      <c r="B41" s="313"/>
      <c r="C41" s="313"/>
      <c r="D41" s="313"/>
      <c r="E41" s="312"/>
    </row>
    <row r="42" spans="1:5">
      <c r="A42" s="312"/>
      <c r="B42" s="313"/>
      <c r="C42" s="313"/>
      <c r="D42" s="313"/>
      <c r="E42" s="312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1:E1"/>
    <mergeCell ref="A2:E2"/>
    <mergeCell ref="B3:E3"/>
    <mergeCell ref="B4:E4"/>
    <mergeCell ref="B5:E5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2"/>
  <sheetViews>
    <sheetView zoomScaleSheetLayoutView="100" workbookViewId="0">
      <selection activeCell="A286" sqref="A286"/>
    </sheetView>
  </sheetViews>
  <sheetFormatPr defaultRowHeight="12.75"/>
  <cols>
    <col min="1" max="1" width="86.28515625" style="34" customWidth="1"/>
    <col min="2" max="2" width="12" style="34" customWidth="1"/>
    <col min="3" max="3" width="6.85546875" style="34" customWidth="1"/>
    <col min="4" max="4" width="9.5703125" style="34" customWidth="1"/>
    <col min="5" max="5" width="7.7109375" style="34" customWidth="1"/>
    <col min="6" max="6" width="10.140625" style="34" customWidth="1"/>
    <col min="7" max="16384" width="9.140625" style="34"/>
  </cols>
  <sheetData>
    <row r="1" spans="1:6" ht="15.75">
      <c r="A1" s="426" t="s">
        <v>771</v>
      </c>
      <c r="B1" s="426"/>
      <c r="C1" s="426"/>
      <c r="D1" s="426"/>
      <c r="E1" s="426"/>
      <c r="F1" s="426"/>
    </row>
    <row r="2" spans="1:6" ht="15.75">
      <c r="A2" s="426" t="s">
        <v>0</v>
      </c>
      <c r="B2" s="426"/>
      <c r="C2" s="426"/>
      <c r="D2" s="426"/>
      <c r="E2" s="426"/>
      <c r="F2" s="426"/>
    </row>
    <row r="3" spans="1:6" ht="15.75">
      <c r="A3" s="177"/>
      <c r="B3" s="426" t="s">
        <v>1</v>
      </c>
      <c r="C3" s="426"/>
      <c r="D3" s="426"/>
      <c r="E3" s="426"/>
      <c r="F3" s="426"/>
    </row>
    <row r="4" spans="1:6" ht="15.75">
      <c r="A4" s="177"/>
      <c r="B4" s="426" t="s">
        <v>2</v>
      </c>
      <c r="C4" s="426"/>
      <c r="D4" s="426"/>
      <c r="E4" s="426"/>
      <c r="F4" s="426"/>
    </row>
    <row r="5" spans="1:6" ht="15.75">
      <c r="A5" s="426" t="s">
        <v>907</v>
      </c>
      <c r="B5" s="426"/>
      <c r="C5" s="426"/>
      <c r="D5" s="426"/>
      <c r="E5" s="426"/>
      <c r="F5" s="426"/>
    </row>
    <row r="6" spans="1:6" ht="15.75">
      <c r="A6" s="426" t="s">
        <v>232</v>
      </c>
      <c r="B6" s="426"/>
      <c r="C6" s="426"/>
      <c r="D6" s="426"/>
      <c r="E6" s="426"/>
      <c r="F6" s="426"/>
    </row>
    <row r="7" spans="1:6" ht="15.75">
      <c r="A7" s="426" t="s">
        <v>0</v>
      </c>
      <c r="B7" s="426"/>
      <c r="C7" s="426"/>
      <c r="D7" s="426"/>
      <c r="E7" s="426"/>
      <c r="F7" s="426"/>
    </row>
    <row r="8" spans="1:6" ht="15.75" customHeight="1">
      <c r="A8" s="177"/>
      <c r="B8" s="426" t="s">
        <v>1</v>
      </c>
      <c r="C8" s="426"/>
      <c r="D8" s="426"/>
      <c r="E8" s="426"/>
      <c r="F8" s="426"/>
    </row>
    <row r="9" spans="1:6" ht="15.75" customHeight="1">
      <c r="A9" s="177"/>
      <c r="B9" s="426" t="s">
        <v>2</v>
      </c>
      <c r="C9" s="426"/>
      <c r="D9" s="426"/>
      <c r="E9" s="426"/>
      <c r="F9" s="426"/>
    </row>
    <row r="10" spans="1:6" ht="15.75">
      <c r="A10" s="426" t="s">
        <v>429</v>
      </c>
      <c r="B10" s="426"/>
      <c r="C10" s="426"/>
      <c r="D10" s="426"/>
      <c r="E10" s="426"/>
      <c r="F10" s="426"/>
    </row>
    <row r="11" spans="1:6" ht="15.75">
      <c r="A11" s="1"/>
      <c r="B11" s="1"/>
      <c r="C11" s="1"/>
      <c r="D11" s="1"/>
      <c r="E11" s="1"/>
      <c r="F11" s="1"/>
    </row>
    <row r="12" spans="1:6" ht="15.75">
      <c r="A12" s="495" t="s">
        <v>9</v>
      </c>
      <c r="B12" s="479"/>
      <c r="C12" s="479"/>
      <c r="D12" s="479"/>
      <c r="E12" s="1"/>
      <c r="F12" s="1"/>
    </row>
    <row r="13" spans="1:6" ht="15.75">
      <c r="A13" s="495" t="s">
        <v>25</v>
      </c>
      <c r="B13" s="479"/>
      <c r="C13" s="479"/>
      <c r="D13" s="479"/>
      <c r="E13" s="1"/>
      <c r="F13" s="1"/>
    </row>
    <row r="14" spans="1:6" ht="15.75">
      <c r="A14" s="495" t="s">
        <v>26</v>
      </c>
      <c r="B14" s="479"/>
      <c r="C14" s="479"/>
      <c r="D14" s="479"/>
      <c r="E14" s="1"/>
      <c r="F14" s="1"/>
    </row>
    <row r="15" spans="1:6" ht="30.75" customHeight="1">
      <c r="A15" s="495" t="s">
        <v>381</v>
      </c>
      <c r="B15" s="479"/>
      <c r="C15" s="479"/>
      <c r="D15" s="479"/>
      <c r="E15" s="1"/>
      <c r="F15" s="1"/>
    </row>
    <row r="16" spans="1:6" ht="21.75" customHeight="1">
      <c r="A16" s="493"/>
      <c r="B16" s="494"/>
      <c r="C16" s="494"/>
      <c r="D16" s="494"/>
      <c r="E16" s="179"/>
      <c r="F16" s="179"/>
    </row>
    <row r="17" spans="1:6" ht="15.75" customHeight="1">
      <c r="A17" s="482" t="s">
        <v>10</v>
      </c>
      <c r="B17" s="482" t="s">
        <v>11</v>
      </c>
      <c r="C17" s="482" t="s">
        <v>12</v>
      </c>
      <c r="D17" s="498" t="s">
        <v>318</v>
      </c>
      <c r="E17" s="502" t="s">
        <v>437</v>
      </c>
      <c r="F17" s="502" t="s">
        <v>438</v>
      </c>
    </row>
    <row r="18" spans="1:6" ht="34.5" customHeight="1">
      <c r="A18" s="482"/>
      <c r="B18" s="482"/>
      <c r="C18" s="482"/>
      <c r="D18" s="499"/>
      <c r="E18" s="503"/>
      <c r="F18" s="503"/>
    </row>
    <row r="19" spans="1:6" ht="19.5" customHeight="1">
      <c r="A19" s="30" t="s">
        <v>13</v>
      </c>
      <c r="B19" s="35" t="s">
        <v>89</v>
      </c>
      <c r="C19" s="26"/>
      <c r="D19" s="67">
        <f>D20+D33+D42+D46+D65+D73+D82+D90+D94+D99</f>
        <v>115213.79999999999</v>
      </c>
      <c r="E19" s="241">
        <f t="shared" ref="E19:F19" si="0">E20+E33+E42+E46+E65+E73+E82+E90+E94+E99</f>
        <v>-1510.0000000000002</v>
      </c>
      <c r="F19" s="241">
        <f t="shared" si="0"/>
        <v>113703.8</v>
      </c>
    </row>
    <row r="20" spans="1:6" s="36" customFormat="1" ht="17.25" customHeight="1">
      <c r="A20" s="30" t="s">
        <v>90</v>
      </c>
      <c r="B20" s="35" t="s">
        <v>91</v>
      </c>
      <c r="C20" s="21"/>
      <c r="D20" s="52">
        <f>D21+D30</f>
        <v>6697.3000000000011</v>
      </c>
      <c r="E20" s="173">
        <f>E21+E30</f>
        <v>0</v>
      </c>
      <c r="F20" s="173">
        <f>F21+F30</f>
        <v>6697.3000000000011</v>
      </c>
    </row>
    <row r="21" spans="1:6" ht="17.25" customHeight="1">
      <c r="A21" s="24" t="s">
        <v>93</v>
      </c>
      <c r="B21" s="25" t="s">
        <v>101</v>
      </c>
      <c r="C21" s="29"/>
      <c r="D21" s="68">
        <f>D22+D23+D24+D25+D26+D27+D29+D28</f>
        <v>6602.2000000000007</v>
      </c>
      <c r="E21" s="222">
        <f t="shared" ref="E21:F21" si="1">E22+E23+E24+E25+E26+E27+E29+E28</f>
        <v>0</v>
      </c>
      <c r="F21" s="222">
        <f t="shared" si="1"/>
        <v>6602.2000000000007</v>
      </c>
    </row>
    <row r="22" spans="1:6" ht="27.75" customHeight="1">
      <c r="A22" s="89" t="s">
        <v>256</v>
      </c>
      <c r="B22" s="25" t="s">
        <v>102</v>
      </c>
      <c r="C22" s="22">
        <v>200</v>
      </c>
      <c r="D22" s="51">
        <v>949.8</v>
      </c>
      <c r="E22" s="176"/>
      <c r="F22" s="172">
        <f>D22+E22</f>
        <v>949.8</v>
      </c>
    </row>
    <row r="23" spans="1:6" ht="41.25" customHeight="1">
      <c r="A23" s="210" t="s">
        <v>92</v>
      </c>
      <c r="B23" s="25" t="s">
        <v>102</v>
      </c>
      <c r="C23" s="22">
        <v>600</v>
      </c>
      <c r="D23" s="51">
        <v>1800</v>
      </c>
      <c r="E23" s="176"/>
      <c r="F23" s="213">
        <f>D23+E23</f>
        <v>1800</v>
      </c>
    </row>
    <row r="24" spans="1:6" ht="27.75" customHeight="1">
      <c r="A24" s="88" t="s">
        <v>319</v>
      </c>
      <c r="B24" s="87" t="s">
        <v>103</v>
      </c>
      <c r="C24" s="48">
        <v>200</v>
      </c>
      <c r="D24" s="51">
        <v>895</v>
      </c>
      <c r="E24" s="176"/>
      <c r="F24" s="172">
        <f>D24+E24</f>
        <v>895</v>
      </c>
    </row>
    <row r="25" spans="1:6" ht="30" customHeight="1">
      <c r="A25" s="210" t="s">
        <v>452</v>
      </c>
      <c r="B25" s="204" t="s">
        <v>450</v>
      </c>
      <c r="C25" s="37">
        <v>200</v>
      </c>
      <c r="D25" s="208">
        <v>500</v>
      </c>
      <c r="E25" s="176"/>
      <c r="F25" s="208">
        <f>D25+E25</f>
        <v>500</v>
      </c>
    </row>
    <row r="26" spans="1:6" ht="37.5" customHeight="1">
      <c r="A26" s="210" t="s">
        <v>454</v>
      </c>
      <c r="B26" s="204" t="s">
        <v>450</v>
      </c>
      <c r="C26" s="37">
        <v>600</v>
      </c>
      <c r="D26" s="208">
        <v>0</v>
      </c>
      <c r="E26" s="176"/>
      <c r="F26" s="208">
        <f t="shared" ref="F26:F29" si="2">D26+E26</f>
        <v>0</v>
      </c>
    </row>
    <row r="27" spans="1:6" ht="37.5" customHeight="1">
      <c r="A27" s="210" t="s">
        <v>453</v>
      </c>
      <c r="B27" s="204" t="s">
        <v>451</v>
      </c>
      <c r="C27" s="37">
        <v>200</v>
      </c>
      <c r="D27" s="208">
        <v>730</v>
      </c>
      <c r="E27" s="176"/>
      <c r="F27" s="208">
        <f t="shared" si="2"/>
        <v>730</v>
      </c>
    </row>
    <row r="28" spans="1:6" ht="67.5" customHeight="1">
      <c r="A28" s="221" t="s">
        <v>462</v>
      </c>
      <c r="B28" s="219" t="s">
        <v>463</v>
      </c>
      <c r="C28" s="37">
        <v>200</v>
      </c>
      <c r="D28" s="222">
        <v>1507.4</v>
      </c>
      <c r="E28" s="176"/>
      <c r="F28" s="222">
        <f>D28+E28</f>
        <v>1507.4</v>
      </c>
    </row>
    <row r="29" spans="1:6" ht="37.5" customHeight="1">
      <c r="A29" s="210" t="s">
        <v>456</v>
      </c>
      <c r="B29" s="204" t="s">
        <v>455</v>
      </c>
      <c r="C29" s="37">
        <v>200</v>
      </c>
      <c r="D29" s="208">
        <v>220</v>
      </c>
      <c r="E29" s="176"/>
      <c r="F29" s="208">
        <f t="shared" si="2"/>
        <v>220</v>
      </c>
    </row>
    <row r="30" spans="1:6" ht="18.75" customHeight="1">
      <c r="A30" s="82" t="s">
        <v>104</v>
      </c>
      <c r="B30" s="79" t="s">
        <v>105</v>
      </c>
      <c r="C30" s="84"/>
      <c r="D30" s="83">
        <f>D31+D32</f>
        <v>95.1</v>
      </c>
      <c r="E30" s="175"/>
      <c r="F30" s="172">
        <f>F31+F32</f>
        <v>95.1</v>
      </c>
    </row>
    <row r="31" spans="1:6" ht="27" customHeight="1">
      <c r="A31" s="210" t="s">
        <v>258</v>
      </c>
      <c r="B31" s="70" t="s">
        <v>106</v>
      </c>
      <c r="C31" s="37">
        <v>200</v>
      </c>
      <c r="D31" s="72">
        <v>45.1</v>
      </c>
      <c r="E31" s="175"/>
      <c r="F31" s="172">
        <v>45.1</v>
      </c>
    </row>
    <row r="32" spans="1:6" ht="18" customHeight="1">
      <c r="A32" s="58" t="s">
        <v>242</v>
      </c>
      <c r="B32" s="57" t="s">
        <v>106</v>
      </c>
      <c r="C32" s="37">
        <v>300</v>
      </c>
      <c r="D32" s="59">
        <v>50</v>
      </c>
      <c r="E32" s="175"/>
      <c r="F32" s="172">
        <v>50</v>
      </c>
    </row>
    <row r="33" spans="1:6" ht="27" customHeight="1">
      <c r="A33" s="39" t="s">
        <v>108</v>
      </c>
      <c r="B33" s="15" t="s">
        <v>107</v>
      </c>
      <c r="C33" s="37"/>
      <c r="D33" s="316">
        <f t="shared" ref="D33:F33" si="3">D34</f>
        <v>2084.6999999999998</v>
      </c>
      <c r="E33" s="173">
        <f t="shared" si="3"/>
        <v>-156.89999999999998</v>
      </c>
      <c r="F33" s="173">
        <f t="shared" si="3"/>
        <v>1927.8</v>
      </c>
    </row>
    <row r="34" spans="1:6" ht="25.5" customHeight="1">
      <c r="A34" s="27" t="s">
        <v>109</v>
      </c>
      <c r="B34" s="25" t="s">
        <v>110</v>
      </c>
      <c r="C34" s="37"/>
      <c r="D34" s="66">
        <f>SUM(D35:D41)</f>
        <v>2084.6999999999998</v>
      </c>
      <c r="E34" s="172">
        <f t="shared" ref="E34:F34" si="4">SUM(E35:E41)</f>
        <v>-156.89999999999998</v>
      </c>
      <c r="F34" s="172">
        <f t="shared" si="4"/>
        <v>1927.8</v>
      </c>
    </row>
    <row r="35" spans="1:6" ht="39" customHeight="1">
      <c r="A35" s="89" t="s">
        <v>320</v>
      </c>
      <c r="B35" s="120" t="s">
        <v>380</v>
      </c>
      <c r="C35" s="37">
        <v>200</v>
      </c>
      <c r="D35" s="90">
        <v>307.5</v>
      </c>
      <c r="E35" s="92">
        <v>-33.9</v>
      </c>
      <c r="F35" s="172">
        <f>D35+E35</f>
        <v>273.60000000000002</v>
      </c>
    </row>
    <row r="36" spans="1:6" ht="39.75" customHeight="1">
      <c r="A36" s="89" t="s">
        <v>322</v>
      </c>
      <c r="B36" s="120" t="s">
        <v>380</v>
      </c>
      <c r="C36" s="37">
        <v>600</v>
      </c>
      <c r="D36" s="90">
        <v>821.6</v>
      </c>
      <c r="E36" s="92">
        <v>-49.3</v>
      </c>
      <c r="F36" s="379">
        <f>D36+E36</f>
        <v>772.30000000000007</v>
      </c>
    </row>
    <row r="37" spans="1:6" ht="52.5" customHeight="1">
      <c r="A37" s="7" t="s">
        <v>259</v>
      </c>
      <c r="B37" s="87" t="s">
        <v>111</v>
      </c>
      <c r="C37" s="91">
        <v>200</v>
      </c>
      <c r="D37" s="90">
        <v>67.599999999999994</v>
      </c>
      <c r="E37" s="92">
        <v>-33.799999999999997</v>
      </c>
      <c r="F37" s="172">
        <f>D37+E37</f>
        <v>33.799999999999997</v>
      </c>
    </row>
    <row r="38" spans="1:6" ht="64.5" customHeight="1">
      <c r="A38" s="7" t="s">
        <v>321</v>
      </c>
      <c r="B38" s="25" t="s">
        <v>111</v>
      </c>
      <c r="C38" s="22">
        <v>600</v>
      </c>
      <c r="D38" s="51">
        <v>33.799999999999997</v>
      </c>
      <c r="E38" s="92"/>
      <c r="F38" s="343">
        <f>D38+E38</f>
        <v>33.799999999999997</v>
      </c>
    </row>
    <row r="39" spans="1:6" ht="46.5" customHeight="1">
      <c r="A39" s="496" t="s">
        <v>260</v>
      </c>
      <c r="B39" s="441" t="s">
        <v>112</v>
      </c>
      <c r="C39" s="504">
        <v>200</v>
      </c>
      <c r="D39" s="435">
        <v>199.5</v>
      </c>
      <c r="E39" s="500">
        <v>-39.9</v>
      </c>
      <c r="F39" s="435">
        <f>D39+E39</f>
        <v>159.6</v>
      </c>
    </row>
    <row r="40" spans="1:6" ht="30.75" customHeight="1">
      <c r="A40" s="497"/>
      <c r="B40" s="437"/>
      <c r="C40" s="487"/>
      <c r="D40" s="436"/>
      <c r="E40" s="501"/>
      <c r="F40" s="436"/>
    </row>
    <row r="41" spans="1:6" ht="53.25" customHeight="1">
      <c r="A41" s="24" t="s">
        <v>113</v>
      </c>
      <c r="B41" s="25" t="s">
        <v>114</v>
      </c>
      <c r="C41" s="22">
        <v>300</v>
      </c>
      <c r="D41" s="51">
        <v>654.70000000000005</v>
      </c>
      <c r="E41" s="175"/>
      <c r="F41" s="172">
        <v>654.70000000000005</v>
      </c>
    </row>
    <row r="42" spans="1:6" ht="16.5" customHeight="1">
      <c r="A42" s="28" t="s">
        <v>234</v>
      </c>
      <c r="B42" s="15" t="s">
        <v>237</v>
      </c>
      <c r="C42" s="38"/>
      <c r="D42" s="316">
        <f t="shared" ref="D42:F42" si="5">D43</f>
        <v>476.4</v>
      </c>
      <c r="E42" s="173">
        <f t="shared" si="5"/>
        <v>0</v>
      </c>
      <c r="F42" s="173">
        <f t="shared" si="5"/>
        <v>476.4</v>
      </c>
    </row>
    <row r="43" spans="1:6" ht="18.75" customHeight="1">
      <c r="A43" s="27" t="s">
        <v>235</v>
      </c>
      <c r="B43" s="25" t="s">
        <v>238</v>
      </c>
      <c r="C43" s="22"/>
      <c r="D43" s="51">
        <f>D44+D45</f>
        <v>476.4</v>
      </c>
      <c r="E43" s="172">
        <f t="shared" ref="E43:F43" si="6">E44+E45</f>
        <v>0</v>
      </c>
      <c r="F43" s="172">
        <f t="shared" si="6"/>
        <v>476.4</v>
      </c>
    </row>
    <row r="44" spans="1:6" ht="39" customHeight="1">
      <c r="A44" s="47" t="s">
        <v>261</v>
      </c>
      <c r="B44" s="25" t="s">
        <v>239</v>
      </c>
      <c r="C44" s="22">
        <v>200</v>
      </c>
      <c r="D44" s="51">
        <v>430.5</v>
      </c>
      <c r="E44" s="92"/>
      <c r="F44" s="172">
        <f>D44+E44</f>
        <v>430.5</v>
      </c>
    </row>
    <row r="45" spans="1:6" ht="42" customHeight="1">
      <c r="A45" s="108" t="s">
        <v>236</v>
      </c>
      <c r="B45" s="106" t="s">
        <v>239</v>
      </c>
      <c r="C45" s="110">
        <v>600</v>
      </c>
      <c r="D45" s="109">
        <v>45.9</v>
      </c>
      <c r="E45" s="92"/>
      <c r="F45" s="213">
        <f>D45+E45</f>
        <v>45.9</v>
      </c>
    </row>
    <row r="46" spans="1:6" ht="18" customHeight="1">
      <c r="A46" s="107" t="s">
        <v>115</v>
      </c>
      <c r="B46" s="15" t="s">
        <v>116</v>
      </c>
      <c r="C46" s="110"/>
      <c r="D46" s="316">
        <f t="shared" ref="D46:F46" si="7">D47+D54</f>
        <v>45213.599999999991</v>
      </c>
      <c r="E46" s="173">
        <f t="shared" si="7"/>
        <v>93.999999999999972</v>
      </c>
      <c r="F46" s="173">
        <f t="shared" si="7"/>
        <v>45307.6</v>
      </c>
    </row>
    <row r="47" spans="1:6" ht="18" customHeight="1">
      <c r="A47" s="58" t="s">
        <v>117</v>
      </c>
      <c r="B47" s="57" t="s">
        <v>118</v>
      </c>
      <c r="C47" s="60"/>
      <c r="D47" s="59">
        <f>D48+D49+D50+D51+D52+D53+D5</f>
        <v>8924.4</v>
      </c>
      <c r="E47" s="222">
        <f t="shared" ref="E47:F47" si="8">E48+E49+E50+E51+E52+E53+E5</f>
        <v>-99.9</v>
      </c>
      <c r="F47" s="222">
        <f t="shared" si="8"/>
        <v>8824.5</v>
      </c>
    </row>
    <row r="48" spans="1:6" ht="51.75" customHeight="1">
      <c r="A48" s="58" t="s">
        <v>94</v>
      </c>
      <c r="B48" s="57" t="s">
        <v>119</v>
      </c>
      <c r="C48" s="60">
        <v>100</v>
      </c>
      <c r="D48" s="59">
        <v>3230.9</v>
      </c>
      <c r="E48" s="92">
        <v>1.7</v>
      </c>
      <c r="F48" s="172">
        <f>D48+E48</f>
        <v>3232.6</v>
      </c>
    </row>
    <row r="49" spans="1:6" ht="31.5" customHeight="1">
      <c r="A49" s="47" t="s">
        <v>262</v>
      </c>
      <c r="B49" s="18" t="s">
        <v>119</v>
      </c>
      <c r="C49" s="22">
        <v>200</v>
      </c>
      <c r="D49" s="51">
        <v>3044.8</v>
      </c>
      <c r="E49" s="92">
        <v>-47.9</v>
      </c>
      <c r="F49" s="213">
        <f t="shared" ref="F49:F52" si="9">D49+E49</f>
        <v>2996.9</v>
      </c>
    </row>
    <row r="50" spans="1:6" ht="26.25" customHeight="1">
      <c r="A50" s="27" t="s">
        <v>95</v>
      </c>
      <c r="B50" s="25" t="s">
        <v>119</v>
      </c>
      <c r="C50" s="22">
        <v>800</v>
      </c>
      <c r="D50" s="51">
        <v>141.30000000000001</v>
      </c>
      <c r="E50" s="176"/>
      <c r="F50" s="213">
        <f t="shared" si="9"/>
        <v>141.30000000000001</v>
      </c>
    </row>
    <row r="51" spans="1:6" ht="27.75" customHeight="1">
      <c r="A51" s="47" t="s">
        <v>263</v>
      </c>
      <c r="B51" s="25" t="s">
        <v>231</v>
      </c>
      <c r="C51" s="22">
        <v>200</v>
      </c>
      <c r="D51" s="51">
        <v>1206.5</v>
      </c>
      <c r="E51" s="175"/>
      <c r="F51" s="213">
        <f t="shared" si="9"/>
        <v>1206.5</v>
      </c>
    </row>
    <row r="52" spans="1:6" ht="25.5" customHeight="1">
      <c r="A52" s="47" t="s">
        <v>264</v>
      </c>
      <c r="B52" s="25" t="s">
        <v>240</v>
      </c>
      <c r="C52" s="22">
        <v>200</v>
      </c>
      <c r="D52" s="51">
        <v>984.6</v>
      </c>
      <c r="E52" s="92">
        <v>-53.7</v>
      </c>
      <c r="F52" s="213">
        <f t="shared" si="9"/>
        <v>930.9</v>
      </c>
    </row>
    <row r="53" spans="1:6" ht="45.75" customHeight="1">
      <c r="A53" s="250" t="s">
        <v>494</v>
      </c>
      <c r="B53" s="219" t="s">
        <v>464</v>
      </c>
      <c r="C53" s="220">
        <v>100</v>
      </c>
      <c r="D53" s="222">
        <v>316.3</v>
      </c>
      <c r="E53" s="175"/>
      <c r="F53" s="222">
        <f>D53+E53</f>
        <v>316.3</v>
      </c>
    </row>
    <row r="54" spans="1:6" ht="15" customHeight="1">
      <c r="A54" s="27" t="s">
        <v>120</v>
      </c>
      <c r="B54" s="25" t="s">
        <v>121</v>
      </c>
      <c r="C54" s="22"/>
      <c r="D54" s="51">
        <f>D55+D56+D57+D58+D59+D60+D61+D62+D63+D64</f>
        <v>36289.19999999999</v>
      </c>
      <c r="E54" s="222">
        <f t="shared" ref="E54:F54" si="10">E55+E56+E57+E58+E59+E60+E61+E62+E63+E64</f>
        <v>193.89999999999998</v>
      </c>
      <c r="F54" s="222">
        <f t="shared" si="10"/>
        <v>36483.1</v>
      </c>
    </row>
    <row r="55" spans="1:6" ht="54.75" customHeight="1">
      <c r="A55" s="250" t="s">
        <v>96</v>
      </c>
      <c r="B55" s="18" t="s">
        <v>122</v>
      </c>
      <c r="C55" s="40">
        <v>100</v>
      </c>
      <c r="D55" s="51">
        <v>332.1</v>
      </c>
      <c r="E55" s="92">
        <v>-9.9</v>
      </c>
      <c r="F55" s="172">
        <f>D55+E55</f>
        <v>322.20000000000005</v>
      </c>
    </row>
    <row r="56" spans="1:6" ht="41.25" customHeight="1">
      <c r="A56" s="14" t="s">
        <v>265</v>
      </c>
      <c r="B56" s="18" t="s">
        <v>122</v>
      </c>
      <c r="C56" s="22">
        <v>200</v>
      </c>
      <c r="D56" s="51">
        <v>8539.7999999999993</v>
      </c>
      <c r="E56" s="214">
        <v>-160.6</v>
      </c>
      <c r="F56" s="213">
        <f t="shared" ref="F56:F63" si="11">D56+E56</f>
        <v>8379.1999999999989</v>
      </c>
    </row>
    <row r="57" spans="1:6" ht="39.75" customHeight="1">
      <c r="A57" s="14" t="s">
        <v>97</v>
      </c>
      <c r="B57" s="18" t="s">
        <v>122</v>
      </c>
      <c r="C57" s="22">
        <v>600</v>
      </c>
      <c r="D57" s="51">
        <v>18308.599999999999</v>
      </c>
      <c r="E57" s="214">
        <v>435.7</v>
      </c>
      <c r="F57" s="213">
        <f t="shared" si="11"/>
        <v>18744.3</v>
      </c>
    </row>
    <row r="58" spans="1:6" ht="27.75" customHeight="1">
      <c r="A58" s="14" t="s">
        <v>98</v>
      </c>
      <c r="B58" s="18" t="s">
        <v>122</v>
      </c>
      <c r="C58" s="22">
        <v>800</v>
      </c>
      <c r="D58" s="51">
        <v>105.1</v>
      </c>
      <c r="E58" s="214">
        <v>-1.1000000000000001</v>
      </c>
      <c r="F58" s="213">
        <f t="shared" si="11"/>
        <v>104</v>
      </c>
    </row>
    <row r="59" spans="1:6" ht="40.5" customHeight="1">
      <c r="A59" s="27" t="s">
        <v>99</v>
      </c>
      <c r="B59" s="25" t="s">
        <v>123</v>
      </c>
      <c r="C59" s="22">
        <v>100</v>
      </c>
      <c r="D59" s="51">
        <v>6313.6</v>
      </c>
      <c r="E59" s="92">
        <v>-44.8</v>
      </c>
      <c r="F59" s="213">
        <f t="shared" si="11"/>
        <v>6268.8</v>
      </c>
    </row>
    <row r="60" spans="1:6" ht="27" customHeight="1">
      <c r="A60" s="14" t="s">
        <v>266</v>
      </c>
      <c r="B60" s="25" t="s">
        <v>123</v>
      </c>
      <c r="C60" s="22">
        <v>200</v>
      </c>
      <c r="D60" s="51">
        <v>1287.5999999999999</v>
      </c>
      <c r="E60" s="92">
        <v>9.4</v>
      </c>
      <c r="F60" s="213">
        <f t="shared" si="11"/>
        <v>1297</v>
      </c>
    </row>
    <row r="61" spans="1:6" ht="17.25" customHeight="1">
      <c r="A61" s="14" t="s">
        <v>100</v>
      </c>
      <c r="B61" s="25" t="s">
        <v>123</v>
      </c>
      <c r="C61" s="22">
        <v>800</v>
      </c>
      <c r="D61" s="51">
        <v>1.7</v>
      </c>
      <c r="E61" s="92"/>
      <c r="F61" s="213">
        <f t="shared" si="11"/>
        <v>1.7</v>
      </c>
    </row>
    <row r="62" spans="1:6" ht="27" customHeight="1">
      <c r="A62" s="47" t="s">
        <v>263</v>
      </c>
      <c r="B62" s="25" t="s">
        <v>124</v>
      </c>
      <c r="C62" s="22">
        <v>200</v>
      </c>
      <c r="D62" s="51">
        <v>581.70000000000005</v>
      </c>
      <c r="E62" s="92"/>
      <c r="F62" s="213">
        <f t="shared" si="11"/>
        <v>581.70000000000005</v>
      </c>
    </row>
    <row r="63" spans="1:6" ht="30" customHeight="1">
      <c r="A63" s="47" t="s">
        <v>264</v>
      </c>
      <c r="B63" s="25" t="s">
        <v>241</v>
      </c>
      <c r="C63" s="22">
        <v>200</v>
      </c>
      <c r="D63" s="51">
        <v>548.20000000000005</v>
      </c>
      <c r="E63" s="92">
        <v>-34.799999999999997</v>
      </c>
      <c r="F63" s="213">
        <f t="shared" si="11"/>
        <v>513.40000000000009</v>
      </c>
    </row>
    <row r="64" spans="1:6" ht="45" customHeight="1">
      <c r="A64" s="250" t="s">
        <v>494</v>
      </c>
      <c r="B64" s="219" t="s">
        <v>465</v>
      </c>
      <c r="C64" s="220">
        <v>100</v>
      </c>
      <c r="D64" s="222">
        <v>270.8</v>
      </c>
      <c r="E64" s="92"/>
      <c r="F64" s="222">
        <f>D64+E64</f>
        <v>270.8</v>
      </c>
    </row>
    <row r="65" spans="1:6" ht="27" customHeight="1">
      <c r="A65" s="41" t="s">
        <v>125</v>
      </c>
      <c r="B65" s="42" t="s">
        <v>127</v>
      </c>
      <c r="C65" s="22"/>
      <c r="D65" s="316">
        <f t="shared" ref="D65:F65" si="12">D66+D69</f>
        <v>55923.200000000004</v>
      </c>
      <c r="E65" s="173">
        <f t="shared" si="12"/>
        <v>-1473.1000000000001</v>
      </c>
      <c r="F65" s="173">
        <f t="shared" si="12"/>
        <v>54450.100000000006</v>
      </c>
    </row>
    <row r="66" spans="1:6" ht="18.75" customHeight="1">
      <c r="A66" s="71" t="s">
        <v>117</v>
      </c>
      <c r="B66" s="70" t="s">
        <v>126</v>
      </c>
      <c r="C66" s="73"/>
      <c r="D66" s="72">
        <f>D67+D68</f>
        <v>4739.8</v>
      </c>
      <c r="E66" s="172">
        <f t="shared" ref="E66:F66" si="13">E67+E68</f>
        <v>-101.5</v>
      </c>
      <c r="F66" s="172">
        <f t="shared" si="13"/>
        <v>4638.3</v>
      </c>
    </row>
    <row r="67" spans="1:6" ht="104.25" customHeight="1">
      <c r="A67" s="71" t="s">
        <v>128</v>
      </c>
      <c r="B67" s="70" t="s">
        <v>129</v>
      </c>
      <c r="C67" s="73">
        <v>100</v>
      </c>
      <c r="D67" s="72">
        <v>4715</v>
      </c>
      <c r="E67" s="176">
        <v>-101</v>
      </c>
      <c r="F67" s="172">
        <f>D67+E67</f>
        <v>4614</v>
      </c>
    </row>
    <row r="68" spans="1:6" ht="78" customHeight="1">
      <c r="A68" s="47" t="s">
        <v>267</v>
      </c>
      <c r="B68" s="25" t="s">
        <v>129</v>
      </c>
      <c r="C68" s="22">
        <v>200</v>
      </c>
      <c r="D68" s="51">
        <v>24.8</v>
      </c>
      <c r="E68" s="92">
        <v>-0.5</v>
      </c>
      <c r="F68" s="208">
        <f t="shared" ref="F68:F72" si="14">D68+E68</f>
        <v>24.3</v>
      </c>
    </row>
    <row r="69" spans="1:6" ht="18.75" customHeight="1">
      <c r="A69" s="27" t="s">
        <v>130</v>
      </c>
      <c r="B69" s="25" t="s">
        <v>131</v>
      </c>
      <c r="C69" s="40"/>
      <c r="D69" s="51">
        <f>D70+D71+D72</f>
        <v>51183.4</v>
      </c>
      <c r="E69" s="172">
        <f t="shared" ref="E69" si="15">E70+E71+E72</f>
        <v>-1371.6000000000001</v>
      </c>
      <c r="F69" s="208">
        <f>F70+F71+F72</f>
        <v>49811.8</v>
      </c>
    </row>
    <row r="70" spans="1:6" ht="104.25" customHeight="1">
      <c r="A70" s="49" t="s">
        <v>303</v>
      </c>
      <c r="B70" s="25" t="s">
        <v>134</v>
      </c>
      <c r="C70" s="22">
        <v>100</v>
      </c>
      <c r="D70" s="51">
        <v>13816.6</v>
      </c>
      <c r="E70" s="92">
        <v>-134.5</v>
      </c>
      <c r="F70" s="208">
        <f t="shared" si="14"/>
        <v>13682.1</v>
      </c>
    </row>
    <row r="71" spans="1:6" ht="90.75" customHeight="1">
      <c r="A71" s="108" t="s">
        <v>268</v>
      </c>
      <c r="B71" s="106" t="s">
        <v>134</v>
      </c>
      <c r="C71" s="110">
        <v>200</v>
      </c>
      <c r="D71" s="109">
        <v>167.8</v>
      </c>
      <c r="E71" s="176">
        <v>9.6</v>
      </c>
      <c r="F71" s="208">
        <f t="shared" si="14"/>
        <v>177.4</v>
      </c>
    </row>
    <row r="72" spans="1:6" ht="91.5" customHeight="1">
      <c r="A72" s="14" t="s">
        <v>132</v>
      </c>
      <c r="B72" s="106" t="s">
        <v>134</v>
      </c>
      <c r="C72" s="110">
        <v>600</v>
      </c>
      <c r="D72" s="109">
        <v>37199</v>
      </c>
      <c r="E72" s="92">
        <v>-1246.7</v>
      </c>
      <c r="F72" s="208">
        <f t="shared" si="14"/>
        <v>35952.300000000003</v>
      </c>
    </row>
    <row r="73" spans="1:6" ht="19.5" customHeight="1">
      <c r="A73" s="39" t="s">
        <v>133</v>
      </c>
      <c r="B73" s="15" t="s">
        <v>135</v>
      </c>
      <c r="C73" s="22"/>
      <c r="D73" s="316">
        <f t="shared" ref="D73:F73" si="16">D74</f>
        <v>3848.3999999999996</v>
      </c>
      <c r="E73" s="173">
        <f t="shared" si="16"/>
        <v>0</v>
      </c>
      <c r="F73" s="173">
        <f t="shared" si="16"/>
        <v>3848.3999999999996</v>
      </c>
    </row>
    <row r="74" spans="1:6" ht="20.25" customHeight="1">
      <c r="A74" s="71" t="s">
        <v>136</v>
      </c>
      <c r="B74" s="70" t="s">
        <v>137</v>
      </c>
      <c r="C74" s="73"/>
      <c r="D74" s="56">
        <f>D75+D76+D77+D78+D79+D80+D81</f>
        <v>3848.3999999999996</v>
      </c>
      <c r="E74" s="364">
        <f t="shared" ref="E74:F74" si="17">E75+E76+E77+E78+E79+E80+E81</f>
        <v>0</v>
      </c>
      <c r="F74" s="364">
        <f t="shared" si="17"/>
        <v>3848.3999999999996</v>
      </c>
    </row>
    <row r="75" spans="1:6" ht="54" customHeight="1">
      <c r="A75" s="314" t="s">
        <v>138</v>
      </c>
      <c r="B75" s="25" t="s">
        <v>139</v>
      </c>
      <c r="C75" s="22">
        <v>100</v>
      </c>
      <c r="D75" s="51">
        <v>2692.2</v>
      </c>
      <c r="E75" s="92"/>
      <c r="F75" s="172">
        <f>D75+E75</f>
        <v>2692.2</v>
      </c>
    </row>
    <row r="76" spans="1:6" ht="28.5" customHeight="1">
      <c r="A76" s="47" t="s">
        <v>269</v>
      </c>
      <c r="B76" s="25" t="s">
        <v>139</v>
      </c>
      <c r="C76" s="22">
        <v>200</v>
      </c>
      <c r="D76" s="51">
        <v>498</v>
      </c>
      <c r="E76" s="92"/>
      <c r="F76" s="213">
        <f t="shared" ref="F76:F77" si="18">D76+E76</f>
        <v>498</v>
      </c>
    </row>
    <row r="77" spans="1:6" ht="26.25" customHeight="1">
      <c r="A77" s="27" t="s">
        <v>140</v>
      </c>
      <c r="B77" s="25" t="s">
        <v>139</v>
      </c>
      <c r="C77" s="22">
        <v>800</v>
      </c>
      <c r="D77" s="51">
        <v>115.2</v>
      </c>
      <c r="E77" s="92"/>
      <c r="F77" s="213">
        <f t="shared" si="18"/>
        <v>115.2</v>
      </c>
    </row>
    <row r="78" spans="1:6" ht="63.75" customHeight="1">
      <c r="A78" s="314" t="s">
        <v>773</v>
      </c>
      <c r="B78" s="281" t="s">
        <v>766</v>
      </c>
      <c r="C78" s="282">
        <v>100</v>
      </c>
      <c r="D78" s="284">
        <v>0</v>
      </c>
      <c r="E78" s="92"/>
      <c r="F78" s="284">
        <f>D78+E78</f>
        <v>0</v>
      </c>
    </row>
    <row r="79" spans="1:6" ht="63.75" customHeight="1">
      <c r="A79" s="369" t="s">
        <v>785</v>
      </c>
      <c r="B79" s="362" t="s">
        <v>786</v>
      </c>
      <c r="C79" s="365">
        <v>100</v>
      </c>
      <c r="D79" s="370">
        <v>379.4</v>
      </c>
      <c r="E79" s="92"/>
      <c r="F79" s="370">
        <f>D79+E79</f>
        <v>379.4</v>
      </c>
    </row>
    <row r="80" spans="1:6" ht="68.25" customHeight="1">
      <c r="A80" s="314" t="s">
        <v>772</v>
      </c>
      <c r="B80" s="281" t="s">
        <v>765</v>
      </c>
      <c r="C80" s="282">
        <v>100</v>
      </c>
      <c r="D80" s="284">
        <v>118.4</v>
      </c>
      <c r="E80" s="92"/>
      <c r="F80" s="284">
        <f>D80+E80</f>
        <v>118.4</v>
      </c>
    </row>
    <row r="81" spans="1:6" ht="45" customHeight="1">
      <c r="A81" s="250" t="s">
        <v>513</v>
      </c>
      <c r="B81" s="219" t="s">
        <v>466</v>
      </c>
      <c r="C81" s="220">
        <v>100</v>
      </c>
      <c r="D81" s="222">
        <v>45.2</v>
      </c>
      <c r="E81" s="92"/>
      <c r="F81" s="222">
        <f>D81+E81</f>
        <v>45.2</v>
      </c>
    </row>
    <row r="82" spans="1:6" ht="21" customHeight="1">
      <c r="A82" s="39" t="s">
        <v>141</v>
      </c>
      <c r="B82" s="15" t="s">
        <v>142</v>
      </c>
      <c r="C82" s="22"/>
      <c r="D82" s="316">
        <f t="shared" ref="D82:F82" si="19">D83</f>
        <v>665.7</v>
      </c>
      <c r="E82" s="173">
        <f t="shared" si="19"/>
        <v>0</v>
      </c>
      <c r="F82" s="274">
        <f t="shared" si="19"/>
        <v>665.7</v>
      </c>
    </row>
    <row r="83" spans="1:6" ht="18.75" customHeight="1">
      <c r="A83" s="27" t="s">
        <v>143</v>
      </c>
      <c r="B83" s="25" t="s">
        <v>144</v>
      </c>
      <c r="C83" s="22"/>
      <c r="D83" s="273">
        <f>D84+D85+D86+D88+D89+D87</f>
        <v>665.7</v>
      </c>
      <c r="E83" s="172">
        <f>E84+E85+E86+E88+E89+E87</f>
        <v>0</v>
      </c>
      <c r="F83" s="273">
        <f>F84+F85+F86+F88+F89+F87</f>
        <v>665.7</v>
      </c>
    </row>
    <row r="84" spans="1:6" ht="37.5" customHeight="1">
      <c r="A84" s="4" t="s">
        <v>270</v>
      </c>
      <c r="B84" s="25" t="s">
        <v>146</v>
      </c>
      <c r="C84" s="22">
        <v>200</v>
      </c>
      <c r="D84" s="51">
        <v>92.4</v>
      </c>
      <c r="E84" s="92"/>
      <c r="F84" s="172">
        <f>D84+E84</f>
        <v>92.4</v>
      </c>
    </row>
    <row r="85" spans="1:6" ht="39.75" customHeight="1">
      <c r="A85" s="4" t="s">
        <v>145</v>
      </c>
      <c r="B85" s="25" t="s">
        <v>146</v>
      </c>
      <c r="C85" s="22">
        <v>600</v>
      </c>
      <c r="D85" s="51">
        <v>161.69999999999999</v>
      </c>
      <c r="E85" s="92"/>
      <c r="F85" s="273">
        <f t="shared" ref="F85:F89" si="20">D85+E85</f>
        <v>161.69999999999999</v>
      </c>
    </row>
    <row r="86" spans="1:6" ht="44.25" customHeight="1">
      <c r="A86" s="47" t="s">
        <v>271</v>
      </c>
      <c r="B86" s="25" t="s">
        <v>147</v>
      </c>
      <c r="C86" s="22">
        <v>200</v>
      </c>
      <c r="D86" s="51">
        <v>0</v>
      </c>
      <c r="E86" s="92"/>
      <c r="F86" s="273">
        <f t="shared" si="20"/>
        <v>0</v>
      </c>
    </row>
    <row r="87" spans="1:6" ht="44.25" customHeight="1">
      <c r="A87" s="272" t="s">
        <v>519</v>
      </c>
      <c r="B87" s="270" t="s">
        <v>147</v>
      </c>
      <c r="C87" s="271">
        <v>600</v>
      </c>
      <c r="D87" s="273">
        <v>23.1</v>
      </c>
      <c r="E87" s="92"/>
      <c r="F87" s="273">
        <f>D87+E87</f>
        <v>23.1</v>
      </c>
    </row>
    <row r="88" spans="1:6" ht="36.75" customHeight="1">
      <c r="A88" s="4" t="s">
        <v>305</v>
      </c>
      <c r="B88" s="54" t="s">
        <v>307</v>
      </c>
      <c r="C88" s="53">
        <v>200</v>
      </c>
      <c r="D88" s="55">
        <v>122.9</v>
      </c>
      <c r="E88" s="175"/>
      <c r="F88" s="273">
        <f t="shared" si="20"/>
        <v>122.9</v>
      </c>
    </row>
    <row r="89" spans="1:6" ht="38.25" customHeight="1">
      <c r="A89" s="4" t="s">
        <v>306</v>
      </c>
      <c r="B89" s="54" t="s">
        <v>307</v>
      </c>
      <c r="C89" s="53">
        <v>600</v>
      </c>
      <c r="D89" s="55">
        <v>265.60000000000002</v>
      </c>
      <c r="E89" s="175"/>
      <c r="F89" s="273">
        <f t="shared" si="20"/>
        <v>265.60000000000002</v>
      </c>
    </row>
    <row r="90" spans="1:6" ht="18.75" customHeight="1">
      <c r="A90" s="39" t="s">
        <v>148</v>
      </c>
      <c r="B90" s="15" t="s">
        <v>149</v>
      </c>
      <c r="C90" s="22"/>
      <c r="D90" s="316">
        <f t="shared" ref="D90:F90" si="21">D91</f>
        <v>80</v>
      </c>
      <c r="E90" s="173">
        <f t="shared" si="21"/>
        <v>0</v>
      </c>
      <c r="F90" s="173">
        <f t="shared" si="21"/>
        <v>80</v>
      </c>
    </row>
    <row r="91" spans="1:6" ht="18" customHeight="1">
      <c r="A91" s="27" t="s">
        <v>150</v>
      </c>
      <c r="B91" s="25" t="s">
        <v>151</v>
      </c>
      <c r="C91" s="22"/>
      <c r="D91" s="51">
        <f>D92+D93</f>
        <v>80</v>
      </c>
      <c r="E91" s="172">
        <f t="shared" ref="E91:F91" si="22">E92+E93</f>
        <v>0</v>
      </c>
      <c r="F91" s="172">
        <f t="shared" si="22"/>
        <v>80</v>
      </c>
    </row>
    <row r="92" spans="1:6" ht="40.5" customHeight="1">
      <c r="A92" s="342" t="s">
        <v>272</v>
      </c>
      <c r="B92" s="25" t="s">
        <v>152</v>
      </c>
      <c r="C92" s="22">
        <v>200</v>
      </c>
      <c r="D92" s="51">
        <v>55</v>
      </c>
      <c r="E92" s="175"/>
      <c r="F92" s="172">
        <v>55</v>
      </c>
    </row>
    <row r="93" spans="1:6" ht="39" customHeight="1">
      <c r="A93" s="156" t="s">
        <v>409</v>
      </c>
      <c r="B93" s="152" t="s">
        <v>152</v>
      </c>
      <c r="C93" s="150">
        <v>600</v>
      </c>
      <c r="D93" s="157">
        <v>25</v>
      </c>
      <c r="E93" s="175"/>
      <c r="F93" s="172">
        <v>25</v>
      </c>
    </row>
    <row r="94" spans="1:6" ht="27.75" customHeight="1">
      <c r="A94" s="28" t="s">
        <v>153</v>
      </c>
      <c r="B94" s="43" t="s">
        <v>154</v>
      </c>
      <c r="C94" s="20"/>
      <c r="D94" s="316">
        <f t="shared" ref="D94:F94" si="23">D95</f>
        <v>194.5</v>
      </c>
      <c r="E94" s="173">
        <f t="shared" si="23"/>
        <v>0</v>
      </c>
      <c r="F94" s="173">
        <f t="shared" si="23"/>
        <v>194.5</v>
      </c>
    </row>
    <row r="95" spans="1:6" ht="18" customHeight="1">
      <c r="A95" s="71" t="s">
        <v>104</v>
      </c>
      <c r="B95" s="50" t="s">
        <v>158</v>
      </c>
      <c r="C95" s="74"/>
      <c r="D95" s="72">
        <f>D96+D97+D98</f>
        <v>194.5</v>
      </c>
      <c r="E95" s="172">
        <f t="shared" ref="E95:F95" si="24">E96+E97+E98</f>
        <v>0</v>
      </c>
      <c r="F95" s="172">
        <f t="shared" si="24"/>
        <v>194.5</v>
      </c>
    </row>
    <row r="96" spans="1:6" ht="39" customHeight="1">
      <c r="A96" s="71" t="s">
        <v>155</v>
      </c>
      <c r="B96" s="50" t="s">
        <v>159</v>
      </c>
      <c r="C96" s="73">
        <v>300</v>
      </c>
      <c r="D96" s="72">
        <v>32</v>
      </c>
      <c r="E96" s="176"/>
      <c r="F96" s="172">
        <f>D96+E96</f>
        <v>32</v>
      </c>
    </row>
    <row r="97" spans="1:6" ht="28.5" customHeight="1">
      <c r="A97" s="250" t="s">
        <v>156</v>
      </c>
      <c r="B97" s="25" t="s">
        <v>160</v>
      </c>
      <c r="C97" s="22">
        <v>300</v>
      </c>
      <c r="D97" s="51">
        <v>97.5</v>
      </c>
      <c r="E97" s="176"/>
      <c r="F97" s="243">
        <f t="shared" ref="F97:F98" si="25">D97+E97</f>
        <v>97.5</v>
      </c>
    </row>
    <row r="98" spans="1:6" ht="27" customHeight="1">
      <c r="A98" s="27" t="s">
        <v>157</v>
      </c>
      <c r="B98" s="25" t="s">
        <v>161</v>
      </c>
      <c r="C98" s="22">
        <v>300</v>
      </c>
      <c r="D98" s="51">
        <v>65</v>
      </c>
      <c r="E98" s="176"/>
      <c r="F98" s="243">
        <f t="shared" si="25"/>
        <v>65</v>
      </c>
    </row>
    <row r="99" spans="1:6" ht="27" customHeight="1">
      <c r="A99" s="367" t="s">
        <v>482</v>
      </c>
      <c r="B99" s="15" t="s">
        <v>483</v>
      </c>
      <c r="C99" s="366"/>
      <c r="D99" s="368">
        <f>D100</f>
        <v>30</v>
      </c>
      <c r="E99" s="368">
        <f t="shared" ref="E99:F99" si="26">E100</f>
        <v>26</v>
      </c>
      <c r="F99" s="368">
        <f t="shared" si="26"/>
        <v>56</v>
      </c>
    </row>
    <row r="100" spans="1:6" ht="21.75" customHeight="1">
      <c r="A100" s="242" t="s">
        <v>104</v>
      </c>
      <c r="B100" s="239" t="s">
        <v>484</v>
      </c>
      <c r="C100" s="240"/>
      <c r="D100" s="243">
        <f>D101+D102+D103+D104</f>
        <v>30</v>
      </c>
      <c r="E100" s="343">
        <f t="shared" ref="E100:F100" si="27">E101+E102+E103+E104</f>
        <v>26</v>
      </c>
      <c r="F100" s="343">
        <f t="shared" si="27"/>
        <v>56</v>
      </c>
    </row>
    <row r="101" spans="1:6" ht="38.25" customHeight="1">
      <c r="A101" s="250" t="s">
        <v>503</v>
      </c>
      <c r="B101" s="239" t="s">
        <v>485</v>
      </c>
      <c r="C101" s="240">
        <v>300</v>
      </c>
      <c r="D101" s="243">
        <v>0</v>
      </c>
      <c r="E101" s="176"/>
      <c r="F101" s="243">
        <f>D101+E101</f>
        <v>0</v>
      </c>
    </row>
    <row r="102" spans="1:6" ht="40.5" customHeight="1">
      <c r="A102" s="342" t="s">
        <v>504</v>
      </c>
      <c r="B102" s="239" t="s">
        <v>486</v>
      </c>
      <c r="C102" s="240">
        <v>300</v>
      </c>
      <c r="D102" s="243">
        <v>4</v>
      </c>
      <c r="E102" s="176"/>
      <c r="F102" s="243">
        <f>D102+E102</f>
        <v>4</v>
      </c>
    </row>
    <row r="103" spans="1:6" ht="38.25" customHeight="1">
      <c r="A103" s="378" t="s">
        <v>782</v>
      </c>
      <c r="B103" s="344" t="s">
        <v>783</v>
      </c>
      <c r="C103" s="341">
        <v>200</v>
      </c>
      <c r="D103" s="343">
        <v>26</v>
      </c>
      <c r="E103" s="176"/>
      <c r="F103" s="343">
        <f>D103+E103</f>
        <v>26</v>
      </c>
    </row>
    <row r="104" spans="1:6" ht="40.5" customHeight="1">
      <c r="A104" s="378" t="s">
        <v>797</v>
      </c>
      <c r="B104" s="374" t="s">
        <v>798</v>
      </c>
      <c r="C104" s="341">
        <v>200</v>
      </c>
      <c r="D104" s="343">
        <v>0</v>
      </c>
      <c r="E104" s="176">
        <v>26</v>
      </c>
      <c r="F104" s="343">
        <f>D104+E104</f>
        <v>26</v>
      </c>
    </row>
    <row r="105" spans="1:6" ht="22.5" customHeight="1">
      <c r="A105" s="27" t="s">
        <v>243</v>
      </c>
      <c r="B105" s="15" t="s">
        <v>162</v>
      </c>
      <c r="C105" s="22"/>
      <c r="D105" s="316">
        <f>D106+D126</f>
        <v>9641.9</v>
      </c>
      <c r="E105" s="248">
        <f>E106+E126</f>
        <v>8.4376949871511897E-15</v>
      </c>
      <c r="F105" s="248">
        <f>F106+F126</f>
        <v>9641.9</v>
      </c>
    </row>
    <row r="106" spans="1:6" ht="19.5" customHeight="1">
      <c r="A106" s="44" t="s">
        <v>163</v>
      </c>
      <c r="B106" s="23" t="s">
        <v>164</v>
      </c>
      <c r="C106" s="22"/>
      <c r="D106" s="51">
        <f>D107+D112+D116+D121+D123</f>
        <v>8076.1</v>
      </c>
      <c r="E106" s="247">
        <f t="shared" ref="E106:F106" si="28">E107+E112+E116+E121+E123</f>
        <v>8.4376949871511897E-15</v>
      </c>
      <c r="F106" s="247">
        <f t="shared" si="28"/>
        <v>8076.1</v>
      </c>
    </row>
    <row r="107" spans="1:6" ht="18" customHeight="1">
      <c r="A107" s="27" t="s">
        <v>167</v>
      </c>
      <c r="B107" s="23" t="s">
        <v>168</v>
      </c>
      <c r="C107" s="22"/>
      <c r="D107" s="51">
        <f>D108+D109+D110+D111</f>
        <v>4293.5</v>
      </c>
      <c r="E107" s="172">
        <f t="shared" ref="E107:F107" si="29">E108+E109+E110+E111</f>
        <v>8.4376949871511897E-15</v>
      </c>
      <c r="F107" s="172">
        <f t="shared" si="29"/>
        <v>4293.5</v>
      </c>
    </row>
    <row r="108" spans="1:6" ht="54" customHeight="1">
      <c r="A108" s="27" t="s">
        <v>165</v>
      </c>
      <c r="B108" s="23" t="s">
        <v>169</v>
      </c>
      <c r="C108" s="22">
        <v>100</v>
      </c>
      <c r="D108" s="51">
        <v>2147.5</v>
      </c>
      <c r="E108" s="176">
        <v>-75.599999999999994</v>
      </c>
      <c r="F108" s="172">
        <f>D108+E108</f>
        <v>2071.9</v>
      </c>
    </row>
    <row r="109" spans="1:6" ht="38.25" customHeight="1">
      <c r="A109" s="47" t="s">
        <v>273</v>
      </c>
      <c r="B109" s="23" t="s">
        <v>169</v>
      </c>
      <c r="C109" s="22">
        <v>200</v>
      </c>
      <c r="D109" s="51">
        <v>1963</v>
      </c>
      <c r="E109" s="92">
        <v>78.7</v>
      </c>
      <c r="F109" s="208">
        <f t="shared" ref="F109:F111" si="30">D109+E109</f>
        <v>2041.7</v>
      </c>
    </row>
    <row r="110" spans="1:6" ht="27.75" customHeight="1">
      <c r="A110" s="27" t="s">
        <v>166</v>
      </c>
      <c r="B110" s="23" t="s">
        <v>169</v>
      </c>
      <c r="C110" s="22">
        <v>800</v>
      </c>
      <c r="D110" s="51">
        <v>19</v>
      </c>
      <c r="E110" s="92">
        <v>-3.1</v>
      </c>
      <c r="F110" s="208">
        <f t="shared" si="30"/>
        <v>15.9</v>
      </c>
    </row>
    <row r="111" spans="1:6" ht="27" customHeight="1">
      <c r="A111" s="19" t="s">
        <v>274</v>
      </c>
      <c r="B111" s="25" t="s">
        <v>170</v>
      </c>
      <c r="C111" s="22">
        <v>200</v>
      </c>
      <c r="D111" s="51">
        <v>164</v>
      </c>
      <c r="E111" s="176"/>
      <c r="F111" s="208">
        <f t="shared" si="30"/>
        <v>164</v>
      </c>
    </row>
    <row r="112" spans="1:6" ht="18" customHeight="1">
      <c r="A112" s="27" t="s">
        <v>171</v>
      </c>
      <c r="B112" s="23" t="s">
        <v>172</v>
      </c>
      <c r="C112" s="22"/>
      <c r="D112" s="51">
        <f>D113+D114+D115</f>
        <v>316.60000000000002</v>
      </c>
      <c r="E112" s="326">
        <f t="shared" ref="E112:F112" si="31">E113+E114+E115</f>
        <v>0</v>
      </c>
      <c r="F112" s="326">
        <f t="shared" si="31"/>
        <v>316.60000000000002</v>
      </c>
    </row>
    <row r="113" spans="1:6" ht="27" customHeight="1">
      <c r="A113" s="250" t="s">
        <v>275</v>
      </c>
      <c r="B113" s="23" t="s">
        <v>173</v>
      </c>
      <c r="C113" s="22">
        <v>200</v>
      </c>
      <c r="D113" s="51">
        <v>210.6</v>
      </c>
      <c r="E113" s="97"/>
      <c r="F113" s="176">
        <f>D113+E113</f>
        <v>210.6</v>
      </c>
    </row>
    <row r="114" spans="1:6" ht="27" customHeight="1">
      <c r="A114" s="325" t="s">
        <v>776</v>
      </c>
      <c r="B114" s="205" t="s">
        <v>774</v>
      </c>
      <c r="C114" s="318">
        <v>200</v>
      </c>
      <c r="D114" s="326">
        <v>100</v>
      </c>
      <c r="E114" s="97"/>
      <c r="F114" s="176">
        <f t="shared" ref="F114:F115" si="32">D114+E114</f>
        <v>100</v>
      </c>
    </row>
    <row r="115" spans="1:6" ht="27" customHeight="1">
      <c r="A115" s="325" t="s">
        <v>775</v>
      </c>
      <c r="B115" s="205" t="s">
        <v>787</v>
      </c>
      <c r="C115" s="318">
        <v>200</v>
      </c>
      <c r="D115" s="326">
        <v>6</v>
      </c>
      <c r="E115" s="97"/>
      <c r="F115" s="176">
        <f t="shared" si="32"/>
        <v>6</v>
      </c>
    </row>
    <row r="116" spans="1:6" ht="29.25" customHeight="1">
      <c r="A116" s="27" t="s">
        <v>174</v>
      </c>
      <c r="B116" s="23" t="s">
        <v>175</v>
      </c>
      <c r="C116" s="22"/>
      <c r="D116" s="243">
        <f>D117+D118+D119+D120</f>
        <v>1417.3000000000002</v>
      </c>
      <c r="E116" s="251">
        <f t="shared" ref="E116:F116" si="33">E117+E118+E119+E120</f>
        <v>0</v>
      </c>
      <c r="F116" s="251">
        <f t="shared" si="33"/>
        <v>1417.3</v>
      </c>
    </row>
    <row r="117" spans="1:6" ht="62.25" customHeight="1">
      <c r="A117" s="249" t="s">
        <v>176</v>
      </c>
      <c r="B117" s="23" t="s">
        <v>177</v>
      </c>
      <c r="C117" s="22">
        <v>100</v>
      </c>
      <c r="D117" s="51">
        <v>787.1</v>
      </c>
      <c r="E117" s="92">
        <v>-48.2</v>
      </c>
      <c r="F117" s="176">
        <f>D117+E117</f>
        <v>738.9</v>
      </c>
    </row>
    <row r="118" spans="1:6" ht="43.5" customHeight="1">
      <c r="A118" s="363" t="s">
        <v>487</v>
      </c>
      <c r="B118" s="205" t="s">
        <v>177</v>
      </c>
      <c r="C118" s="240">
        <v>500</v>
      </c>
      <c r="D118" s="243">
        <v>73.099999999999994</v>
      </c>
      <c r="E118" s="92">
        <v>48.2</v>
      </c>
      <c r="F118" s="176">
        <f>D118+E118</f>
        <v>121.3</v>
      </c>
    </row>
    <row r="119" spans="1:6" ht="64.5" customHeight="1">
      <c r="A119" s="363" t="s">
        <v>788</v>
      </c>
      <c r="B119" s="25" t="s">
        <v>178</v>
      </c>
      <c r="C119" s="22">
        <v>100</v>
      </c>
      <c r="D119" s="51">
        <v>466.7</v>
      </c>
      <c r="E119" s="176"/>
      <c r="F119" s="172">
        <f>D119+E119</f>
        <v>466.7</v>
      </c>
    </row>
    <row r="120" spans="1:6" ht="38.25" customHeight="1">
      <c r="A120" s="250" t="s">
        <v>494</v>
      </c>
      <c r="B120" s="219" t="s">
        <v>467</v>
      </c>
      <c r="C120" s="220">
        <v>100</v>
      </c>
      <c r="D120" s="222">
        <v>90.4</v>
      </c>
      <c r="E120" s="92"/>
      <c r="F120" s="222">
        <f>D120+E120</f>
        <v>90.4</v>
      </c>
    </row>
    <row r="121" spans="1:6" ht="18.75" customHeight="1">
      <c r="A121" s="93" t="s">
        <v>324</v>
      </c>
      <c r="B121" s="50" t="s">
        <v>325</v>
      </c>
      <c r="C121" s="91"/>
      <c r="D121" s="90">
        <f>D122</f>
        <v>2041.3</v>
      </c>
      <c r="E121" s="247">
        <f t="shared" ref="E121:F121" si="34">E122</f>
        <v>0</v>
      </c>
      <c r="F121" s="247">
        <f t="shared" si="34"/>
        <v>2041.3</v>
      </c>
    </row>
    <row r="122" spans="1:6" ht="28.5" customHeight="1">
      <c r="A122" s="156" t="s">
        <v>411</v>
      </c>
      <c r="B122" s="151" t="s">
        <v>410</v>
      </c>
      <c r="C122" s="86">
        <v>500</v>
      </c>
      <c r="D122" s="85">
        <v>2041.3</v>
      </c>
      <c r="E122" s="92"/>
      <c r="F122" s="172">
        <f>D122+E122</f>
        <v>2041.3</v>
      </c>
    </row>
    <row r="123" spans="1:6" ht="28.5" customHeight="1">
      <c r="A123" s="246" t="s">
        <v>488</v>
      </c>
      <c r="B123" s="205" t="s">
        <v>489</v>
      </c>
      <c r="C123" s="244"/>
      <c r="D123" s="247">
        <f>D124+D125</f>
        <v>7.4</v>
      </c>
      <c r="E123" s="247">
        <f t="shared" ref="E123" si="35">E124+E125</f>
        <v>0</v>
      </c>
      <c r="F123" s="247">
        <f t="shared" ref="F123" si="36">F124+F125</f>
        <v>7.4</v>
      </c>
    </row>
    <row r="124" spans="1:6" ht="28.5" customHeight="1">
      <c r="A124" s="250" t="s">
        <v>495</v>
      </c>
      <c r="B124" s="205" t="s">
        <v>490</v>
      </c>
      <c r="C124" s="244">
        <v>200</v>
      </c>
      <c r="D124" s="247">
        <v>3.1</v>
      </c>
      <c r="E124" s="97"/>
      <c r="F124" s="176">
        <f>D124+E124</f>
        <v>3.1</v>
      </c>
    </row>
    <row r="125" spans="1:6" ht="42.75" customHeight="1">
      <c r="A125" s="250" t="s">
        <v>496</v>
      </c>
      <c r="B125" s="205" t="s">
        <v>491</v>
      </c>
      <c r="C125" s="244">
        <v>200</v>
      </c>
      <c r="D125" s="247">
        <v>4.3</v>
      </c>
      <c r="E125" s="97"/>
      <c r="F125" s="176">
        <f>D125+E125</f>
        <v>4.3</v>
      </c>
    </row>
    <row r="126" spans="1:6" ht="21" customHeight="1">
      <c r="A126" s="39" t="s">
        <v>179</v>
      </c>
      <c r="B126" s="43" t="s">
        <v>180</v>
      </c>
      <c r="C126" s="22"/>
      <c r="D126" s="316">
        <f>D127</f>
        <v>1565.8</v>
      </c>
      <c r="E126" s="212">
        <f>E127</f>
        <v>0</v>
      </c>
      <c r="F126" s="212">
        <f>F127</f>
        <v>1565.8</v>
      </c>
    </row>
    <row r="127" spans="1:6" ht="19.5" customHeight="1">
      <c r="A127" s="237" t="s">
        <v>136</v>
      </c>
      <c r="B127" s="23" t="s">
        <v>181</v>
      </c>
      <c r="C127" s="22"/>
      <c r="D127" s="51">
        <f>D128+D129+D130+D131+D132+D133</f>
        <v>1565.8</v>
      </c>
      <c r="E127" s="211">
        <f t="shared" ref="E127:F127" si="37">E128+E129+E130+E131+E132+E133</f>
        <v>0</v>
      </c>
      <c r="F127" s="211">
        <f t="shared" si="37"/>
        <v>1565.8</v>
      </c>
    </row>
    <row r="128" spans="1:6" ht="55.5" customHeight="1">
      <c r="A128" s="275" t="s">
        <v>182</v>
      </c>
      <c r="B128" s="50" t="s">
        <v>184</v>
      </c>
      <c r="C128" s="60">
        <v>100</v>
      </c>
      <c r="D128" s="59">
        <v>1304.2</v>
      </c>
      <c r="E128" s="92">
        <v>-1.4</v>
      </c>
      <c r="F128" s="172">
        <f>D128+E128</f>
        <v>1302.8</v>
      </c>
    </row>
    <row r="129" spans="1:6" ht="41.25" customHeight="1">
      <c r="A129" s="275" t="s">
        <v>276</v>
      </c>
      <c r="B129" s="50" t="s">
        <v>184</v>
      </c>
      <c r="C129" s="60">
        <v>200</v>
      </c>
      <c r="D129" s="59">
        <v>74.099999999999994</v>
      </c>
      <c r="E129" s="92">
        <v>1.4</v>
      </c>
      <c r="F129" s="172">
        <f>D129+E129</f>
        <v>75.5</v>
      </c>
    </row>
    <row r="130" spans="1:6" ht="30" customHeight="1">
      <c r="A130" s="275" t="s">
        <v>183</v>
      </c>
      <c r="B130" s="23" t="s">
        <v>184</v>
      </c>
      <c r="C130" s="22">
        <v>800</v>
      </c>
      <c r="D130" s="51">
        <v>0.5</v>
      </c>
      <c r="E130" s="175"/>
      <c r="F130" s="172">
        <v>0.5</v>
      </c>
    </row>
    <row r="131" spans="1:6" ht="57" customHeight="1">
      <c r="A131" s="275" t="s">
        <v>326</v>
      </c>
      <c r="B131" s="92" t="s">
        <v>407</v>
      </c>
      <c r="C131" s="207">
        <v>100</v>
      </c>
      <c r="D131" s="208">
        <v>137</v>
      </c>
      <c r="E131" s="176"/>
      <c r="F131" s="208">
        <f>D131+E131</f>
        <v>137</v>
      </c>
    </row>
    <row r="132" spans="1:6" ht="65.25" customHeight="1">
      <c r="A132" s="264" t="s">
        <v>461</v>
      </c>
      <c r="B132" s="204" t="s">
        <v>457</v>
      </c>
      <c r="C132" s="207">
        <v>100</v>
      </c>
      <c r="D132" s="208">
        <v>27.4</v>
      </c>
      <c r="E132" s="176"/>
      <c r="F132" s="208">
        <f>D132+E132</f>
        <v>27.4</v>
      </c>
    </row>
    <row r="133" spans="1:6" ht="43.5" customHeight="1">
      <c r="A133" s="275" t="s">
        <v>494</v>
      </c>
      <c r="B133" s="219" t="s">
        <v>468</v>
      </c>
      <c r="C133" s="220">
        <v>100</v>
      </c>
      <c r="D133" s="94">
        <v>22.6</v>
      </c>
      <c r="E133" s="176"/>
      <c r="F133" s="208">
        <f>D133+E133</f>
        <v>22.6</v>
      </c>
    </row>
    <row r="134" spans="1:6" ht="27" customHeight="1">
      <c r="A134" s="236" t="s">
        <v>14</v>
      </c>
      <c r="B134" s="15" t="s">
        <v>185</v>
      </c>
      <c r="C134" s="22"/>
      <c r="D134" s="316">
        <f t="shared" ref="D134:F136" si="38">D135</f>
        <v>177.8</v>
      </c>
      <c r="E134" s="173">
        <f t="shared" si="38"/>
        <v>0</v>
      </c>
      <c r="F134" s="173">
        <f t="shared" si="38"/>
        <v>177.8</v>
      </c>
    </row>
    <row r="135" spans="1:6" ht="27.75" customHeight="1">
      <c r="A135" s="44" t="s">
        <v>186</v>
      </c>
      <c r="B135" s="23" t="s">
        <v>187</v>
      </c>
      <c r="C135" s="5"/>
      <c r="D135" s="51">
        <f>D136</f>
        <v>177.8</v>
      </c>
      <c r="E135" s="172">
        <f t="shared" si="38"/>
        <v>0</v>
      </c>
      <c r="F135" s="172">
        <f t="shared" si="38"/>
        <v>177.8</v>
      </c>
    </row>
    <row r="136" spans="1:6" ht="27.75" customHeight="1">
      <c r="A136" s="237" t="s">
        <v>188</v>
      </c>
      <c r="B136" s="23" t="s">
        <v>189</v>
      </c>
      <c r="C136" s="5"/>
      <c r="D136" s="51">
        <f>D137</f>
        <v>177.8</v>
      </c>
      <c r="E136" s="172">
        <f t="shared" si="38"/>
        <v>0</v>
      </c>
      <c r="F136" s="172">
        <f t="shared" si="38"/>
        <v>177.8</v>
      </c>
    </row>
    <row r="137" spans="1:6" ht="40.5" customHeight="1">
      <c r="A137" s="47" t="s">
        <v>277</v>
      </c>
      <c r="B137" s="23" t="s">
        <v>190</v>
      </c>
      <c r="C137" s="22">
        <v>200</v>
      </c>
      <c r="D137" s="51">
        <v>177.8</v>
      </c>
      <c r="E137" s="175"/>
      <c r="F137" s="172">
        <v>177.8</v>
      </c>
    </row>
    <row r="138" spans="1:6" ht="18" customHeight="1">
      <c r="A138" s="128" t="s">
        <v>15</v>
      </c>
      <c r="B138" s="15" t="s">
        <v>191</v>
      </c>
      <c r="C138" s="22"/>
      <c r="D138" s="316">
        <f t="shared" ref="D138:F139" si="39">D139</f>
        <v>170</v>
      </c>
      <c r="E138" s="173">
        <f t="shared" si="39"/>
        <v>0</v>
      </c>
      <c r="F138" s="173">
        <f t="shared" si="39"/>
        <v>170</v>
      </c>
    </row>
    <row r="139" spans="1:6" ht="27.75" customHeight="1">
      <c r="A139" s="44" t="s">
        <v>192</v>
      </c>
      <c r="B139" s="25" t="s">
        <v>193</v>
      </c>
      <c r="C139" s="37"/>
      <c r="D139" s="51">
        <f>D140</f>
        <v>170</v>
      </c>
      <c r="E139" s="172">
        <f t="shared" si="39"/>
        <v>0</v>
      </c>
      <c r="F139" s="172">
        <f t="shared" si="39"/>
        <v>170</v>
      </c>
    </row>
    <row r="140" spans="1:6" ht="24.75" customHeight="1">
      <c r="A140" s="129" t="s">
        <v>194</v>
      </c>
      <c r="B140" s="25" t="s">
        <v>195</v>
      </c>
      <c r="C140" s="37"/>
      <c r="D140" s="227">
        <f>D141+D142</f>
        <v>170</v>
      </c>
      <c r="E140" s="172">
        <f>E141+E142</f>
        <v>0</v>
      </c>
      <c r="F140" s="227">
        <f>F141+F142</f>
        <v>170</v>
      </c>
    </row>
    <row r="141" spans="1:6" ht="37.5" customHeight="1">
      <c r="A141" s="253" t="s">
        <v>278</v>
      </c>
      <c r="B141" s="166" t="s">
        <v>430</v>
      </c>
      <c r="C141" s="37">
        <v>200</v>
      </c>
      <c r="D141" s="51">
        <v>70</v>
      </c>
      <c r="E141" s="97"/>
      <c r="F141" s="176">
        <f>D141+E141</f>
        <v>70</v>
      </c>
    </row>
    <row r="142" spans="1:6" ht="26.25" customHeight="1">
      <c r="A142" s="250" t="s">
        <v>512</v>
      </c>
      <c r="B142" s="223" t="s">
        <v>472</v>
      </c>
      <c r="C142" s="37">
        <v>200</v>
      </c>
      <c r="D142" s="227">
        <v>100</v>
      </c>
      <c r="E142" s="97"/>
      <c r="F142" s="176">
        <f>D142+E142</f>
        <v>100</v>
      </c>
    </row>
    <row r="143" spans="1:6" ht="39.75" customHeight="1">
      <c r="A143" s="129" t="s">
        <v>244</v>
      </c>
      <c r="B143" s="15" t="s">
        <v>196</v>
      </c>
      <c r="C143" s="22"/>
      <c r="D143" s="316">
        <f>D144+D150+D154+D159+D163+D168+D172+D175+D149</f>
        <v>16789.7</v>
      </c>
      <c r="E143" s="261">
        <f>E144+E150+E154+E159+E163+E168+E172+E175+E149</f>
        <v>-143.19999999999999</v>
      </c>
      <c r="F143" s="285">
        <f>F144+F150+F154+F159+F163+F168+F172+F175+F149</f>
        <v>16646.5</v>
      </c>
    </row>
    <row r="144" spans="1:6" ht="20.25" customHeight="1">
      <c r="A144" s="129" t="s">
        <v>309</v>
      </c>
      <c r="B144" s="69" t="s">
        <v>310</v>
      </c>
      <c r="C144" s="37"/>
      <c r="D144" s="68">
        <f>D145</f>
        <v>565.70000000000005</v>
      </c>
      <c r="E144" s="172">
        <f t="shared" ref="E144:F144" si="40">E145</f>
        <v>0</v>
      </c>
      <c r="F144" s="172">
        <f t="shared" si="40"/>
        <v>565.70000000000005</v>
      </c>
    </row>
    <row r="145" spans="1:6" ht="18.75" customHeight="1">
      <c r="A145" s="129" t="s">
        <v>311</v>
      </c>
      <c r="B145" s="69" t="s">
        <v>312</v>
      </c>
      <c r="C145" s="37"/>
      <c r="D145" s="68">
        <f>D148+D146+D147</f>
        <v>565.70000000000005</v>
      </c>
      <c r="E145" s="222">
        <f t="shared" ref="E145:F145" si="41">E148+E146+E147</f>
        <v>0</v>
      </c>
      <c r="F145" s="222">
        <f t="shared" si="41"/>
        <v>565.70000000000005</v>
      </c>
    </row>
    <row r="146" spans="1:6" ht="28.5" customHeight="1">
      <c r="A146" s="221" t="s">
        <v>469</v>
      </c>
      <c r="B146" s="219" t="s">
        <v>470</v>
      </c>
      <c r="C146" s="220">
        <v>300</v>
      </c>
      <c r="D146" s="222"/>
      <c r="E146" s="222"/>
      <c r="F146" s="222">
        <f>D146+E146</f>
        <v>0</v>
      </c>
    </row>
    <row r="147" spans="1:6" ht="27.75" customHeight="1">
      <c r="A147" s="221" t="s">
        <v>315</v>
      </c>
      <c r="B147" s="219" t="s">
        <v>471</v>
      </c>
      <c r="C147" s="220">
        <v>300</v>
      </c>
      <c r="D147" s="222">
        <v>565.70000000000005</v>
      </c>
      <c r="E147" s="222"/>
      <c r="F147" s="222">
        <f>D147+E147</f>
        <v>565.70000000000005</v>
      </c>
    </row>
    <row r="148" spans="1:6" ht="27" customHeight="1">
      <c r="A148" s="129" t="s">
        <v>315</v>
      </c>
      <c r="B148" s="115" t="s">
        <v>343</v>
      </c>
      <c r="C148" s="37">
        <v>300</v>
      </c>
      <c r="D148" s="68">
        <v>0</v>
      </c>
      <c r="E148" s="92"/>
      <c r="F148" s="176">
        <f>D148+E148</f>
        <v>0</v>
      </c>
    </row>
    <row r="149" spans="1:6" ht="28.5" customHeight="1">
      <c r="A149" s="283" t="s">
        <v>315</v>
      </c>
      <c r="B149" s="281" t="s">
        <v>767</v>
      </c>
      <c r="C149" s="37">
        <v>300</v>
      </c>
      <c r="D149" s="284">
        <v>439.2</v>
      </c>
      <c r="E149" s="92"/>
      <c r="F149" s="176">
        <f>D149+E149</f>
        <v>439.2</v>
      </c>
    </row>
    <row r="150" spans="1:6" ht="18.75" customHeight="1">
      <c r="A150" s="126" t="s">
        <v>349</v>
      </c>
      <c r="B150" s="120" t="s">
        <v>350</v>
      </c>
      <c r="C150" s="37"/>
      <c r="D150" s="123">
        <f>D151</f>
        <v>5.0999999999999996</v>
      </c>
      <c r="E150" s="262">
        <f t="shared" ref="E150:F150" si="42">E151</f>
        <v>0</v>
      </c>
      <c r="F150" s="262">
        <f t="shared" si="42"/>
        <v>5.0999999999999996</v>
      </c>
    </row>
    <row r="151" spans="1:6" ht="18" customHeight="1">
      <c r="A151" s="149" t="s">
        <v>354</v>
      </c>
      <c r="B151" s="120" t="s">
        <v>351</v>
      </c>
      <c r="C151" s="37"/>
      <c r="D151" s="123">
        <f>D152+D153</f>
        <v>5.0999999999999996</v>
      </c>
      <c r="E151" s="254">
        <f t="shared" ref="E151:F151" si="43">E152+E153</f>
        <v>0</v>
      </c>
      <c r="F151" s="254">
        <f t="shared" si="43"/>
        <v>5.0999999999999996</v>
      </c>
    </row>
    <row r="152" spans="1:6" ht="40.5" customHeight="1">
      <c r="A152" s="294" t="s">
        <v>768</v>
      </c>
      <c r="B152" s="252" t="s">
        <v>352</v>
      </c>
      <c r="C152" s="37">
        <v>200</v>
      </c>
      <c r="D152" s="254">
        <v>5.0999999999999996</v>
      </c>
      <c r="E152" s="176"/>
      <c r="F152" s="254">
        <f>D152+E152</f>
        <v>5.0999999999999996</v>
      </c>
    </row>
    <row r="153" spans="1:6" ht="38.25" customHeight="1">
      <c r="A153" s="294" t="s">
        <v>769</v>
      </c>
      <c r="B153" s="120" t="s">
        <v>352</v>
      </c>
      <c r="C153" s="37">
        <v>400</v>
      </c>
      <c r="D153" s="123">
        <v>0</v>
      </c>
      <c r="E153" s="176"/>
      <c r="F153" s="172">
        <f>D153+E153</f>
        <v>0</v>
      </c>
    </row>
    <row r="154" spans="1:6" ht="27" customHeight="1">
      <c r="A154" s="126" t="s">
        <v>361</v>
      </c>
      <c r="B154" s="120" t="s">
        <v>363</v>
      </c>
      <c r="C154" s="37"/>
      <c r="D154" s="123">
        <f>D155</f>
        <v>1177.3</v>
      </c>
      <c r="E154" s="330">
        <f t="shared" ref="E154:F154" si="44">E155</f>
        <v>-143.19999999999999</v>
      </c>
      <c r="F154" s="330">
        <f t="shared" si="44"/>
        <v>1034.0999999999999</v>
      </c>
    </row>
    <row r="155" spans="1:6" ht="17.25" customHeight="1">
      <c r="A155" s="126" t="s">
        <v>362</v>
      </c>
      <c r="B155" s="120" t="s">
        <v>368</v>
      </c>
      <c r="C155" s="37"/>
      <c r="D155" s="123">
        <f>D156+D157+D158</f>
        <v>1177.3</v>
      </c>
      <c r="E155" s="330">
        <f t="shared" ref="E155:F155" si="45">E156+E157+E158</f>
        <v>-143.19999999999999</v>
      </c>
      <c r="F155" s="330">
        <f t="shared" si="45"/>
        <v>1034.0999999999999</v>
      </c>
    </row>
    <row r="156" spans="1:6" ht="39" customHeight="1">
      <c r="A156" s="126" t="s">
        <v>379</v>
      </c>
      <c r="B156" s="120" t="s">
        <v>369</v>
      </c>
      <c r="C156" s="37">
        <v>200</v>
      </c>
      <c r="D156" s="123">
        <v>879.9</v>
      </c>
      <c r="E156" s="267"/>
      <c r="F156" s="172">
        <f>D156+E156</f>
        <v>879.9</v>
      </c>
    </row>
    <row r="157" spans="1:6" ht="24.75" customHeight="1">
      <c r="A157" s="126" t="s">
        <v>378</v>
      </c>
      <c r="B157" s="120" t="s">
        <v>370</v>
      </c>
      <c r="C157" s="37">
        <v>200</v>
      </c>
      <c r="D157" s="123">
        <v>143.19999999999999</v>
      </c>
      <c r="E157" s="176">
        <v>-143.19999999999999</v>
      </c>
      <c r="F157" s="330">
        <f t="shared" ref="F157:F158" si="46">D157+E157</f>
        <v>0</v>
      </c>
    </row>
    <row r="158" spans="1:6" ht="24.75" customHeight="1">
      <c r="A158" s="329" t="s">
        <v>777</v>
      </c>
      <c r="B158" s="328" t="s">
        <v>778</v>
      </c>
      <c r="C158" s="37">
        <v>500</v>
      </c>
      <c r="D158" s="330">
        <v>154.19999999999999</v>
      </c>
      <c r="E158" s="176"/>
      <c r="F158" s="330">
        <f t="shared" si="46"/>
        <v>154.19999999999999</v>
      </c>
    </row>
    <row r="159" spans="1:6" ht="18.75" customHeight="1">
      <c r="A159" s="126" t="s">
        <v>353</v>
      </c>
      <c r="B159" s="120" t="s">
        <v>364</v>
      </c>
      <c r="C159" s="37"/>
      <c r="D159" s="123">
        <f>D160</f>
        <v>887.9</v>
      </c>
      <c r="E159" s="266">
        <f t="shared" ref="E159:F159" si="47">E160</f>
        <v>0</v>
      </c>
      <c r="F159" s="266">
        <f t="shared" si="47"/>
        <v>887.9</v>
      </c>
    </row>
    <row r="160" spans="1:6" ht="18" customHeight="1">
      <c r="A160" s="168" t="s">
        <v>398</v>
      </c>
      <c r="B160" s="120" t="s">
        <v>371</v>
      </c>
      <c r="C160" s="37"/>
      <c r="D160" s="266">
        <f>D161+D162</f>
        <v>887.9</v>
      </c>
      <c r="E160" s="266">
        <f t="shared" ref="E160:F160" si="48">E161+E162</f>
        <v>0</v>
      </c>
      <c r="F160" s="266">
        <f t="shared" si="48"/>
        <v>887.9</v>
      </c>
    </row>
    <row r="161" spans="1:6" ht="30" customHeight="1">
      <c r="A161" s="265" t="s">
        <v>517</v>
      </c>
      <c r="B161" s="263" t="s">
        <v>516</v>
      </c>
      <c r="C161" s="37">
        <v>800</v>
      </c>
      <c r="D161" s="266">
        <v>343.1</v>
      </c>
      <c r="E161" s="176"/>
      <c r="F161" s="266">
        <f>D161+E161</f>
        <v>343.1</v>
      </c>
    </row>
    <row r="162" spans="1:6" ht="25.5" customHeight="1">
      <c r="A162" s="167" t="s">
        <v>424</v>
      </c>
      <c r="B162" s="152" t="s">
        <v>412</v>
      </c>
      <c r="C162" s="37">
        <v>500</v>
      </c>
      <c r="D162" s="123">
        <v>544.79999999999995</v>
      </c>
      <c r="E162" s="176"/>
      <c r="F162" s="172">
        <f>D162+E162</f>
        <v>544.79999999999995</v>
      </c>
    </row>
    <row r="163" spans="1:6" ht="16.5" customHeight="1">
      <c r="A163" s="131" t="s">
        <v>355</v>
      </c>
      <c r="B163" s="120" t="s">
        <v>365</v>
      </c>
      <c r="C163" s="37"/>
      <c r="D163" s="123">
        <f>D164</f>
        <v>12865</v>
      </c>
      <c r="E163" s="184">
        <f t="shared" ref="E163:F163" si="49">E164</f>
        <v>0</v>
      </c>
      <c r="F163" s="184">
        <f t="shared" si="49"/>
        <v>12865</v>
      </c>
    </row>
    <row r="164" spans="1:6" ht="16.5" customHeight="1">
      <c r="A164" s="234" t="s">
        <v>399</v>
      </c>
      <c r="B164" s="120" t="s">
        <v>372</v>
      </c>
      <c r="C164" s="37"/>
      <c r="D164" s="123">
        <f>D165+D166+D167</f>
        <v>12865</v>
      </c>
      <c r="E164" s="184">
        <f t="shared" ref="E164:F164" si="50">E165+E166+E167</f>
        <v>0</v>
      </c>
      <c r="F164" s="184">
        <f t="shared" si="50"/>
        <v>12865</v>
      </c>
    </row>
    <row r="165" spans="1:6" ht="38.25" customHeight="1">
      <c r="A165" s="264" t="s">
        <v>358</v>
      </c>
      <c r="B165" s="166" t="s">
        <v>431</v>
      </c>
      <c r="C165" s="37">
        <v>800</v>
      </c>
      <c r="D165" s="123">
        <v>9393</v>
      </c>
      <c r="E165" s="176"/>
      <c r="F165" s="172">
        <f>D165+E165</f>
        <v>9393</v>
      </c>
    </row>
    <row r="166" spans="1:6" ht="29.25" customHeight="1">
      <c r="A166" s="233" t="s">
        <v>434</v>
      </c>
      <c r="B166" s="169" t="s">
        <v>433</v>
      </c>
      <c r="C166" s="37">
        <v>500</v>
      </c>
      <c r="D166" s="170">
        <v>3365</v>
      </c>
      <c r="E166" s="176"/>
      <c r="F166" s="172">
        <f>D166+E166</f>
        <v>3365</v>
      </c>
    </row>
    <row r="167" spans="1:6" ht="27" customHeight="1">
      <c r="A167" s="264" t="s">
        <v>377</v>
      </c>
      <c r="B167" s="120" t="s">
        <v>373</v>
      </c>
      <c r="C167" s="37">
        <v>200</v>
      </c>
      <c r="D167" s="123">
        <v>107</v>
      </c>
      <c r="E167" s="176"/>
      <c r="F167" s="327">
        <f>D167+E167</f>
        <v>107</v>
      </c>
    </row>
    <row r="168" spans="1:6" ht="42" customHeight="1">
      <c r="A168" s="126" t="s">
        <v>356</v>
      </c>
      <c r="B168" s="120" t="s">
        <v>366</v>
      </c>
      <c r="C168" s="37"/>
      <c r="D168" s="123">
        <f>D169</f>
        <v>0</v>
      </c>
      <c r="E168" s="266">
        <f t="shared" ref="E168:F168" si="51">E169</f>
        <v>0</v>
      </c>
      <c r="F168" s="266">
        <f t="shared" si="51"/>
        <v>0</v>
      </c>
    </row>
    <row r="169" spans="1:6" ht="27.75" customHeight="1">
      <c r="A169" s="129" t="s">
        <v>357</v>
      </c>
      <c r="B169" s="120" t="s">
        <v>374</v>
      </c>
      <c r="C169" s="37"/>
      <c r="D169" s="123">
        <f>D170+D171</f>
        <v>0</v>
      </c>
      <c r="E169" s="266">
        <f t="shared" ref="E169:F169" si="52">E170+E171</f>
        <v>0</v>
      </c>
      <c r="F169" s="266">
        <f t="shared" si="52"/>
        <v>0</v>
      </c>
    </row>
    <row r="170" spans="1:6" ht="27.75" customHeight="1">
      <c r="A170" s="265" t="s">
        <v>518</v>
      </c>
      <c r="B170" s="263" t="s">
        <v>374</v>
      </c>
      <c r="C170" s="37">
        <v>200</v>
      </c>
      <c r="D170" s="266">
        <v>0</v>
      </c>
      <c r="E170" s="176"/>
      <c r="F170" s="266">
        <f>D170+E170</f>
        <v>0</v>
      </c>
    </row>
    <row r="171" spans="1:6" ht="39.75" customHeight="1">
      <c r="A171" s="165" t="s">
        <v>425</v>
      </c>
      <c r="B171" s="152" t="s">
        <v>413</v>
      </c>
      <c r="C171" s="37">
        <v>500</v>
      </c>
      <c r="D171" s="123">
        <v>0</v>
      </c>
      <c r="E171" s="176"/>
      <c r="F171" s="172">
        <f>D171+E171</f>
        <v>0</v>
      </c>
    </row>
    <row r="172" spans="1:6" ht="16.5" customHeight="1">
      <c r="A172" s="178" t="s">
        <v>359</v>
      </c>
      <c r="B172" s="120" t="s">
        <v>367</v>
      </c>
      <c r="C172" s="37"/>
      <c r="D172" s="123">
        <f>D173</f>
        <v>200</v>
      </c>
      <c r="E172" s="176"/>
      <c r="F172" s="172">
        <f>F173</f>
        <v>200</v>
      </c>
    </row>
    <row r="173" spans="1:6" ht="18.75" customHeight="1">
      <c r="A173" s="126" t="s">
        <v>360</v>
      </c>
      <c r="B173" s="120" t="s">
        <v>375</v>
      </c>
      <c r="C173" s="37"/>
      <c r="D173" s="123">
        <f>D174</f>
        <v>200</v>
      </c>
      <c r="E173" s="176"/>
      <c r="F173" s="172">
        <f>F174</f>
        <v>200</v>
      </c>
    </row>
    <row r="174" spans="1:6" ht="28.5" customHeight="1">
      <c r="A174" s="165" t="s">
        <v>426</v>
      </c>
      <c r="B174" s="158" t="s">
        <v>419</v>
      </c>
      <c r="C174" s="37">
        <v>500</v>
      </c>
      <c r="D174" s="123">
        <v>200</v>
      </c>
      <c r="E174" s="176"/>
      <c r="F174" s="172">
        <v>200</v>
      </c>
    </row>
    <row r="175" spans="1:6" ht="37.5" customHeight="1">
      <c r="A175" s="249" t="s">
        <v>497</v>
      </c>
      <c r="B175" s="229" t="s">
        <v>478</v>
      </c>
      <c r="C175" s="37"/>
      <c r="D175" s="231">
        <f>D176</f>
        <v>649.5</v>
      </c>
      <c r="E175" s="231">
        <f t="shared" ref="E175:F175" si="53">E176</f>
        <v>0</v>
      </c>
      <c r="F175" s="231">
        <f t="shared" si="53"/>
        <v>649.5</v>
      </c>
    </row>
    <row r="176" spans="1:6" ht="17.25" customHeight="1">
      <c r="A176" s="230" t="s">
        <v>476</v>
      </c>
      <c r="B176" s="229" t="s">
        <v>479</v>
      </c>
      <c r="C176" s="37"/>
      <c r="D176" s="231">
        <f>D177+D179+D178</f>
        <v>649.5</v>
      </c>
      <c r="E176" s="370">
        <f t="shared" ref="E176:F176" si="54">E177+E179+E178</f>
        <v>0</v>
      </c>
      <c r="F176" s="370">
        <f t="shared" si="54"/>
        <v>649.5</v>
      </c>
    </row>
    <row r="177" spans="1:6" ht="39.75" customHeight="1">
      <c r="A177" s="249" t="s">
        <v>498</v>
      </c>
      <c r="B177" s="229" t="s">
        <v>477</v>
      </c>
      <c r="C177" s="37">
        <v>200</v>
      </c>
      <c r="D177" s="231">
        <v>0</v>
      </c>
      <c r="E177" s="176"/>
      <c r="F177" s="231">
        <f>D177+E177</f>
        <v>0</v>
      </c>
    </row>
    <row r="178" spans="1:6" ht="39.75" customHeight="1">
      <c r="A178" s="363" t="s">
        <v>498</v>
      </c>
      <c r="B178" s="362" t="s">
        <v>789</v>
      </c>
      <c r="C178" s="37">
        <v>200</v>
      </c>
      <c r="D178" s="370">
        <v>100</v>
      </c>
      <c r="E178" s="176"/>
      <c r="F178" s="370">
        <f>D178+E178</f>
        <v>100</v>
      </c>
    </row>
    <row r="179" spans="1:6" ht="36.75" customHeight="1">
      <c r="A179" s="249" t="s">
        <v>499</v>
      </c>
      <c r="B179" s="235" t="s">
        <v>480</v>
      </c>
      <c r="C179" s="37">
        <v>200</v>
      </c>
      <c r="D179" s="238">
        <v>549.5</v>
      </c>
      <c r="E179" s="176"/>
      <c r="F179" s="238">
        <f>D179+E179</f>
        <v>549.5</v>
      </c>
    </row>
    <row r="180" spans="1:6" ht="28.5" customHeight="1">
      <c r="A180" s="346" t="s">
        <v>16</v>
      </c>
      <c r="B180" s="15" t="s">
        <v>197</v>
      </c>
      <c r="C180" s="22"/>
      <c r="D180" s="316">
        <f>D181</f>
        <v>189</v>
      </c>
      <c r="E180" s="338">
        <f t="shared" ref="E180:F180" si="55">E181</f>
        <v>0</v>
      </c>
      <c r="F180" s="338">
        <f t="shared" si="55"/>
        <v>189</v>
      </c>
    </row>
    <row r="181" spans="1:6" ht="24.75" customHeight="1">
      <c r="A181" s="129" t="s">
        <v>198</v>
      </c>
      <c r="B181" s="23" t="s">
        <v>199</v>
      </c>
      <c r="C181" s="22"/>
      <c r="D181" s="51">
        <f>D182</f>
        <v>189</v>
      </c>
      <c r="E181" s="337">
        <f t="shared" ref="E181:F181" si="56">E182</f>
        <v>0</v>
      </c>
      <c r="F181" s="337">
        <f t="shared" si="56"/>
        <v>189</v>
      </c>
    </row>
    <row r="182" spans="1:6" ht="26.25" customHeight="1">
      <c r="A182" s="129" t="s">
        <v>201</v>
      </c>
      <c r="B182" s="23" t="s">
        <v>202</v>
      </c>
      <c r="C182" s="22"/>
      <c r="D182" s="51">
        <f>D183</f>
        <v>189</v>
      </c>
      <c r="E182" s="337">
        <f t="shared" ref="E182:F182" si="57">E183</f>
        <v>0</v>
      </c>
      <c r="F182" s="337">
        <f t="shared" si="57"/>
        <v>189</v>
      </c>
    </row>
    <row r="183" spans="1:6" ht="27.75" customHeight="1">
      <c r="A183" s="129" t="s">
        <v>200</v>
      </c>
      <c r="B183" s="50" t="s">
        <v>203</v>
      </c>
      <c r="C183" s="62">
        <v>800</v>
      </c>
      <c r="D183" s="61">
        <v>189</v>
      </c>
      <c r="E183" s="176"/>
      <c r="F183" s="172">
        <f>D183+E183</f>
        <v>189</v>
      </c>
    </row>
    <row r="184" spans="1:6" ht="19.5" customHeight="1">
      <c r="A184" s="129" t="s">
        <v>245</v>
      </c>
      <c r="B184" s="15" t="s">
        <v>204</v>
      </c>
      <c r="C184" s="62"/>
      <c r="D184" s="316">
        <f>D185</f>
        <v>400</v>
      </c>
      <c r="E184" s="175"/>
      <c r="F184" s="173">
        <f>F185</f>
        <v>400</v>
      </c>
    </row>
    <row r="185" spans="1:6" ht="26.25" customHeight="1">
      <c r="A185" s="129" t="s">
        <v>205</v>
      </c>
      <c r="B185" s="23" t="s">
        <v>206</v>
      </c>
      <c r="C185" s="22"/>
      <c r="D185" s="51">
        <f>D186</f>
        <v>400</v>
      </c>
      <c r="E185" s="175"/>
      <c r="F185" s="172">
        <f>F186</f>
        <v>400</v>
      </c>
    </row>
    <row r="186" spans="1:6" ht="17.25" customHeight="1">
      <c r="A186" s="129" t="s">
        <v>208</v>
      </c>
      <c r="B186" s="23" t="s">
        <v>209</v>
      </c>
      <c r="C186" s="22"/>
      <c r="D186" s="51">
        <f>D187</f>
        <v>400</v>
      </c>
      <c r="E186" s="175"/>
      <c r="F186" s="172">
        <f>F187</f>
        <v>400</v>
      </c>
    </row>
    <row r="187" spans="1:6" ht="28.5" customHeight="1">
      <c r="A187" s="129" t="s">
        <v>207</v>
      </c>
      <c r="B187" s="23" t="s">
        <v>210</v>
      </c>
      <c r="C187" s="22">
        <v>800</v>
      </c>
      <c r="D187" s="51">
        <v>400</v>
      </c>
      <c r="E187" s="175"/>
      <c r="F187" s="172">
        <v>400</v>
      </c>
    </row>
    <row r="188" spans="1:6" ht="24.75" customHeight="1">
      <c r="A188" s="28" t="s">
        <v>17</v>
      </c>
      <c r="B188" s="21">
        <v>1000000000</v>
      </c>
      <c r="C188" s="22"/>
      <c r="D188" s="316">
        <f t="shared" ref="D188:F188" si="58">D189+D192</f>
        <v>980</v>
      </c>
      <c r="E188" s="261">
        <f t="shared" si="58"/>
        <v>0</v>
      </c>
      <c r="F188" s="261">
        <f t="shared" si="58"/>
        <v>980</v>
      </c>
    </row>
    <row r="189" spans="1:6" ht="19.5" customHeight="1">
      <c r="A189" s="27" t="s">
        <v>211</v>
      </c>
      <c r="B189" s="29">
        <v>1010000000</v>
      </c>
      <c r="C189" s="22"/>
      <c r="D189" s="51">
        <f>D190</f>
        <v>680</v>
      </c>
      <c r="E189" s="262">
        <f t="shared" ref="E189:F189" si="59">E190</f>
        <v>0</v>
      </c>
      <c r="F189" s="262">
        <f t="shared" si="59"/>
        <v>680</v>
      </c>
    </row>
    <row r="190" spans="1:6" ht="24.75" customHeight="1">
      <c r="A190" s="27" t="s">
        <v>212</v>
      </c>
      <c r="B190" s="29">
        <v>1010100000</v>
      </c>
      <c r="C190" s="22"/>
      <c r="D190" s="51">
        <f>D191</f>
        <v>680</v>
      </c>
      <c r="E190" s="262">
        <f t="shared" ref="E190:F190" si="60">E191</f>
        <v>0</v>
      </c>
      <c r="F190" s="262">
        <f t="shared" si="60"/>
        <v>680</v>
      </c>
    </row>
    <row r="191" spans="1:6" ht="40.5" customHeight="1">
      <c r="A191" s="122" t="s">
        <v>279</v>
      </c>
      <c r="B191" s="29">
        <v>1010120080</v>
      </c>
      <c r="C191" s="22">
        <v>200</v>
      </c>
      <c r="D191" s="51">
        <v>680</v>
      </c>
      <c r="E191" s="176"/>
      <c r="F191" s="172">
        <f>D191+E191</f>
        <v>680</v>
      </c>
    </row>
    <row r="192" spans="1:6" ht="27.75" customHeight="1">
      <c r="A192" s="24" t="s">
        <v>213</v>
      </c>
      <c r="B192" s="29">
        <v>1020000000</v>
      </c>
      <c r="C192" s="22"/>
      <c r="D192" s="51">
        <f>D193</f>
        <v>300</v>
      </c>
      <c r="E192" s="262">
        <f t="shared" ref="E192:F192" si="61">E193</f>
        <v>0</v>
      </c>
      <c r="F192" s="262">
        <f t="shared" si="61"/>
        <v>300</v>
      </c>
    </row>
    <row r="193" spans="1:6" ht="27.75" customHeight="1">
      <c r="A193" s="27" t="s">
        <v>214</v>
      </c>
      <c r="B193" s="29">
        <v>1020100000</v>
      </c>
      <c r="C193" s="22"/>
      <c r="D193" s="51">
        <f>D194</f>
        <v>300</v>
      </c>
      <c r="E193" s="262">
        <f t="shared" ref="E193:F193" si="62">E194</f>
        <v>0</v>
      </c>
      <c r="F193" s="262">
        <f t="shared" si="62"/>
        <v>300</v>
      </c>
    </row>
    <row r="194" spans="1:6" ht="37.5" customHeight="1">
      <c r="A194" s="46" t="s">
        <v>280</v>
      </c>
      <c r="B194" s="29">
        <v>1020120190</v>
      </c>
      <c r="C194" s="22">
        <v>200</v>
      </c>
      <c r="D194" s="51">
        <v>300</v>
      </c>
      <c r="E194" s="176"/>
      <c r="F194" s="172">
        <f>D194+E194</f>
        <v>300</v>
      </c>
    </row>
    <row r="195" spans="1:6" ht="29.25" customHeight="1">
      <c r="A195" s="13" t="s">
        <v>442</v>
      </c>
      <c r="B195" s="182">
        <v>1200000000</v>
      </c>
      <c r="C195" s="183"/>
      <c r="D195" s="316">
        <f t="shared" ref="D195:F196" si="63">D196</f>
        <v>321.7</v>
      </c>
      <c r="E195" s="185">
        <f t="shared" si="63"/>
        <v>0</v>
      </c>
      <c r="F195" s="185">
        <f t="shared" si="63"/>
        <v>321.7</v>
      </c>
    </row>
    <row r="196" spans="1:6" ht="27" customHeight="1">
      <c r="A196" s="187" t="s">
        <v>443</v>
      </c>
      <c r="B196" s="180">
        <v>1210000000</v>
      </c>
      <c r="C196" s="181"/>
      <c r="D196" s="184">
        <f>D197</f>
        <v>321.7</v>
      </c>
      <c r="E196" s="184">
        <f t="shared" si="63"/>
        <v>0</v>
      </c>
      <c r="F196" s="184">
        <f t="shared" si="63"/>
        <v>321.7</v>
      </c>
    </row>
    <row r="197" spans="1:6" ht="19.5" customHeight="1">
      <c r="A197" s="187" t="s">
        <v>444</v>
      </c>
      <c r="B197" s="180">
        <v>1210100000</v>
      </c>
      <c r="C197" s="181"/>
      <c r="D197" s="184">
        <f>D198+D199</f>
        <v>321.7</v>
      </c>
      <c r="E197" s="184">
        <f t="shared" ref="E197:F197" si="64">E198+E199</f>
        <v>0</v>
      </c>
      <c r="F197" s="184">
        <f t="shared" si="64"/>
        <v>321.7</v>
      </c>
    </row>
    <row r="198" spans="1:6" ht="29.25" customHeight="1">
      <c r="A198" s="249" t="s">
        <v>514</v>
      </c>
      <c r="B198" s="180">
        <v>1210120390</v>
      </c>
      <c r="C198" s="181">
        <v>200</v>
      </c>
      <c r="D198" s="184">
        <v>321.7</v>
      </c>
      <c r="E198" s="97"/>
      <c r="F198" s="184">
        <f>D198+E198</f>
        <v>321.7</v>
      </c>
    </row>
    <row r="199" spans="1:6" ht="29.25" customHeight="1">
      <c r="A199" s="249" t="s">
        <v>515</v>
      </c>
      <c r="B199" s="180">
        <v>1210120400</v>
      </c>
      <c r="C199" s="181">
        <v>200</v>
      </c>
      <c r="D199" s="184"/>
      <c r="E199" s="175"/>
      <c r="F199" s="184">
        <f>D199+E199</f>
        <v>0</v>
      </c>
    </row>
    <row r="200" spans="1:6" ht="28.5" customHeight="1">
      <c r="A200" s="186" t="s">
        <v>79</v>
      </c>
      <c r="B200" s="21">
        <v>1400000000</v>
      </c>
      <c r="C200" s="20"/>
      <c r="D200" s="316">
        <f>D201</f>
        <v>513.6</v>
      </c>
      <c r="E200" s="423">
        <f>E201</f>
        <v>0</v>
      </c>
      <c r="F200" s="173">
        <f>F201</f>
        <v>513.6</v>
      </c>
    </row>
    <row r="201" spans="1:6" ht="25.5" customHeight="1">
      <c r="A201" s="27" t="s">
        <v>215</v>
      </c>
      <c r="B201" s="23" t="s">
        <v>216</v>
      </c>
      <c r="C201" s="22"/>
      <c r="D201" s="51">
        <f>D202</f>
        <v>513.6</v>
      </c>
      <c r="E201" s="175"/>
      <c r="F201" s="172">
        <f>F202</f>
        <v>513.6</v>
      </c>
    </row>
    <row r="202" spans="1:6" ht="21.75" customHeight="1">
      <c r="A202" s="7" t="s">
        <v>217</v>
      </c>
      <c r="B202" s="23" t="s">
        <v>218</v>
      </c>
      <c r="C202" s="22"/>
      <c r="D202" s="51">
        <f>D203+D204+D205+D206</f>
        <v>513.6</v>
      </c>
      <c r="E202" s="175"/>
      <c r="F202" s="172">
        <f>F203+F204+F205+F206</f>
        <v>513.6</v>
      </c>
    </row>
    <row r="203" spans="1:6" ht="26.25" customHeight="1">
      <c r="A203" s="96" t="s">
        <v>327</v>
      </c>
      <c r="B203" s="32">
        <v>1410100310</v>
      </c>
      <c r="C203" s="31">
        <v>200</v>
      </c>
      <c r="D203" s="51">
        <v>80</v>
      </c>
      <c r="E203" s="175"/>
      <c r="F203" s="172">
        <v>80</v>
      </c>
    </row>
    <row r="204" spans="1:6" ht="40.5" customHeight="1">
      <c r="A204" s="156" t="s">
        <v>414</v>
      </c>
      <c r="B204" s="154">
        <v>1410100310</v>
      </c>
      <c r="C204" s="150">
        <v>600</v>
      </c>
      <c r="D204" s="157">
        <v>70</v>
      </c>
      <c r="E204" s="175"/>
      <c r="F204" s="172">
        <v>70</v>
      </c>
    </row>
    <row r="205" spans="1:6" ht="51.75" customHeight="1">
      <c r="A205" s="24" t="s">
        <v>219</v>
      </c>
      <c r="B205" s="26">
        <v>1410180360</v>
      </c>
      <c r="C205" s="22">
        <v>100</v>
      </c>
      <c r="D205" s="51">
        <v>273.89999999999998</v>
      </c>
      <c r="E205" s="176">
        <v>2.2999999999999998</v>
      </c>
      <c r="F205" s="172">
        <f>D205+E205</f>
        <v>276.2</v>
      </c>
    </row>
    <row r="206" spans="1:6" ht="39" customHeight="1">
      <c r="A206" s="46" t="s">
        <v>282</v>
      </c>
      <c r="B206" s="26">
        <v>1410180360</v>
      </c>
      <c r="C206" s="22">
        <v>200</v>
      </c>
      <c r="D206" s="51">
        <v>89.7</v>
      </c>
      <c r="E206" s="176">
        <v>-2.2999999999999998</v>
      </c>
      <c r="F206" s="335">
        <f>D206+E206</f>
        <v>87.4</v>
      </c>
    </row>
    <row r="207" spans="1:6" ht="27" customHeight="1">
      <c r="A207" s="13" t="s">
        <v>81</v>
      </c>
      <c r="B207" s="21">
        <v>1500000000</v>
      </c>
      <c r="C207" s="20"/>
      <c r="D207" s="316">
        <f>D208</f>
        <v>100</v>
      </c>
      <c r="E207" s="360">
        <f t="shared" ref="E207:F208" si="65">E208</f>
        <v>0</v>
      </c>
      <c r="F207" s="360">
        <f t="shared" si="65"/>
        <v>100</v>
      </c>
    </row>
    <row r="208" spans="1:6" ht="27.75" customHeight="1">
      <c r="A208" s="24" t="s">
        <v>220</v>
      </c>
      <c r="B208" s="29">
        <v>1510000000</v>
      </c>
      <c r="C208" s="22"/>
      <c r="D208" s="51">
        <f>D209</f>
        <v>100</v>
      </c>
      <c r="E208" s="361">
        <f t="shared" si="65"/>
        <v>0</v>
      </c>
      <c r="F208" s="361">
        <f t="shared" si="65"/>
        <v>100</v>
      </c>
    </row>
    <row r="209" spans="1:6" ht="16.5" customHeight="1">
      <c r="A209" s="4" t="s">
        <v>221</v>
      </c>
      <c r="B209" s="29">
        <v>1510100000</v>
      </c>
      <c r="C209" s="22"/>
      <c r="D209" s="51">
        <f>D210+D211+D212+D213+D214</f>
        <v>100</v>
      </c>
      <c r="E209" s="361">
        <f t="shared" ref="E209:F209" si="66">E210+E211+E212+E213+E214</f>
        <v>0</v>
      </c>
      <c r="F209" s="361">
        <f t="shared" si="66"/>
        <v>100</v>
      </c>
    </row>
    <row r="210" spans="1:6" ht="27" customHeight="1">
      <c r="A210" s="95" t="s">
        <v>328</v>
      </c>
      <c r="B210" s="32">
        <v>1510100500</v>
      </c>
      <c r="C210" s="31">
        <v>200</v>
      </c>
      <c r="D210" s="51">
        <v>4.7</v>
      </c>
      <c r="E210" s="92"/>
      <c r="F210" s="172">
        <f>D210+E210</f>
        <v>4.7</v>
      </c>
    </row>
    <row r="211" spans="1:6" ht="36" customHeight="1">
      <c r="A211" s="153" t="s">
        <v>415</v>
      </c>
      <c r="B211" s="154">
        <v>1510100500</v>
      </c>
      <c r="C211" s="150">
        <v>600</v>
      </c>
      <c r="D211" s="157">
        <v>15.3</v>
      </c>
      <c r="E211" s="92"/>
      <c r="F211" s="361">
        <f>D211+E211</f>
        <v>15.3</v>
      </c>
    </row>
    <row r="212" spans="1:6" ht="26.25" customHeight="1">
      <c r="A212" s="46" t="s">
        <v>283</v>
      </c>
      <c r="B212" s="26">
        <v>1510100510</v>
      </c>
      <c r="C212" s="22">
        <v>200</v>
      </c>
      <c r="D212" s="51">
        <v>50</v>
      </c>
      <c r="E212" s="175"/>
      <c r="F212" s="172">
        <v>50</v>
      </c>
    </row>
    <row r="213" spans="1:6" ht="26.25" customHeight="1">
      <c r="A213" s="421" t="s">
        <v>416</v>
      </c>
      <c r="B213" s="155">
        <v>1510100510</v>
      </c>
      <c r="C213" s="150">
        <v>600</v>
      </c>
      <c r="D213" s="157">
        <v>20</v>
      </c>
      <c r="E213" s="175"/>
      <c r="F213" s="172">
        <v>20</v>
      </c>
    </row>
    <row r="214" spans="1:6" ht="36.75" customHeight="1">
      <c r="A214" s="153" t="s">
        <v>417</v>
      </c>
      <c r="B214" s="155">
        <v>1510100520</v>
      </c>
      <c r="C214" s="150">
        <v>600</v>
      </c>
      <c r="D214" s="51">
        <v>10</v>
      </c>
      <c r="E214" s="175"/>
      <c r="F214" s="172">
        <v>10</v>
      </c>
    </row>
    <row r="215" spans="1:6" ht="19.5" customHeight="1">
      <c r="A215" s="13" t="s">
        <v>248</v>
      </c>
      <c r="B215" s="21">
        <v>1700000000</v>
      </c>
      <c r="C215" s="20"/>
      <c r="D215" s="316">
        <f t="shared" ref="D215:F216" si="67">D216</f>
        <v>129</v>
      </c>
      <c r="E215" s="189">
        <f t="shared" si="67"/>
        <v>-64.3</v>
      </c>
      <c r="F215" s="189">
        <f t="shared" si="67"/>
        <v>64.7</v>
      </c>
    </row>
    <row r="216" spans="1:6" ht="24.75" customHeight="1">
      <c r="A216" s="24" t="s">
        <v>249</v>
      </c>
      <c r="B216" s="26">
        <v>1710000000</v>
      </c>
      <c r="C216" s="22"/>
      <c r="D216" s="51">
        <f>D217</f>
        <v>129</v>
      </c>
      <c r="E216" s="188">
        <f t="shared" si="67"/>
        <v>-64.3</v>
      </c>
      <c r="F216" s="188">
        <f t="shared" si="67"/>
        <v>64.7</v>
      </c>
    </row>
    <row r="217" spans="1:6" ht="16.5" customHeight="1">
      <c r="A217" s="126" t="s">
        <v>250</v>
      </c>
      <c r="B217" s="26">
        <v>1710100000</v>
      </c>
      <c r="C217" s="22"/>
      <c r="D217" s="51">
        <f>D218+D219</f>
        <v>129</v>
      </c>
      <c r="E217" s="188">
        <f t="shared" ref="E217:F217" si="68">E218+E219</f>
        <v>-64.3</v>
      </c>
      <c r="F217" s="188">
        <f t="shared" si="68"/>
        <v>64.7</v>
      </c>
    </row>
    <row r="218" spans="1:6" ht="25.5" customHeight="1">
      <c r="A218" s="421" t="s">
        <v>947</v>
      </c>
      <c r="B218" s="26">
        <v>1710100700</v>
      </c>
      <c r="C218" s="22">
        <v>600</v>
      </c>
      <c r="D218" s="51">
        <v>0</v>
      </c>
      <c r="E218" s="176">
        <v>64.7</v>
      </c>
      <c r="F218" s="172">
        <f>D218+E218</f>
        <v>64.7</v>
      </c>
    </row>
    <row r="219" spans="1:6" ht="30" customHeight="1">
      <c r="A219" s="386" t="s">
        <v>285</v>
      </c>
      <c r="B219" s="26">
        <v>1710100710</v>
      </c>
      <c r="C219" s="22">
        <v>200</v>
      </c>
      <c r="D219" s="51">
        <v>129</v>
      </c>
      <c r="E219" s="176">
        <v>-129</v>
      </c>
      <c r="F219" s="379">
        <f>D219+E219</f>
        <v>0</v>
      </c>
    </row>
    <row r="220" spans="1:6" ht="25.5" customHeight="1">
      <c r="A220" s="13" t="s">
        <v>339</v>
      </c>
      <c r="B220" s="113">
        <v>1900000000</v>
      </c>
      <c r="C220" s="114"/>
      <c r="D220" s="316">
        <f>D221</f>
        <v>250</v>
      </c>
      <c r="E220" s="381">
        <f t="shared" ref="E220:F222" si="69">E221</f>
        <v>-250</v>
      </c>
      <c r="F220" s="381">
        <f t="shared" si="69"/>
        <v>0</v>
      </c>
    </row>
    <row r="221" spans="1:6" ht="27" customHeight="1">
      <c r="A221" s="386" t="s">
        <v>340</v>
      </c>
      <c r="B221" s="116">
        <v>1920000000</v>
      </c>
      <c r="C221" s="114"/>
      <c r="D221" s="117">
        <f>D222</f>
        <v>250</v>
      </c>
      <c r="E221" s="382">
        <f t="shared" si="69"/>
        <v>-250</v>
      </c>
      <c r="F221" s="382">
        <f t="shared" si="69"/>
        <v>0</v>
      </c>
    </row>
    <row r="222" spans="1:6" ht="27.75" customHeight="1">
      <c r="A222" s="386" t="s">
        <v>341</v>
      </c>
      <c r="B222" s="116">
        <v>1920100000</v>
      </c>
      <c r="C222" s="114"/>
      <c r="D222" s="117">
        <f>D223</f>
        <v>250</v>
      </c>
      <c r="E222" s="382">
        <f t="shared" si="69"/>
        <v>-250</v>
      </c>
      <c r="F222" s="382">
        <f t="shared" si="69"/>
        <v>0</v>
      </c>
    </row>
    <row r="223" spans="1:6" ht="63.75" customHeight="1">
      <c r="A223" s="130" t="s">
        <v>342</v>
      </c>
      <c r="B223" s="116">
        <v>1920120300</v>
      </c>
      <c r="C223" s="114">
        <v>200</v>
      </c>
      <c r="D223" s="117">
        <v>250</v>
      </c>
      <c r="E223" s="176">
        <v>-250</v>
      </c>
      <c r="F223" s="172">
        <f>D223+E223</f>
        <v>0</v>
      </c>
    </row>
    <row r="224" spans="1:6" ht="27.75" customHeight="1">
      <c r="A224" s="13" t="s">
        <v>344</v>
      </c>
      <c r="B224" s="119">
        <v>2000000000</v>
      </c>
      <c r="C224" s="125"/>
      <c r="D224" s="316">
        <f>D225+D229</f>
        <v>8443.2999999999993</v>
      </c>
      <c r="E224" s="209">
        <f>E225+E229</f>
        <v>250</v>
      </c>
      <c r="F224" s="173">
        <f>F225+F229</f>
        <v>8693.2999999999993</v>
      </c>
    </row>
    <row r="225" spans="1:6" ht="27.75" customHeight="1">
      <c r="A225" s="386" t="s">
        <v>345</v>
      </c>
      <c r="B225" s="121">
        <v>2010000000</v>
      </c>
      <c r="C225" s="118"/>
      <c r="D225" s="123">
        <f>D226</f>
        <v>2870.6000000000004</v>
      </c>
      <c r="E225" s="208">
        <f t="shared" ref="E225:F225" si="70">E226</f>
        <v>250</v>
      </c>
      <c r="F225" s="208">
        <f t="shared" si="70"/>
        <v>3120.6000000000004</v>
      </c>
    </row>
    <row r="226" spans="1:6" ht="28.5" customHeight="1">
      <c r="A226" s="387" t="s">
        <v>346</v>
      </c>
      <c r="B226" s="121">
        <v>2010100000</v>
      </c>
      <c r="C226" s="118"/>
      <c r="D226" s="123">
        <f>D227+D228</f>
        <v>2870.6000000000004</v>
      </c>
      <c r="E226" s="208">
        <f t="shared" ref="E226:F226" si="71">E227+E228</f>
        <v>250</v>
      </c>
      <c r="F226" s="208">
        <f t="shared" si="71"/>
        <v>3120.6000000000004</v>
      </c>
    </row>
    <row r="227" spans="1:6" ht="39" customHeight="1">
      <c r="A227" s="130" t="s">
        <v>439</v>
      </c>
      <c r="B227" s="194">
        <v>2010120400</v>
      </c>
      <c r="C227" s="195">
        <v>200</v>
      </c>
      <c r="D227" s="196">
        <v>76.8</v>
      </c>
      <c r="E227" s="196">
        <v>250</v>
      </c>
      <c r="F227" s="196">
        <f>D227+E227</f>
        <v>326.8</v>
      </c>
    </row>
    <row r="228" spans="1:6" ht="36.75" customHeight="1">
      <c r="A228" s="130" t="s">
        <v>408</v>
      </c>
      <c r="B228" s="121">
        <v>2010108010</v>
      </c>
      <c r="C228" s="118">
        <v>500</v>
      </c>
      <c r="D228" s="123">
        <v>2793.8</v>
      </c>
      <c r="E228" s="92"/>
      <c r="F228" s="172">
        <f>D228+E228</f>
        <v>2793.8</v>
      </c>
    </row>
    <row r="229" spans="1:6" ht="38.25" customHeight="1">
      <c r="A229" s="130" t="s">
        <v>347</v>
      </c>
      <c r="B229" s="121">
        <v>2020000000</v>
      </c>
      <c r="C229" s="118"/>
      <c r="D229" s="123">
        <f>D230</f>
        <v>5572.7</v>
      </c>
      <c r="E229" s="172">
        <f t="shared" ref="E229:F229" si="72">E230</f>
        <v>0</v>
      </c>
      <c r="F229" s="172">
        <f t="shared" si="72"/>
        <v>5572.7</v>
      </c>
    </row>
    <row r="230" spans="1:6" ht="28.5" customHeight="1">
      <c r="A230" s="387" t="s">
        <v>348</v>
      </c>
      <c r="B230" s="121">
        <v>2020100000</v>
      </c>
      <c r="C230" s="118"/>
      <c r="D230" s="123">
        <f>D231++D233+D234+D237+D232+D235+D236</f>
        <v>5572.7</v>
      </c>
      <c r="E230" s="370">
        <f t="shared" ref="E230:F230" si="73">E231++E233+E234+E237+E232+E235+E236</f>
        <v>0</v>
      </c>
      <c r="F230" s="370">
        <f t="shared" si="73"/>
        <v>5572.7</v>
      </c>
    </row>
    <row r="231" spans="1:6" ht="49.5" customHeight="1">
      <c r="A231" s="130" t="s">
        <v>382</v>
      </c>
      <c r="B231" s="143">
        <v>2020120410</v>
      </c>
      <c r="C231" s="118">
        <v>200</v>
      </c>
      <c r="D231" s="123">
        <v>1717.2</v>
      </c>
      <c r="E231" s="176"/>
      <c r="F231" s="172">
        <f>D231+E231</f>
        <v>1717.2</v>
      </c>
    </row>
    <row r="232" spans="1:6" ht="43.5" customHeight="1">
      <c r="A232" s="255" t="s">
        <v>493</v>
      </c>
      <c r="B232" s="257">
        <v>2020108020</v>
      </c>
      <c r="C232" s="258">
        <v>500</v>
      </c>
      <c r="D232" s="11">
        <v>825</v>
      </c>
      <c r="E232" s="176"/>
      <c r="F232" s="247">
        <f>D232+E232</f>
        <v>825</v>
      </c>
    </row>
    <row r="233" spans="1:6" ht="41.25" customHeight="1">
      <c r="A233" s="130" t="s">
        <v>500</v>
      </c>
      <c r="B233" s="180">
        <v>2020120420</v>
      </c>
      <c r="C233" s="220">
        <v>200</v>
      </c>
      <c r="D233" s="222">
        <v>0</v>
      </c>
      <c r="E233" s="92"/>
      <c r="F233" s="222">
        <f>D233+E233</f>
        <v>0</v>
      </c>
    </row>
    <row r="234" spans="1:6" ht="36" customHeight="1">
      <c r="A234" s="130" t="s">
        <v>501</v>
      </c>
      <c r="B234" s="180">
        <v>2020120440</v>
      </c>
      <c r="C234" s="220">
        <v>200</v>
      </c>
      <c r="D234" s="222">
        <v>0</v>
      </c>
      <c r="E234" s="176"/>
      <c r="F234" s="222">
        <f t="shared" ref="F234:F237" si="74">D234+E234</f>
        <v>0</v>
      </c>
    </row>
    <row r="235" spans="1:6" ht="36" customHeight="1">
      <c r="A235" s="130" t="s">
        <v>500</v>
      </c>
      <c r="B235" s="180" t="s">
        <v>790</v>
      </c>
      <c r="C235" s="365">
        <v>200</v>
      </c>
      <c r="D235" s="370">
        <v>11.5</v>
      </c>
      <c r="E235" s="176"/>
      <c r="F235" s="370">
        <f t="shared" si="74"/>
        <v>11.5</v>
      </c>
    </row>
    <row r="236" spans="1:6" ht="36" customHeight="1">
      <c r="A236" s="130" t="s">
        <v>501</v>
      </c>
      <c r="B236" s="180" t="s">
        <v>791</v>
      </c>
      <c r="C236" s="365">
        <v>200</v>
      </c>
      <c r="D236" s="370">
        <v>19</v>
      </c>
      <c r="E236" s="176"/>
      <c r="F236" s="370">
        <f t="shared" si="74"/>
        <v>19</v>
      </c>
    </row>
    <row r="237" spans="1:6" ht="42.75" customHeight="1">
      <c r="A237" s="130" t="s">
        <v>502</v>
      </c>
      <c r="B237" s="180">
        <v>2020180510</v>
      </c>
      <c r="C237" s="220">
        <v>200</v>
      </c>
      <c r="D237" s="222">
        <v>3000</v>
      </c>
      <c r="E237" s="176"/>
      <c r="F237" s="222">
        <f t="shared" si="74"/>
        <v>3000</v>
      </c>
    </row>
    <row r="238" spans="1:6" ht="41.25" customHeight="1">
      <c r="A238" s="388" t="s">
        <v>400</v>
      </c>
      <c r="B238" s="147">
        <v>2100000000</v>
      </c>
      <c r="C238" s="146"/>
      <c r="D238" s="316">
        <f t="shared" ref="D238:F238" si="75">D239</f>
        <v>0</v>
      </c>
      <c r="E238" s="261">
        <f t="shared" si="75"/>
        <v>0</v>
      </c>
      <c r="F238" s="261">
        <f t="shared" si="75"/>
        <v>0</v>
      </c>
    </row>
    <row r="239" spans="1:6" ht="25.5" customHeight="1">
      <c r="A239" s="130" t="s">
        <v>401</v>
      </c>
      <c r="B239" s="143">
        <v>2110000000</v>
      </c>
      <c r="C239" s="142"/>
      <c r="D239" s="145">
        <f>D240</f>
        <v>0</v>
      </c>
      <c r="E239" s="262">
        <f>E240</f>
        <v>0</v>
      </c>
      <c r="F239" s="262">
        <f>F240</f>
        <v>0</v>
      </c>
    </row>
    <row r="240" spans="1:6" ht="27" customHeight="1">
      <c r="A240" s="7" t="s">
        <v>337</v>
      </c>
      <c r="B240" s="143">
        <v>2110100000</v>
      </c>
      <c r="C240" s="142"/>
      <c r="D240" s="145">
        <f>D241+D242+D243+D244+D245</f>
        <v>0</v>
      </c>
      <c r="E240" s="262">
        <f t="shared" ref="E240:F240" si="76">E241+E242+E243+E244+E245</f>
        <v>0</v>
      </c>
      <c r="F240" s="262">
        <f t="shared" si="76"/>
        <v>0</v>
      </c>
    </row>
    <row r="241" spans="1:6" ht="26.25" customHeight="1">
      <c r="A241" s="386" t="s">
        <v>402</v>
      </c>
      <c r="B241" s="144">
        <v>2110120450</v>
      </c>
      <c r="C241" s="142">
        <v>300</v>
      </c>
      <c r="D241" s="145">
        <v>0</v>
      </c>
      <c r="E241" s="176"/>
      <c r="F241" s="172">
        <f>D241+E241</f>
        <v>0</v>
      </c>
    </row>
    <row r="242" spans="1:6" ht="21" customHeight="1">
      <c r="A242" s="386" t="s">
        <v>403</v>
      </c>
      <c r="B242" s="144">
        <v>2110120460</v>
      </c>
      <c r="C242" s="142">
        <v>300</v>
      </c>
      <c r="D242" s="145">
        <v>0</v>
      </c>
      <c r="E242" s="176"/>
      <c r="F242" s="172">
        <f>D242+E242</f>
        <v>0</v>
      </c>
    </row>
    <row r="243" spans="1:6" ht="27" customHeight="1">
      <c r="A243" s="386" t="s">
        <v>404</v>
      </c>
      <c r="B243" s="144">
        <v>2110120470</v>
      </c>
      <c r="C243" s="142">
        <v>300</v>
      </c>
      <c r="D243" s="145">
        <v>0</v>
      </c>
      <c r="E243" s="176"/>
      <c r="F243" s="172">
        <f>D243+E243</f>
        <v>0</v>
      </c>
    </row>
    <row r="244" spans="1:6" ht="26.25" customHeight="1">
      <c r="A244" s="386" t="s">
        <v>405</v>
      </c>
      <c r="B244" s="144">
        <v>2110120480</v>
      </c>
      <c r="C244" s="142">
        <v>300</v>
      </c>
      <c r="D244" s="145">
        <v>0</v>
      </c>
      <c r="E244" s="176"/>
      <c r="F244" s="337">
        <f t="shared" ref="F244:F245" si="77">D244+E244</f>
        <v>0</v>
      </c>
    </row>
    <row r="245" spans="1:6" ht="27.75" customHeight="1">
      <c r="A245" s="386" t="s">
        <v>406</v>
      </c>
      <c r="B245" s="144">
        <v>2110120490</v>
      </c>
      <c r="C245" s="142">
        <v>300</v>
      </c>
      <c r="D245" s="145">
        <v>0</v>
      </c>
      <c r="E245" s="176"/>
      <c r="F245" s="337">
        <f t="shared" si="77"/>
        <v>0</v>
      </c>
    </row>
    <row r="246" spans="1:6" ht="22.5" customHeight="1">
      <c r="A246" s="164" t="s">
        <v>420</v>
      </c>
      <c r="B246" s="160">
        <v>2200000000</v>
      </c>
      <c r="C246" s="163"/>
      <c r="D246" s="316">
        <f>D247</f>
        <v>77.599999999999994</v>
      </c>
      <c r="E246" s="267"/>
      <c r="F246" s="173">
        <f>F247</f>
        <v>77.599999999999994</v>
      </c>
    </row>
    <row r="247" spans="1:6" ht="17.25" customHeight="1">
      <c r="A247" s="131" t="s">
        <v>421</v>
      </c>
      <c r="B247" s="161">
        <v>2210000000</v>
      </c>
      <c r="C247" s="159"/>
      <c r="D247" s="162">
        <f>D248</f>
        <v>77.599999999999994</v>
      </c>
      <c r="E247" s="267"/>
      <c r="F247" s="172">
        <f>F248</f>
        <v>77.599999999999994</v>
      </c>
    </row>
    <row r="248" spans="1:6" ht="18.75" customHeight="1">
      <c r="A248" s="386" t="s">
        <v>422</v>
      </c>
      <c r="B248" s="161">
        <v>2210100000</v>
      </c>
      <c r="C248" s="159"/>
      <c r="D248" s="162">
        <f>D249</f>
        <v>77.599999999999994</v>
      </c>
      <c r="E248" s="267"/>
      <c r="F248" s="172">
        <f>F249</f>
        <v>77.599999999999994</v>
      </c>
    </row>
    <row r="249" spans="1:6" ht="27" customHeight="1">
      <c r="A249" s="386" t="s">
        <v>423</v>
      </c>
      <c r="B249" s="161">
        <v>2210100550</v>
      </c>
      <c r="C249" s="159">
        <v>200</v>
      </c>
      <c r="D249" s="162">
        <v>77.599999999999994</v>
      </c>
      <c r="E249" s="267"/>
      <c r="F249" s="172">
        <v>77.599999999999994</v>
      </c>
    </row>
    <row r="250" spans="1:6" ht="24.75" customHeight="1">
      <c r="A250" s="388" t="s">
        <v>18</v>
      </c>
      <c r="B250" s="21">
        <v>4000000000</v>
      </c>
      <c r="C250" s="22"/>
      <c r="D250" s="316">
        <f>D251+D252</f>
        <v>1047.6000000000001</v>
      </c>
      <c r="E250" s="336">
        <f>E251+E252</f>
        <v>33.9</v>
      </c>
      <c r="F250" s="173">
        <f>F251+F252</f>
        <v>1081.5</v>
      </c>
    </row>
    <row r="251" spans="1:6" ht="40.5" customHeight="1">
      <c r="A251" s="387" t="s">
        <v>222</v>
      </c>
      <c r="B251" s="26">
        <v>4090000270</v>
      </c>
      <c r="C251" s="22">
        <v>100</v>
      </c>
      <c r="D251" s="51">
        <v>957.2</v>
      </c>
      <c r="E251" s="176">
        <v>33.9</v>
      </c>
      <c r="F251" s="172">
        <f>D251+E251</f>
        <v>991.1</v>
      </c>
    </row>
    <row r="252" spans="1:6" ht="25.5" customHeight="1">
      <c r="A252" s="387" t="s">
        <v>286</v>
      </c>
      <c r="B252" s="26">
        <v>4090000270</v>
      </c>
      <c r="C252" s="22">
        <v>200</v>
      </c>
      <c r="D252" s="51">
        <v>90.4</v>
      </c>
      <c r="E252" s="176"/>
      <c r="F252" s="335">
        <f>D252+E252</f>
        <v>90.4</v>
      </c>
    </row>
    <row r="253" spans="1:6" ht="27" customHeight="1">
      <c r="A253" s="45" t="s">
        <v>246</v>
      </c>
      <c r="B253" s="21">
        <v>4100000000</v>
      </c>
      <c r="C253" s="22"/>
      <c r="D253" s="336">
        <f>D254+D255+D256+D258+D262+D263+D265+D259+D260+D257+D261+D266+D267+D264</f>
        <v>22368.100000000002</v>
      </c>
      <c r="E253" s="334">
        <f>E254+E255+E256+E258+E262+E263+E265+E259+E260+E257+E261+E266+E267+E264</f>
        <v>-5.8999999999999941</v>
      </c>
      <c r="F253" s="226">
        <f>F254+F255+F256+F258+F262+F263+F265+F259+F260+F257+F261+F266+F267+F264</f>
        <v>22362.2</v>
      </c>
    </row>
    <row r="254" spans="1:6" ht="55.5" customHeight="1">
      <c r="A254" s="7" t="s">
        <v>223</v>
      </c>
      <c r="B254" s="26">
        <v>4190000250</v>
      </c>
      <c r="C254" s="22">
        <v>100</v>
      </c>
      <c r="D254" s="51">
        <v>1313.5</v>
      </c>
      <c r="E254" s="176">
        <v>14.6</v>
      </c>
      <c r="F254" s="172">
        <f>D254+E254</f>
        <v>1328.1</v>
      </c>
    </row>
    <row r="255" spans="1:6" ht="42.75" customHeight="1">
      <c r="A255" s="387" t="s">
        <v>224</v>
      </c>
      <c r="B255" s="26">
        <v>4190000280</v>
      </c>
      <c r="C255" s="22">
        <v>100</v>
      </c>
      <c r="D255" s="51">
        <v>13136.8</v>
      </c>
      <c r="E255" s="176">
        <v>-121.6</v>
      </c>
      <c r="F255" s="172">
        <f>D255+E255</f>
        <v>13015.199999999999</v>
      </c>
    </row>
    <row r="256" spans="1:6" ht="26.25" customHeight="1">
      <c r="A256" s="387" t="s">
        <v>287</v>
      </c>
      <c r="B256" s="26">
        <v>4190000280</v>
      </c>
      <c r="C256" s="22">
        <v>200</v>
      </c>
      <c r="D256" s="51">
        <v>2371.5</v>
      </c>
      <c r="E256" s="176"/>
      <c r="F256" s="227">
        <f t="shared" ref="F256:F267" si="78">D256+E256</f>
        <v>2371.5</v>
      </c>
    </row>
    <row r="257" spans="1:6" ht="29.25" customHeight="1">
      <c r="A257" s="387" t="s">
        <v>317</v>
      </c>
      <c r="B257" s="80">
        <v>4190000280</v>
      </c>
      <c r="C257" s="84">
        <v>300</v>
      </c>
      <c r="D257" s="83"/>
      <c r="E257" s="176">
        <v>10</v>
      </c>
      <c r="F257" s="227">
        <f t="shared" si="78"/>
        <v>10</v>
      </c>
    </row>
    <row r="258" spans="1:6" ht="26.25" customHeight="1">
      <c r="A258" s="387" t="s">
        <v>225</v>
      </c>
      <c r="B258" s="26">
        <v>4190000280</v>
      </c>
      <c r="C258" s="22">
        <v>800</v>
      </c>
      <c r="D258" s="51">
        <v>34.299999999999997</v>
      </c>
      <c r="E258" s="176"/>
      <c r="F258" s="227">
        <f t="shared" si="78"/>
        <v>34.299999999999997</v>
      </c>
    </row>
    <row r="259" spans="1:6" ht="42" customHeight="1">
      <c r="A259" s="387" t="s">
        <v>247</v>
      </c>
      <c r="B259" s="25" t="s">
        <v>233</v>
      </c>
      <c r="C259" s="6" t="s">
        <v>8</v>
      </c>
      <c r="D259" s="51">
        <v>1240.2</v>
      </c>
      <c r="E259" s="176">
        <v>30.9</v>
      </c>
      <c r="F259" s="227">
        <f t="shared" si="78"/>
        <v>1271.1000000000001</v>
      </c>
    </row>
    <row r="260" spans="1:6" ht="27" customHeight="1">
      <c r="A260" s="387" t="s">
        <v>288</v>
      </c>
      <c r="B260" s="25" t="s">
        <v>233</v>
      </c>
      <c r="C260" s="6" t="s">
        <v>82</v>
      </c>
      <c r="D260" s="51">
        <v>156.69999999999999</v>
      </c>
      <c r="E260" s="176">
        <v>55</v>
      </c>
      <c r="F260" s="227">
        <f t="shared" si="78"/>
        <v>211.7</v>
      </c>
    </row>
    <row r="261" spans="1:6" ht="27" customHeight="1">
      <c r="A261" s="387" t="s">
        <v>460</v>
      </c>
      <c r="B261" s="217" t="s">
        <v>233</v>
      </c>
      <c r="C261" s="6" t="s">
        <v>459</v>
      </c>
      <c r="D261" s="218">
        <v>2.2999999999999998</v>
      </c>
      <c r="E261" s="176"/>
      <c r="F261" s="227">
        <f t="shared" si="78"/>
        <v>2.2999999999999998</v>
      </c>
    </row>
    <row r="262" spans="1:6" ht="53.25" customHeight="1">
      <c r="A262" s="387" t="s">
        <v>226</v>
      </c>
      <c r="B262" s="26">
        <v>4190000290</v>
      </c>
      <c r="C262" s="22">
        <v>100</v>
      </c>
      <c r="D262" s="51">
        <v>3450.3</v>
      </c>
      <c r="E262" s="176"/>
      <c r="F262" s="227">
        <f t="shared" si="78"/>
        <v>3450.3</v>
      </c>
    </row>
    <row r="263" spans="1:6" ht="25.5" customHeight="1">
      <c r="A263" s="387" t="s">
        <v>289</v>
      </c>
      <c r="B263" s="26">
        <v>4190000290</v>
      </c>
      <c r="C263" s="22">
        <v>200</v>
      </c>
      <c r="D263" s="51">
        <v>201.9</v>
      </c>
      <c r="E263" s="176"/>
      <c r="F263" s="227">
        <f t="shared" si="78"/>
        <v>201.9</v>
      </c>
    </row>
    <row r="264" spans="1:6" ht="25.5" customHeight="1">
      <c r="A264" s="387" t="s">
        <v>779</v>
      </c>
      <c r="B264" s="333">
        <v>4190000290</v>
      </c>
      <c r="C264" s="332">
        <v>300</v>
      </c>
      <c r="D264" s="335">
        <v>4.5</v>
      </c>
      <c r="E264" s="176"/>
      <c r="F264" s="335">
        <f>D264+E264</f>
        <v>4.5</v>
      </c>
    </row>
    <row r="265" spans="1:6" ht="29.25" customHeight="1">
      <c r="A265" s="387" t="s">
        <v>227</v>
      </c>
      <c r="B265" s="26">
        <v>4190000290</v>
      </c>
      <c r="C265" s="22">
        <v>800</v>
      </c>
      <c r="D265" s="51">
        <v>1</v>
      </c>
      <c r="E265" s="176"/>
      <c r="F265" s="227">
        <f t="shared" si="78"/>
        <v>1</v>
      </c>
    </row>
    <row r="266" spans="1:6" ht="51.75" customHeight="1">
      <c r="A266" s="387" t="s">
        <v>473</v>
      </c>
      <c r="B266" s="224">
        <v>4190000270</v>
      </c>
      <c r="C266" s="225">
        <v>100</v>
      </c>
      <c r="D266" s="227">
        <v>400.2</v>
      </c>
      <c r="E266" s="176">
        <v>5.2</v>
      </c>
      <c r="F266" s="227">
        <f t="shared" si="78"/>
        <v>405.4</v>
      </c>
    </row>
    <row r="267" spans="1:6" ht="29.25" customHeight="1">
      <c r="A267" s="387" t="s">
        <v>474</v>
      </c>
      <c r="B267" s="224">
        <v>4190000270</v>
      </c>
      <c r="C267" s="225">
        <v>200</v>
      </c>
      <c r="D267" s="227">
        <v>54.9</v>
      </c>
      <c r="E267" s="176"/>
      <c r="F267" s="227">
        <f t="shared" si="78"/>
        <v>54.9</v>
      </c>
    </row>
    <row r="268" spans="1:6" ht="18" customHeight="1">
      <c r="A268" s="45" t="s">
        <v>19</v>
      </c>
      <c r="B268" s="21">
        <v>4290000000</v>
      </c>
      <c r="C268" s="22"/>
      <c r="D268" s="316">
        <f>D269+D270+D271+D272+D273+D274+D276+D277+D279+D281+D282+D283+D285+D286+D275+D278+D284+D280</f>
        <v>9211.8000000000011</v>
      </c>
      <c r="E268" s="380">
        <f t="shared" ref="E268:F268" si="79">E269+E270+E271+E272+E273+E274+E276+E277+E279+E281+E282+E283+E285+E286+E275+E278+E284+E280</f>
        <v>-1483.5</v>
      </c>
      <c r="F268" s="380">
        <f t="shared" si="79"/>
        <v>7728.3000000000011</v>
      </c>
    </row>
    <row r="269" spans="1:6" ht="18.75" customHeight="1">
      <c r="A269" s="387" t="s">
        <v>228</v>
      </c>
      <c r="B269" s="26">
        <v>4290020090</v>
      </c>
      <c r="C269" s="22">
        <v>800</v>
      </c>
      <c r="D269" s="51">
        <v>1655.9</v>
      </c>
      <c r="E269" s="176">
        <v>-977.4</v>
      </c>
      <c r="F269" s="172">
        <f>D269+E269</f>
        <v>678.50000000000011</v>
      </c>
    </row>
    <row r="270" spans="1:6" ht="28.5" customHeight="1">
      <c r="A270" s="387" t="s">
        <v>229</v>
      </c>
      <c r="B270" s="26">
        <v>4290020100</v>
      </c>
      <c r="C270" s="22">
        <v>200</v>
      </c>
      <c r="D270" s="51">
        <v>50</v>
      </c>
      <c r="E270" s="176">
        <v>-31</v>
      </c>
      <c r="F270" s="208">
        <f t="shared" ref="F270:F286" si="80">D270+E270</f>
        <v>19</v>
      </c>
    </row>
    <row r="271" spans="1:6" ht="28.5" customHeight="1">
      <c r="A271" s="387" t="s">
        <v>290</v>
      </c>
      <c r="B271" s="26">
        <v>4290020110</v>
      </c>
      <c r="C271" s="22">
        <v>200</v>
      </c>
      <c r="D271" s="51">
        <v>53.6</v>
      </c>
      <c r="E271" s="176">
        <v>-53.6</v>
      </c>
      <c r="F271" s="208">
        <f t="shared" si="80"/>
        <v>0</v>
      </c>
    </row>
    <row r="272" spans="1:6" ht="28.5" customHeight="1">
      <c r="A272" s="387" t="s">
        <v>308</v>
      </c>
      <c r="B272" s="63">
        <v>4290020120</v>
      </c>
      <c r="C272" s="65">
        <v>800</v>
      </c>
      <c r="D272" s="64">
        <v>28.5</v>
      </c>
      <c r="E272" s="176">
        <v>-0.4</v>
      </c>
      <c r="F272" s="208">
        <f t="shared" si="80"/>
        <v>28.1</v>
      </c>
    </row>
    <row r="273" spans="1:6" ht="39.75" customHeight="1">
      <c r="A273" s="387" t="s">
        <v>291</v>
      </c>
      <c r="B273" s="26">
        <v>4290020140</v>
      </c>
      <c r="C273" s="22">
        <v>200</v>
      </c>
      <c r="D273" s="51">
        <v>236.4</v>
      </c>
      <c r="E273" s="176"/>
      <c r="F273" s="208">
        <f>D273+E273</f>
        <v>236.4</v>
      </c>
    </row>
    <row r="274" spans="1:6" ht="39.75" customHeight="1">
      <c r="A274" s="387" t="s">
        <v>292</v>
      </c>
      <c r="B274" s="26">
        <v>4290020150</v>
      </c>
      <c r="C274" s="22">
        <v>200</v>
      </c>
      <c r="D274" s="51">
        <v>228</v>
      </c>
      <c r="E274" s="176">
        <v>-185.2</v>
      </c>
      <c r="F274" s="208">
        <f t="shared" si="80"/>
        <v>42.800000000000011</v>
      </c>
    </row>
    <row r="275" spans="1:6" ht="39" customHeight="1">
      <c r="A275" s="387" t="s">
        <v>428</v>
      </c>
      <c r="B275" s="155">
        <v>4290008100</v>
      </c>
      <c r="C275" s="150">
        <v>500</v>
      </c>
      <c r="D275" s="157">
        <v>773.1</v>
      </c>
      <c r="E275" s="176"/>
      <c r="F275" s="208">
        <f t="shared" si="80"/>
        <v>773.1</v>
      </c>
    </row>
    <row r="276" spans="1:6" ht="57" customHeight="1">
      <c r="A276" s="387" t="s">
        <v>23</v>
      </c>
      <c r="B276" s="26">
        <v>4290000300</v>
      </c>
      <c r="C276" s="22">
        <v>100</v>
      </c>
      <c r="D276" s="148">
        <v>2676.5</v>
      </c>
      <c r="E276" s="176">
        <v>219.4</v>
      </c>
      <c r="F276" s="208">
        <f t="shared" si="80"/>
        <v>2895.9</v>
      </c>
    </row>
    <row r="277" spans="1:6" ht="40.5" customHeight="1">
      <c r="A277" s="387" t="s">
        <v>293</v>
      </c>
      <c r="B277" s="26">
        <v>4290000300</v>
      </c>
      <c r="C277" s="22">
        <v>200</v>
      </c>
      <c r="D277" s="148">
        <v>984.1</v>
      </c>
      <c r="E277" s="176">
        <v>-28.9</v>
      </c>
      <c r="F277" s="208">
        <f t="shared" si="80"/>
        <v>955.2</v>
      </c>
    </row>
    <row r="278" spans="1:6" ht="28.5" customHeight="1">
      <c r="A278" s="387" t="s">
        <v>448</v>
      </c>
      <c r="B278" s="197">
        <v>4290000300</v>
      </c>
      <c r="C278" s="198">
        <v>300</v>
      </c>
      <c r="D278" s="199">
        <v>36.200000000000003</v>
      </c>
      <c r="E278" s="176"/>
      <c r="F278" s="208">
        <f t="shared" si="80"/>
        <v>36.200000000000003</v>
      </c>
    </row>
    <row r="279" spans="1:6" ht="29.25" customHeight="1">
      <c r="A279" s="387" t="s">
        <v>24</v>
      </c>
      <c r="B279" s="26">
        <v>4290000300</v>
      </c>
      <c r="C279" s="22">
        <v>800</v>
      </c>
      <c r="D279" s="148">
        <v>26.4</v>
      </c>
      <c r="E279" s="176">
        <v>-5.3</v>
      </c>
      <c r="F279" s="208">
        <f t="shared" si="80"/>
        <v>21.099999999999998</v>
      </c>
    </row>
    <row r="280" spans="1:6" ht="30" customHeight="1">
      <c r="A280" s="389" t="s">
        <v>794</v>
      </c>
      <c r="B280" s="384">
        <v>4290000470</v>
      </c>
      <c r="C280" s="377">
        <v>200</v>
      </c>
      <c r="D280" s="379">
        <v>100</v>
      </c>
      <c r="E280" s="176"/>
      <c r="F280" s="379">
        <v>100</v>
      </c>
    </row>
    <row r="281" spans="1:6" ht="39.75" customHeight="1">
      <c r="A281" s="7" t="s">
        <v>294</v>
      </c>
      <c r="B281" s="80">
        <v>4290020160</v>
      </c>
      <c r="C281" s="84">
        <v>200</v>
      </c>
      <c r="D281" s="11">
        <v>524.1</v>
      </c>
      <c r="E281" s="390">
        <v>-379.1</v>
      </c>
      <c r="F281" s="11">
        <f t="shared" si="80"/>
        <v>145</v>
      </c>
    </row>
    <row r="282" spans="1:6" ht="30" customHeight="1">
      <c r="A282" s="387" t="s">
        <v>338</v>
      </c>
      <c r="B282" s="121">
        <v>4290020180</v>
      </c>
      <c r="C282" s="118">
        <v>200</v>
      </c>
      <c r="D282" s="11">
        <v>300</v>
      </c>
      <c r="E282" s="390">
        <v>-34</v>
      </c>
      <c r="F282" s="11">
        <f>D282+E282</f>
        <v>266</v>
      </c>
    </row>
    <row r="283" spans="1:6" ht="27" customHeight="1">
      <c r="A283" s="111" t="s">
        <v>376</v>
      </c>
      <c r="B283" s="124">
        <v>4290020270</v>
      </c>
      <c r="C283" s="112">
        <v>200</v>
      </c>
      <c r="D283" s="123">
        <v>0</v>
      </c>
      <c r="E283" s="176"/>
      <c r="F283" s="208">
        <f t="shared" si="80"/>
        <v>0</v>
      </c>
    </row>
    <row r="284" spans="1:6" ht="27" customHeight="1">
      <c r="A284" s="111" t="s">
        <v>781</v>
      </c>
      <c r="B284" s="339">
        <v>4290021000</v>
      </c>
      <c r="C284" s="112">
        <v>200</v>
      </c>
      <c r="D284" s="340">
        <v>280</v>
      </c>
      <c r="E284" s="176"/>
      <c r="F284" s="340">
        <f>D284+E284</f>
        <v>280</v>
      </c>
    </row>
    <row r="285" spans="1:6" ht="29.25" customHeight="1">
      <c r="A285" s="7" t="s">
        <v>230</v>
      </c>
      <c r="B285" s="80">
        <v>4290007010</v>
      </c>
      <c r="C285" s="84">
        <v>300</v>
      </c>
      <c r="D285" s="83">
        <v>1249</v>
      </c>
      <c r="E285" s="176"/>
      <c r="F285" s="208">
        <f t="shared" si="80"/>
        <v>1249</v>
      </c>
    </row>
    <row r="286" spans="1:6" ht="52.5" customHeight="1">
      <c r="A286" s="7" t="s">
        <v>316</v>
      </c>
      <c r="B286" s="80">
        <v>4290007030</v>
      </c>
      <c r="C286" s="84">
        <v>300</v>
      </c>
      <c r="D286" s="83">
        <v>10</v>
      </c>
      <c r="E286" s="176">
        <v>-8</v>
      </c>
      <c r="F286" s="208">
        <f t="shared" si="80"/>
        <v>2</v>
      </c>
    </row>
    <row r="287" spans="1:6" ht="27" customHeight="1">
      <c r="A287" s="45" t="s">
        <v>20</v>
      </c>
      <c r="B287" s="81">
        <v>4300000000</v>
      </c>
      <c r="C287" s="84"/>
      <c r="D287" s="316">
        <f t="shared" ref="D287:F287" si="81">D288</f>
        <v>245.5</v>
      </c>
      <c r="E287" s="209">
        <f t="shared" si="81"/>
        <v>-10.5</v>
      </c>
      <c r="F287" s="209">
        <f t="shared" si="81"/>
        <v>235</v>
      </c>
    </row>
    <row r="288" spans="1:6" ht="15.75" customHeight="1">
      <c r="A288" s="7" t="s">
        <v>19</v>
      </c>
      <c r="B288" s="80">
        <v>4390000000</v>
      </c>
      <c r="C288" s="84"/>
      <c r="D288" s="83">
        <f>D289+D290+D291</f>
        <v>245.5</v>
      </c>
      <c r="E288" s="208">
        <f t="shared" ref="E288:F288" si="82">E289+E290+E291</f>
        <v>-10.5</v>
      </c>
      <c r="F288" s="208">
        <f t="shared" si="82"/>
        <v>235</v>
      </c>
    </row>
    <row r="289" spans="1:6" ht="31.5" customHeight="1">
      <c r="A289" s="387" t="s">
        <v>295</v>
      </c>
      <c r="B289" s="80">
        <v>4390080350</v>
      </c>
      <c r="C289" s="84">
        <v>200</v>
      </c>
      <c r="D289" s="83">
        <v>6.9</v>
      </c>
      <c r="E289" s="175"/>
      <c r="F289" s="172">
        <f>D289+E289</f>
        <v>6.9</v>
      </c>
    </row>
    <row r="290" spans="1:6" ht="67.5" customHeight="1">
      <c r="A290" s="387" t="s">
        <v>296</v>
      </c>
      <c r="B290" s="80">
        <v>4390080370</v>
      </c>
      <c r="C290" s="84">
        <v>200</v>
      </c>
      <c r="D290" s="83">
        <v>10.5</v>
      </c>
      <c r="E290" s="92">
        <v>-10.5</v>
      </c>
      <c r="F290" s="172">
        <f>D290+E290</f>
        <v>0</v>
      </c>
    </row>
    <row r="291" spans="1:6" ht="67.5" customHeight="1">
      <c r="A291" s="387" t="s">
        <v>458</v>
      </c>
      <c r="B291" s="206">
        <v>4390082400</v>
      </c>
      <c r="C291" s="207">
        <v>200</v>
      </c>
      <c r="D291" s="208">
        <v>228.1</v>
      </c>
      <c r="E291" s="92"/>
      <c r="F291" s="208">
        <f>D291+E291</f>
        <v>228.1</v>
      </c>
    </row>
    <row r="292" spans="1:6" ht="19.5" customHeight="1">
      <c r="A292" s="77" t="s">
        <v>21</v>
      </c>
      <c r="B292" s="78"/>
      <c r="C292" s="75"/>
      <c r="D292" s="76">
        <f>D19+D105+D134+D138+D143+D180+D184+D188+D200+D207+D250+D253+D268+D287+D215+D220+D224+D238+D246+D195</f>
        <v>186270.4</v>
      </c>
      <c r="E292" s="76">
        <f>E19+E105+E134+E138+E143+E180+E184+E188+E200+E207+E250+E253+E268+E287+E215+E220+E224+E238+E246+E195</f>
        <v>-3183.5000000000005</v>
      </c>
      <c r="F292" s="76">
        <f>F19+F105+F134+F138+F143+F180+F184+F188+F200+F207+F250+F253+F268+F287+F215+F220+F224+F238+F246+F195</f>
        <v>183086.90000000002</v>
      </c>
    </row>
  </sheetData>
  <mergeCells count="27">
    <mergeCell ref="A1:F1"/>
    <mergeCell ref="A2:F2"/>
    <mergeCell ref="B3:F3"/>
    <mergeCell ref="B4:F4"/>
    <mergeCell ref="A5:F5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6:D16"/>
    <mergeCell ref="A15:D15"/>
    <mergeCell ref="A14:D14"/>
    <mergeCell ref="A39:A40"/>
    <mergeCell ref="D17:D18"/>
    <mergeCell ref="D39:D40"/>
  </mergeCells>
  <pageMargins left="0.70866141732283472" right="0.11811023622047245" top="0.74803149606299213" bottom="0.74803149606299213" header="0.31496062992125984" footer="0.31496062992125984"/>
  <pageSetup paperSize="9" scale="62" orientation="portrait" r:id="rId1"/>
  <rowBreaks count="7" manualBreakCount="7">
    <brk id="44" max="5" man="1"/>
    <brk id="72" max="5" man="1"/>
    <brk id="107" max="5" man="1"/>
    <brk id="142" max="5" man="1"/>
    <brk id="186" max="5" man="1"/>
    <brk id="227" max="5" man="1"/>
    <brk id="26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zoomScaleSheetLayoutView="100" workbookViewId="0">
      <selection activeCell="D21" sqref="D21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426" t="s">
        <v>722</v>
      </c>
      <c r="C1" s="426"/>
      <c r="D1" s="426"/>
      <c r="E1" s="426"/>
    </row>
    <row r="2" spans="1:5" ht="15.75">
      <c r="B2" s="426" t="s">
        <v>0</v>
      </c>
      <c r="C2" s="426"/>
      <c r="D2" s="426"/>
      <c r="E2" s="426"/>
    </row>
    <row r="3" spans="1:5" ht="15.75">
      <c r="B3" s="426" t="s">
        <v>1</v>
      </c>
      <c r="C3" s="426"/>
      <c r="D3" s="426"/>
      <c r="E3" s="426"/>
    </row>
    <row r="4" spans="1:5" ht="15.75">
      <c r="B4" s="426" t="s">
        <v>2</v>
      </c>
      <c r="C4" s="426"/>
      <c r="D4" s="426"/>
      <c r="E4" s="426"/>
    </row>
    <row r="5" spans="1:5" ht="15.75">
      <c r="B5" s="426" t="s">
        <v>907</v>
      </c>
      <c r="C5" s="426"/>
      <c r="D5" s="426"/>
      <c r="E5" s="426"/>
    </row>
    <row r="6" spans="1:5" ht="15.75">
      <c r="B6" s="426" t="s">
        <v>329</v>
      </c>
      <c r="C6" s="426"/>
      <c r="D6" s="426"/>
      <c r="E6" s="426"/>
    </row>
    <row r="7" spans="1:5" ht="15.75">
      <c r="B7" s="426" t="s">
        <v>0</v>
      </c>
      <c r="C7" s="426"/>
      <c r="D7" s="426"/>
      <c r="E7" s="426"/>
    </row>
    <row r="8" spans="1:5" ht="15.75">
      <c r="B8" s="426" t="s">
        <v>1</v>
      </c>
      <c r="C8" s="426"/>
      <c r="D8" s="426"/>
      <c r="E8" s="426"/>
    </row>
    <row r="9" spans="1:5" ht="15.75">
      <c r="B9" s="426" t="s">
        <v>2</v>
      </c>
      <c r="C9" s="426"/>
      <c r="D9" s="426"/>
      <c r="E9" s="426"/>
    </row>
    <row r="10" spans="1:5" ht="18.75">
      <c r="A10" s="2"/>
      <c r="B10" s="426" t="s">
        <v>429</v>
      </c>
      <c r="C10" s="426"/>
      <c r="D10" s="426"/>
      <c r="E10" s="426"/>
    </row>
    <row r="11" spans="1:5" ht="9" customHeight="1">
      <c r="A11" s="2"/>
      <c r="B11" s="479"/>
      <c r="C11" s="479"/>
    </row>
    <row r="12" spans="1:5">
      <c r="A12" s="428" t="s">
        <v>27</v>
      </c>
      <c r="B12" s="507"/>
      <c r="C12" s="507"/>
    </row>
    <row r="13" spans="1:5" ht="31.5" customHeight="1">
      <c r="A13" s="428" t="s">
        <v>331</v>
      </c>
      <c r="B13" s="507"/>
      <c r="C13" s="507"/>
    </row>
    <row r="14" spans="1:5" ht="17.25" customHeight="1">
      <c r="A14" s="510" t="s">
        <v>4</v>
      </c>
      <c r="B14" s="510"/>
      <c r="C14" s="510"/>
      <c r="D14" s="510"/>
      <c r="E14" s="510"/>
    </row>
    <row r="15" spans="1:5" ht="54" customHeight="1">
      <c r="A15" s="105"/>
      <c r="B15" s="99" t="s">
        <v>3</v>
      </c>
      <c r="C15" s="99" t="s">
        <v>332</v>
      </c>
      <c r="D15" s="171" t="s">
        <v>437</v>
      </c>
      <c r="E15" s="139" t="s">
        <v>438</v>
      </c>
    </row>
    <row r="16" spans="1:5">
      <c r="A16" s="103" t="s">
        <v>48</v>
      </c>
      <c r="B16" s="98" t="s">
        <v>28</v>
      </c>
      <c r="C16" s="104">
        <f>SUM(C17:C24)</f>
        <v>26072.400000000001</v>
      </c>
      <c r="D16" s="261">
        <f>D17+D18+D20+D21+D22+D23+D24</f>
        <v>-1262.5999999999999</v>
      </c>
      <c r="E16" s="173">
        <f t="shared" ref="E16" si="0">SUM(E17:E24)</f>
        <v>24809.8</v>
      </c>
    </row>
    <row r="17" spans="1:5" s="12" customFormat="1" ht="27.75" customHeight="1">
      <c r="A17" s="102" t="s">
        <v>87</v>
      </c>
      <c r="B17" s="133" t="s">
        <v>88</v>
      </c>
      <c r="C17" s="101">
        <v>1313.5</v>
      </c>
      <c r="D17" s="176">
        <v>14.6</v>
      </c>
      <c r="E17" s="172">
        <f>C17+D17</f>
        <v>1328.1</v>
      </c>
    </row>
    <row r="18" spans="1:5" ht="29.25" customHeight="1">
      <c r="A18" s="508" t="s">
        <v>49</v>
      </c>
      <c r="B18" s="505" t="s">
        <v>388</v>
      </c>
      <c r="C18" s="506">
        <v>1047.5999999999999</v>
      </c>
      <c r="D18" s="176">
        <v>33.9</v>
      </c>
      <c r="E18" s="506">
        <f>C18+D18</f>
        <v>1081.5</v>
      </c>
    </row>
    <row r="19" spans="1:5" ht="15" hidden="1" customHeight="1">
      <c r="A19" s="508"/>
      <c r="B19" s="505"/>
      <c r="C19" s="506"/>
      <c r="D19" s="268"/>
      <c r="E19" s="506"/>
    </row>
    <row r="20" spans="1:5" ht="37.5" customHeight="1">
      <c r="A20" s="228" t="s">
        <v>50</v>
      </c>
      <c r="B20" s="174" t="s">
        <v>389</v>
      </c>
      <c r="C20" s="203">
        <v>15906.2</v>
      </c>
      <c r="D20" s="269">
        <v>-111.7</v>
      </c>
      <c r="E20" s="203">
        <f>C20+D20</f>
        <v>15794.5</v>
      </c>
    </row>
    <row r="21" spans="1:5">
      <c r="A21" s="102" t="s">
        <v>85</v>
      </c>
      <c r="B21" s="100" t="s">
        <v>86</v>
      </c>
      <c r="C21" s="101"/>
      <c r="D21" s="268"/>
      <c r="E21" s="172"/>
    </row>
    <row r="22" spans="1:5" ht="29.25" customHeight="1">
      <c r="A22" s="102" t="s">
        <v>51</v>
      </c>
      <c r="B22" s="133" t="s">
        <v>29</v>
      </c>
      <c r="C22" s="101">
        <v>3657.7</v>
      </c>
      <c r="D22" s="176"/>
      <c r="E22" s="172">
        <f>C22+D22</f>
        <v>3657.7</v>
      </c>
    </row>
    <row r="23" spans="1:5">
      <c r="A23" s="102" t="s">
        <v>52</v>
      </c>
      <c r="B23" s="100" t="s">
        <v>30</v>
      </c>
      <c r="C23" s="101">
        <v>1655.9</v>
      </c>
      <c r="D23" s="215">
        <v>-977.4</v>
      </c>
      <c r="E23" s="208">
        <f t="shared" ref="E23:E24" si="1">C23+D23</f>
        <v>678.50000000000011</v>
      </c>
    </row>
    <row r="24" spans="1:5">
      <c r="A24" s="102" t="s">
        <v>53</v>
      </c>
      <c r="B24" s="100" t="s">
        <v>31</v>
      </c>
      <c r="C24" s="101">
        <v>2491.5</v>
      </c>
      <c r="D24" s="215">
        <v>-222</v>
      </c>
      <c r="E24" s="208">
        <f t="shared" si="1"/>
        <v>2269.5</v>
      </c>
    </row>
    <row r="25" spans="1:5" ht="16.5" customHeight="1">
      <c r="A25" s="511" t="s">
        <v>54</v>
      </c>
      <c r="B25" s="512" t="s">
        <v>32</v>
      </c>
      <c r="C25" s="509">
        <f>C27</f>
        <v>4724.3</v>
      </c>
      <c r="D25" s="509">
        <f t="shared" ref="D25:E25" si="2">D27</f>
        <v>0</v>
      </c>
      <c r="E25" s="509">
        <f t="shared" si="2"/>
        <v>4724.3</v>
      </c>
    </row>
    <row r="26" spans="1:5" ht="15" hidden="1" customHeight="1">
      <c r="A26" s="511"/>
      <c r="B26" s="512"/>
      <c r="C26" s="509"/>
      <c r="D26" s="509"/>
      <c r="E26" s="509"/>
    </row>
    <row r="27" spans="1:5" ht="26.25" customHeight="1">
      <c r="A27" s="102" t="s">
        <v>55</v>
      </c>
      <c r="B27" s="505" t="s">
        <v>33</v>
      </c>
      <c r="C27" s="506">
        <v>4724.3</v>
      </c>
      <c r="D27" s="176"/>
      <c r="E27" s="506">
        <f>C27+D27</f>
        <v>4724.3</v>
      </c>
    </row>
    <row r="28" spans="1:5" ht="15" hidden="1" customHeight="1">
      <c r="A28" s="102"/>
      <c r="B28" s="505"/>
      <c r="C28" s="506"/>
      <c r="D28" s="268"/>
      <c r="E28" s="506"/>
    </row>
    <row r="29" spans="1:5" ht="14.25" customHeight="1">
      <c r="A29" s="103" t="s">
        <v>56</v>
      </c>
      <c r="B29" s="98" t="s">
        <v>34</v>
      </c>
      <c r="C29" s="104">
        <f>C30+C31+C32</f>
        <v>10666.699999999999</v>
      </c>
      <c r="D29" s="261">
        <f t="shared" ref="D29:E29" si="3">D30+D31+D32</f>
        <v>-423.6</v>
      </c>
      <c r="E29" s="173">
        <f t="shared" si="3"/>
        <v>10243.099999999999</v>
      </c>
    </row>
    <row r="30" spans="1:5">
      <c r="A30" s="102" t="s">
        <v>57</v>
      </c>
      <c r="B30" s="100" t="s">
        <v>35</v>
      </c>
      <c r="C30" s="101">
        <v>427.6</v>
      </c>
      <c r="D30" s="215">
        <v>-10.5</v>
      </c>
      <c r="E30" s="172">
        <f>C30+D30</f>
        <v>417.1</v>
      </c>
    </row>
    <row r="31" spans="1:5">
      <c r="A31" s="102" t="s">
        <v>58</v>
      </c>
      <c r="B31" s="100" t="s">
        <v>36</v>
      </c>
      <c r="C31" s="101">
        <v>8693.2999999999993</v>
      </c>
      <c r="D31" s="215"/>
      <c r="E31" s="208">
        <f t="shared" ref="E31:E32" si="4">C31+D31</f>
        <v>8693.2999999999993</v>
      </c>
    </row>
    <row r="32" spans="1:5">
      <c r="A32" s="102" t="s">
        <v>59</v>
      </c>
      <c r="B32" s="100" t="s">
        <v>37</v>
      </c>
      <c r="C32" s="101">
        <v>1545.8</v>
      </c>
      <c r="D32" s="215">
        <v>-413.1</v>
      </c>
      <c r="E32" s="208">
        <f t="shared" si="4"/>
        <v>1132.6999999999998</v>
      </c>
    </row>
    <row r="33" spans="1:5">
      <c r="A33" s="136" t="s">
        <v>391</v>
      </c>
      <c r="B33" s="132" t="s">
        <v>390</v>
      </c>
      <c r="C33" s="137">
        <f>C34+C35+C36</f>
        <v>15415.3</v>
      </c>
      <c r="D33" s="261">
        <f t="shared" ref="D33:E33" si="5">D34+D35+D36</f>
        <v>-143.19999999999999</v>
      </c>
      <c r="E33" s="232">
        <f t="shared" si="5"/>
        <v>15272.1</v>
      </c>
    </row>
    <row r="34" spans="1:5">
      <c r="A34" s="138" t="s">
        <v>384</v>
      </c>
      <c r="B34" s="133" t="s">
        <v>392</v>
      </c>
      <c r="C34" s="134">
        <v>1177.3</v>
      </c>
      <c r="D34" s="331">
        <v>-143.19999999999999</v>
      </c>
      <c r="E34" s="172">
        <f>C34+D34</f>
        <v>1034.0999999999999</v>
      </c>
    </row>
    <row r="35" spans="1:5">
      <c r="A35" s="138" t="s">
        <v>383</v>
      </c>
      <c r="B35" s="133" t="s">
        <v>393</v>
      </c>
      <c r="C35" s="134">
        <v>13213.2</v>
      </c>
      <c r="D35" s="215"/>
      <c r="E35" s="208">
        <f t="shared" ref="E35:E36" si="6">C35+D35</f>
        <v>13213.2</v>
      </c>
    </row>
    <row r="36" spans="1:5">
      <c r="A36" s="138" t="s">
        <v>385</v>
      </c>
      <c r="B36" s="133" t="s">
        <v>394</v>
      </c>
      <c r="C36" s="134">
        <v>1024.8</v>
      </c>
      <c r="D36" s="215"/>
      <c r="E36" s="208">
        <f t="shared" si="6"/>
        <v>1024.8</v>
      </c>
    </row>
    <row r="37" spans="1:5">
      <c r="A37" s="103" t="s">
        <v>60</v>
      </c>
      <c r="B37" s="33" t="s">
        <v>80</v>
      </c>
      <c r="C37" s="104">
        <f>C38+C39+C41+C42+C40</f>
        <v>116829.99999999999</v>
      </c>
      <c r="D37" s="261">
        <f t="shared" ref="D37:E37" si="7">D38+D39+D41+D42+D40</f>
        <v>-1440</v>
      </c>
      <c r="E37" s="193">
        <f t="shared" si="7"/>
        <v>115389.99999999999</v>
      </c>
    </row>
    <row r="38" spans="1:5">
      <c r="A38" s="102" t="s">
        <v>61</v>
      </c>
      <c r="B38" s="14" t="s">
        <v>38</v>
      </c>
      <c r="C38" s="101">
        <v>14758.7</v>
      </c>
      <c r="D38" s="215">
        <v>-241.3</v>
      </c>
      <c r="E38" s="172">
        <f>C38+D38</f>
        <v>14517.400000000001</v>
      </c>
    </row>
    <row r="39" spans="1:5">
      <c r="A39" s="102" t="s">
        <v>62</v>
      </c>
      <c r="B39" s="14" t="s">
        <v>39</v>
      </c>
      <c r="C39" s="101">
        <v>86807.4</v>
      </c>
      <c r="D39" s="215">
        <v>-1194.5</v>
      </c>
      <c r="E39" s="208">
        <f t="shared" ref="E39:E42" si="8">C39+D39</f>
        <v>85612.9</v>
      </c>
    </row>
    <row r="40" spans="1:5">
      <c r="A40" s="191" t="s">
        <v>446</v>
      </c>
      <c r="B40" s="190" t="s">
        <v>447</v>
      </c>
      <c r="C40" s="192">
        <v>5414.2</v>
      </c>
      <c r="D40" s="215"/>
      <c r="E40" s="208">
        <f t="shared" si="8"/>
        <v>5414.2</v>
      </c>
    </row>
    <row r="41" spans="1:5">
      <c r="A41" s="102" t="s">
        <v>63</v>
      </c>
      <c r="B41" s="14" t="s">
        <v>333</v>
      </c>
      <c r="C41" s="101">
        <v>845.7</v>
      </c>
      <c r="D41" s="268"/>
      <c r="E41" s="208">
        <f t="shared" si="8"/>
        <v>845.7</v>
      </c>
    </row>
    <row r="42" spans="1:5">
      <c r="A42" s="102" t="s">
        <v>64</v>
      </c>
      <c r="B42" s="14" t="s">
        <v>40</v>
      </c>
      <c r="C42" s="101">
        <v>9004</v>
      </c>
      <c r="D42" s="215">
        <v>-4.2</v>
      </c>
      <c r="E42" s="208">
        <f t="shared" si="8"/>
        <v>8999.7999999999993</v>
      </c>
    </row>
    <row r="43" spans="1:5">
      <c r="A43" s="103" t="s">
        <v>65</v>
      </c>
      <c r="B43" s="33" t="s">
        <v>255</v>
      </c>
      <c r="C43" s="104">
        <f>C44+C45</f>
        <v>9475.2000000000007</v>
      </c>
      <c r="D43" s="261">
        <f t="shared" ref="D43:E43" si="9">D44+D45</f>
        <v>85.9</v>
      </c>
      <c r="E43" s="173">
        <f t="shared" si="9"/>
        <v>9561.1</v>
      </c>
    </row>
    <row r="44" spans="1:5">
      <c r="A44" s="102" t="s">
        <v>66</v>
      </c>
      <c r="B44" s="14" t="s">
        <v>41</v>
      </c>
      <c r="C44" s="101">
        <v>8076</v>
      </c>
      <c r="D44" s="215"/>
      <c r="E44" s="172">
        <f>C44+D44</f>
        <v>8076</v>
      </c>
    </row>
    <row r="45" spans="1:5">
      <c r="A45" s="102" t="s">
        <v>253</v>
      </c>
      <c r="B45" s="14" t="s">
        <v>254</v>
      </c>
      <c r="C45" s="101">
        <v>1399.2</v>
      </c>
      <c r="D45" s="215">
        <v>85.9</v>
      </c>
      <c r="E45" s="208">
        <f>C45+D45</f>
        <v>1485.1000000000001</v>
      </c>
    </row>
    <row r="46" spans="1:5">
      <c r="A46" s="136" t="s">
        <v>395</v>
      </c>
      <c r="B46" s="139" t="s">
        <v>396</v>
      </c>
      <c r="C46" s="137">
        <f>C47</f>
        <v>0</v>
      </c>
      <c r="D46" s="261">
        <f t="shared" ref="D46:E46" si="10">D47</f>
        <v>0</v>
      </c>
      <c r="E46" s="261">
        <f t="shared" si="10"/>
        <v>0</v>
      </c>
    </row>
    <row r="47" spans="1:5">
      <c r="A47" s="138" t="s">
        <v>387</v>
      </c>
      <c r="B47" s="140" t="s">
        <v>397</v>
      </c>
      <c r="C47" s="134">
        <v>0</v>
      </c>
      <c r="D47" s="176"/>
      <c r="E47" s="172">
        <f>C47+D47</f>
        <v>0</v>
      </c>
    </row>
    <row r="48" spans="1:5">
      <c r="A48" s="103" t="s">
        <v>67</v>
      </c>
      <c r="B48" s="33" t="s">
        <v>42</v>
      </c>
      <c r="C48" s="104">
        <f>C49+C51+C50</f>
        <v>2908.7</v>
      </c>
      <c r="D48" s="261">
        <f t="shared" ref="D48:E48" si="11">D49+D51+D50</f>
        <v>0</v>
      </c>
      <c r="E48" s="173">
        <f t="shared" si="11"/>
        <v>2908.7</v>
      </c>
    </row>
    <row r="49" spans="1:5">
      <c r="A49" s="102" t="s">
        <v>68</v>
      </c>
      <c r="B49" s="14" t="s">
        <v>43</v>
      </c>
      <c r="C49" s="101">
        <v>1249</v>
      </c>
      <c r="D49" s="215"/>
      <c r="E49" s="172">
        <f>C49+D49</f>
        <v>1249</v>
      </c>
    </row>
    <row r="50" spans="1:5">
      <c r="A50" s="102" t="s">
        <v>313</v>
      </c>
      <c r="B50" s="14" t="s">
        <v>314</v>
      </c>
      <c r="C50" s="101">
        <v>1005</v>
      </c>
      <c r="D50" s="215"/>
      <c r="E50" s="208">
        <f t="shared" ref="E50:E51" si="12">C50+D50</f>
        <v>1005</v>
      </c>
    </row>
    <row r="51" spans="1:5">
      <c r="A51" s="102" t="s">
        <v>69</v>
      </c>
      <c r="B51" s="14" t="s">
        <v>44</v>
      </c>
      <c r="C51" s="101">
        <v>654.70000000000005</v>
      </c>
      <c r="D51" s="268"/>
      <c r="E51" s="208">
        <f t="shared" si="12"/>
        <v>654.70000000000005</v>
      </c>
    </row>
    <row r="52" spans="1:5">
      <c r="A52" s="103" t="s">
        <v>70</v>
      </c>
      <c r="B52" s="33" t="s">
        <v>45</v>
      </c>
      <c r="C52" s="104">
        <f>C53</f>
        <v>177.8</v>
      </c>
      <c r="D52" s="268"/>
      <c r="E52" s="173">
        <f>E53</f>
        <v>177.8</v>
      </c>
    </row>
    <row r="53" spans="1:5">
      <c r="A53" s="102" t="s">
        <v>71</v>
      </c>
      <c r="B53" s="14" t="s">
        <v>46</v>
      </c>
      <c r="C53" s="101">
        <v>177.8</v>
      </c>
      <c r="D53" s="268"/>
      <c r="E53" s="172">
        <f>C53+D53</f>
        <v>177.8</v>
      </c>
    </row>
    <row r="54" spans="1:5" ht="21.75" customHeight="1">
      <c r="A54" s="103"/>
      <c r="B54" s="33" t="s">
        <v>47</v>
      </c>
      <c r="C54" s="104">
        <f>C16+C25+C29+C37+C43+C48+C52+C46+C33</f>
        <v>186270.4</v>
      </c>
      <c r="D54" s="261">
        <f>D16+D25+D29+D37+D43+D48+D52+D46+D33</f>
        <v>-3183.4999999999995</v>
      </c>
      <c r="E54" s="173">
        <f>E16+E25+E29+E37+E43+E48+E52+E46+E33</f>
        <v>183086.9</v>
      </c>
    </row>
    <row r="56" spans="1:5">
      <c r="B56" s="135"/>
    </row>
    <row r="57" spans="1:5" ht="51.75" customHeight="1">
      <c r="B57" s="141"/>
    </row>
  </sheetData>
  <mergeCells count="26"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D25:D26"/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6"/>
  <sheetViews>
    <sheetView view="pageBreakPreview" zoomScale="93" zoomScaleSheetLayoutView="93" workbookViewId="0">
      <selection activeCell="D52" sqref="D52:I53"/>
    </sheetView>
  </sheetViews>
  <sheetFormatPr defaultRowHeight="15"/>
  <cols>
    <col min="1" max="1" width="74.71093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11.140625" customWidth="1"/>
    <col min="9" max="9" width="11" customWidth="1"/>
  </cols>
  <sheetData>
    <row r="1" spans="1:9" ht="15.75">
      <c r="D1" s="426" t="s">
        <v>946</v>
      </c>
      <c r="E1" s="426"/>
      <c r="F1" s="426"/>
      <c r="G1" s="426"/>
      <c r="H1" s="426"/>
      <c r="I1" s="426"/>
    </row>
    <row r="2" spans="1:9" ht="15.75">
      <c r="D2" s="426" t="s">
        <v>0</v>
      </c>
      <c r="E2" s="426"/>
      <c r="F2" s="426"/>
      <c r="G2" s="426"/>
      <c r="H2" s="426"/>
      <c r="I2" s="426"/>
    </row>
    <row r="3" spans="1:9" ht="15.75">
      <c r="D3" s="426" t="s">
        <v>1</v>
      </c>
      <c r="E3" s="426"/>
      <c r="F3" s="426"/>
      <c r="G3" s="426"/>
      <c r="H3" s="426"/>
      <c r="I3" s="426"/>
    </row>
    <row r="4" spans="1:9" ht="15.75">
      <c r="D4" s="426" t="s">
        <v>2</v>
      </c>
      <c r="E4" s="426"/>
      <c r="F4" s="426"/>
      <c r="G4" s="426"/>
      <c r="H4" s="426"/>
      <c r="I4" s="426"/>
    </row>
    <row r="5" spans="1:9" ht="15.75">
      <c r="C5" s="426" t="s">
        <v>907</v>
      </c>
      <c r="D5" s="426"/>
      <c r="E5" s="426"/>
      <c r="F5" s="426"/>
      <c r="G5" s="426"/>
      <c r="H5" s="426"/>
      <c r="I5" s="426"/>
    </row>
    <row r="6" spans="1:9" ht="15.75" customHeight="1">
      <c r="D6" s="426" t="s">
        <v>334</v>
      </c>
      <c r="E6" s="426"/>
      <c r="F6" s="426"/>
      <c r="G6" s="426"/>
      <c r="H6" s="426"/>
      <c r="I6" s="426"/>
    </row>
    <row r="7" spans="1:9" ht="15.75" customHeight="1">
      <c r="D7" s="426" t="s">
        <v>0</v>
      </c>
      <c r="E7" s="426"/>
      <c r="F7" s="426"/>
      <c r="G7" s="426"/>
      <c r="H7" s="426"/>
      <c r="I7" s="426"/>
    </row>
    <row r="8" spans="1:9" ht="15.75" customHeight="1">
      <c r="D8" s="426" t="s">
        <v>1</v>
      </c>
      <c r="E8" s="426"/>
      <c r="F8" s="426"/>
      <c r="G8" s="426"/>
      <c r="H8" s="426"/>
      <c r="I8" s="426"/>
    </row>
    <row r="9" spans="1:9" ht="18.75" customHeight="1">
      <c r="A9" s="2"/>
      <c r="D9" s="426" t="s">
        <v>2</v>
      </c>
      <c r="E9" s="426"/>
      <c r="F9" s="426"/>
      <c r="G9" s="426"/>
      <c r="H9" s="426"/>
      <c r="I9" s="426"/>
    </row>
    <row r="10" spans="1:9" ht="18.75" customHeight="1">
      <c r="A10" s="2"/>
      <c r="C10" s="426" t="s">
        <v>429</v>
      </c>
      <c r="D10" s="426"/>
      <c r="E10" s="426"/>
      <c r="F10" s="426"/>
      <c r="G10" s="426"/>
      <c r="H10" s="426"/>
      <c r="I10" s="426"/>
    </row>
    <row r="11" spans="1:9" ht="18.75">
      <c r="A11" s="2"/>
    </row>
    <row r="12" spans="1:9">
      <c r="A12" s="428" t="s">
        <v>78</v>
      </c>
      <c r="B12" s="507"/>
      <c r="C12" s="507"/>
      <c r="D12" s="507"/>
      <c r="E12" s="507"/>
      <c r="F12" s="507"/>
    </row>
    <row r="13" spans="1:9">
      <c r="A13" s="428" t="s">
        <v>335</v>
      </c>
      <c r="B13" s="507"/>
      <c r="C13" s="507"/>
      <c r="D13" s="507"/>
      <c r="E13" s="507"/>
      <c r="F13" s="507"/>
    </row>
    <row r="14" spans="1:9" ht="15.75">
      <c r="A14" s="3"/>
    </row>
    <row r="15" spans="1:9" ht="23.25" customHeight="1">
      <c r="A15" s="1"/>
      <c r="E15" s="515" t="s">
        <v>4</v>
      </c>
      <c r="F15" s="515"/>
      <c r="G15" s="515"/>
      <c r="H15" s="515"/>
      <c r="I15" s="515"/>
    </row>
    <row r="16" spans="1:9" ht="63.75" customHeight="1">
      <c r="A16" s="517"/>
      <c r="B16" s="517" t="s">
        <v>83</v>
      </c>
      <c r="C16" s="517" t="s">
        <v>72</v>
      </c>
      <c r="D16" s="513" t="s">
        <v>11</v>
      </c>
      <c r="E16" s="513" t="s">
        <v>73</v>
      </c>
      <c r="F16" s="513" t="s">
        <v>336</v>
      </c>
      <c r="G16" s="516"/>
      <c r="H16" s="488" t="s">
        <v>437</v>
      </c>
      <c r="I16" s="488" t="s">
        <v>438</v>
      </c>
    </row>
    <row r="17" spans="1:9" ht="33" customHeight="1">
      <c r="A17" s="517"/>
      <c r="B17" s="517"/>
      <c r="C17" s="517"/>
      <c r="D17" s="513"/>
      <c r="E17" s="513"/>
      <c r="F17" s="513"/>
      <c r="G17" s="516"/>
      <c r="H17" s="514"/>
      <c r="I17" s="514"/>
    </row>
    <row r="18" spans="1:9" ht="33" customHeight="1">
      <c r="A18" s="517"/>
      <c r="B18" s="517"/>
      <c r="C18" s="517"/>
      <c r="D18" s="513"/>
      <c r="E18" s="513"/>
      <c r="F18" s="513"/>
      <c r="G18" s="516"/>
      <c r="H18" s="489"/>
      <c r="I18" s="489"/>
    </row>
    <row r="19" spans="1:9" ht="15.75">
      <c r="A19" s="8" t="s">
        <v>74</v>
      </c>
      <c r="B19" s="15" t="s">
        <v>76</v>
      </c>
      <c r="C19" s="9"/>
      <c r="D19" s="127"/>
      <c r="E19" s="127"/>
      <c r="F19" s="356">
        <f>F20+F21+F22+F23+F24+F25+F26+F27+F29+F30+F31+F32+F33+F34+F35+F36+F37+F38+F39+F40+F41+F42+F43+F44+F45+F46+F47+F50+F51+F52+F53+F54+F55+F56+F57+F58+F59+F60+F61+F62+F63+F64+F65+F66+F67+F68+F28+F48+F49</f>
        <v>29294.2</v>
      </c>
      <c r="G19" s="368">
        <f t="shared" ref="G19:I19" si="0">G20+G21+G22+G23+G24+G25+G26+G27+G29+G30+G31+G32+G33+G34+G35+G36+G37+G38+G39+G40+G41+G42+G43+G44+G45+G46+G47+G50+G51+G52+G53+G54+G55+G56+G57+G58+G59+G60+G61+G62+G63+G64+G65+G66+G67+G68+G28+G48+G49</f>
        <v>5341.5</v>
      </c>
      <c r="H19" s="368">
        <f t="shared" si="0"/>
        <v>-1032</v>
      </c>
      <c r="I19" s="368">
        <f t="shared" si="0"/>
        <v>28262.2</v>
      </c>
    </row>
    <row r="20" spans="1:9" ht="53.25" customHeight="1">
      <c r="A20" s="7" t="s">
        <v>223</v>
      </c>
      <c r="B20" s="347" t="s">
        <v>76</v>
      </c>
      <c r="C20" s="17" t="s">
        <v>87</v>
      </c>
      <c r="D20" s="351">
        <v>4190000250</v>
      </c>
      <c r="E20" s="190">
        <v>100</v>
      </c>
      <c r="F20" s="355">
        <v>1313.5</v>
      </c>
      <c r="G20" s="358"/>
      <c r="H20" s="176">
        <v>14.6</v>
      </c>
      <c r="I20" s="355">
        <f>F20+H20</f>
        <v>1328.1</v>
      </c>
    </row>
    <row r="21" spans="1:9" ht="55.5" customHeight="1">
      <c r="A21" s="371" t="s">
        <v>224</v>
      </c>
      <c r="B21" s="347" t="s">
        <v>76</v>
      </c>
      <c r="C21" s="347" t="s">
        <v>50</v>
      </c>
      <c r="D21" s="351">
        <v>4190000280</v>
      </c>
      <c r="E21" s="353">
        <v>100</v>
      </c>
      <c r="F21" s="355">
        <v>13136.8</v>
      </c>
      <c r="G21" s="358"/>
      <c r="H21" s="176">
        <v>-121.6</v>
      </c>
      <c r="I21" s="355">
        <f t="shared" ref="I21:I67" si="1">F21+H21</f>
        <v>13015.199999999999</v>
      </c>
    </row>
    <row r="22" spans="1:9" ht="28.5" customHeight="1">
      <c r="A22" s="354" t="s">
        <v>287</v>
      </c>
      <c r="B22" s="347" t="s">
        <v>76</v>
      </c>
      <c r="C22" s="347" t="s">
        <v>50</v>
      </c>
      <c r="D22" s="351">
        <v>4190000280</v>
      </c>
      <c r="E22" s="353">
        <v>200</v>
      </c>
      <c r="F22" s="355">
        <v>2371.5</v>
      </c>
      <c r="G22" s="358"/>
      <c r="H22" s="176"/>
      <c r="I22" s="355">
        <f t="shared" si="1"/>
        <v>2371.5</v>
      </c>
    </row>
    <row r="23" spans="1:9" ht="25.5">
      <c r="A23" s="354" t="s">
        <v>225</v>
      </c>
      <c r="B23" s="347" t="s">
        <v>76</v>
      </c>
      <c r="C23" s="347" t="s">
        <v>50</v>
      </c>
      <c r="D23" s="351">
        <v>4190000280</v>
      </c>
      <c r="E23" s="353">
        <v>300</v>
      </c>
      <c r="F23" s="355"/>
      <c r="G23" s="358"/>
      <c r="H23" s="176">
        <v>10</v>
      </c>
      <c r="I23" s="355">
        <f t="shared" si="1"/>
        <v>10</v>
      </c>
    </row>
    <row r="24" spans="1:9" ht="41.25" customHeight="1">
      <c r="A24" s="354" t="s">
        <v>22</v>
      </c>
      <c r="B24" s="347" t="s">
        <v>76</v>
      </c>
      <c r="C24" s="347" t="s">
        <v>50</v>
      </c>
      <c r="D24" s="351">
        <v>4190000280</v>
      </c>
      <c r="E24" s="353">
        <v>800</v>
      </c>
      <c r="F24" s="355">
        <v>34.299999999999997</v>
      </c>
      <c r="G24" s="358"/>
      <c r="H24" s="215"/>
      <c r="I24" s="355">
        <f t="shared" si="1"/>
        <v>34.299999999999997</v>
      </c>
    </row>
    <row r="25" spans="1:9" ht="58.5" customHeight="1">
      <c r="A25" s="348" t="s">
        <v>219</v>
      </c>
      <c r="B25" s="347" t="s">
        <v>76</v>
      </c>
      <c r="C25" s="347" t="s">
        <v>50</v>
      </c>
      <c r="D25" s="351">
        <v>1410180360</v>
      </c>
      <c r="E25" s="353">
        <v>100</v>
      </c>
      <c r="F25" s="355">
        <v>273.89999999999998</v>
      </c>
      <c r="G25" s="358"/>
      <c r="H25" s="176">
        <v>2.2999999999999998</v>
      </c>
      <c r="I25" s="355">
        <f t="shared" si="1"/>
        <v>276.2</v>
      </c>
    </row>
    <row r="26" spans="1:9" ht="43.5" customHeight="1">
      <c r="A26" s="348" t="s">
        <v>282</v>
      </c>
      <c r="B26" s="347" t="s">
        <v>76</v>
      </c>
      <c r="C26" s="347" t="s">
        <v>50</v>
      </c>
      <c r="D26" s="351">
        <v>1410180360</v>
      </c>
      <c r="E26" s="353">
        <v>200</v>
      </c>
      <c r="F26" s="355">
        <v>89.7</v>
      </c>
      <c r="G26" s="358"/>
      <c r="H26" s="176">
        <v>-2.2999999999999998</v>
      </c>
      <c r="I26" s="355">
        <f t="shared" si="1"/>
        <v>87.4</v>
      </c>
    </row>
    <row r="27" spans="1:9" ht="43.5" customHeight="1">
      <c r="A27" s="348" t="s">
        <v>505</v>
      </c>
      <c r="B27" s="347" t="s">
        <v>76</v>
      </c>
      <c r="C27" s="347" t="s">
        <v>53</v>
      </c>
      <c r="D27" s="347" t="s">
        <v>480</v>
      </c>
      <c r="E27" s="37">
        <v>200</v>
      </c>
      <c r="F27" s="355">
        <v>549.5</v>
      </c>
      <c r="G27" s="176">
        <v>549.5</v>
      </c>
      <c r="H27" s="355"/>
      <c r="I27" s="355">
        <f>F27+H27</f>
        <v>549.5</v>
      </c>
    </row>
    <row r="28" spans="1:9" ht="43.5" customHeight="1">
      <c r="A28" s="363" t="s">
        <v>506</v>
      </c>
      <c r="B28" s="362" t="s">
        <v>76</v>
      </c>
      <c r="C28" s="362" t="s">
        <v>53</v>
      </c>
      <c r="D28" s="362" t="s">
        <v>789</v>
      </c>
      <c r="E28" s="37">
        <v>200</v>
      </c>
      <c r="F28" s="370">
        <v>100</v>
      </c>
      <c r="G28" s="176"/>
      <c r="H28" s="370"/>
      <c r="I28" s="370">
        <f>F28+H28</f>
        <v>100</v>
      </c>
    </row>
    <row r="29" spans="1:9" ht="39.75" customHeight="1">
      <c r="A29" s="348" t="s">
        <v>506</v>
      </c>
      <c r="B29" s="347" t="s">
        <v>76</v>
      </c>
      <c r="C29" s="347" t="s">
        <v>53</v>
      </c>
      <c r="D29" s="347" t="s">
        <v>477</v>
      </c>
      <c r="E29" s="37">
        <v>200</v>
      </c>
      <c r="F29" s="355">
        <v>0</v>
      </c>
      <c r="G29" s="176"/>
      <c r="H29" s="355"/>
      <c r="I29" s="355">
        <f>F29+H29</f>
        <v>0</v>
      </c>
    </row>
    <row r="30" spans="1:9" ht="39.75" customHeight="1">
      <c r="A30" s="354" t="s">
        <v>279</v>
      </c>
      <c r="B30" s="347" t="s">
        <v>76</v>
      </c>
      <c r="C30" s="347" t="s">
        <v>53</v>
      </c>
      <c r="D30" s="351">
        <v>1010120080</v>
      </c>
      <c r="E30" s="353">
        <v>200</v>
      </c>
      <c r="F30" s="355">
        <v>480</v>
      </c>
      <c r="G30" s="358"/>
      <c r="H30" s="176"/>
      <c r="I30" s="355">
        <f t="shared" si="1"/>
        <v>480</v>
      </c>
    </row>
    <row r="31" spans="1:9" ht="41.25" customHeight="1">
      <c r="A31" s="348" t="s">
        <v>280</v>
      </c>
      <c r="B31" s="347" t="s">
        <v>76</v>
      </c>
      <c r="C31" s="347" t="s">
        <v>53</v>
      </c>
      <c r="D31" s="351">
        <v>1020120190</v>
      </c>
      <c r="E31" s="353">
        <v>200</v>
      </c>
      <c r="F31" s="355">
        <v>300</v>
      </c>
      <c r="G31" s="358"/>
      <c r="H31" s="176"/>
      <c r="I31" s="355">
        <f t="shared" si="1"/>
        <v>300</v>
      </c>
    </row>
    <row r="32" spans="1:9" ht="28.5" customHeight="1">
      <c r="A32" s="348" t="s">
        <v>284</v>
      </c>
      <c r="B32" s="347" t="s">
        <v>76</v>
      </c>
      <c r="C32" s="347" t="s">
        <v>53</v>
      </c>
      <c r="D32" s="351">
        <v>1710100700</v>
      </c>
      <c r="E32" s="353">
        <v>200</v>
      </c>
      <c r="F32" s="355">
        <v>0</v>
      </c>
      <c r="G32" s="358"/>
      <c r="H32" s="215"/>
      <c r="I32" s="355">
        <f t="shared" si="1"/>
        <v>0</v>
      </c>
    </row>
    <row r="33" spans="1:9" ht="40.5" customHeight="1">
      <c r="A33" s="348" t="s">
        <v>297</v>
      </c>
      <c r="B33" s="347" t="s">
        <v>76</v>
      </c>
      <c r="C33" s="347" t="s">
        <v>53</v>
      </c>
      <c r="D33" s="351">
        <v>1710100710</v>
      </c>
      <c r="E33" s="353">
        <v>200</v>
      </c>
      <c r="F33" s="355">
        <v>90</v>
      </c>
      <c r="G33" s="358"/>
      <c r="H33" s="176">
        <v>-90</v>
      </c>
      <c r="I33" s="355">
        <f t="shared" si="1"/>
        <v>0</v>
      </c>
    </row>
    <row r="34" spans="1:9" ht="41.25" customHeight="1">
      <c r="A34" s="354" t="s">
        <v>298</v>
      </c>
      <c r="B34" s="347" t="s">
        <v>76</v>
      </c>
      <c r="C34" s="347" t="s">
        <v>53</v>
      </c>
      <c r="D34" s="351">
        <v>4290020100</v>
      </c>
      <c r="E34" s="353">
        <v>200</v>
      </c>
      <c r="F34" s="355">
        <v>50</v>
      </c>
      <c r="G34" s="358"/>
      <c r="H34" s="176">
        <v>-31</v>
      </c>
      <c r="I34" s="355">
        <f t="shared" si="1"/>
        <v>19</v>
      </c>
    </row>
    <row r="35" spans="1:9" ht="27" customHeight="1">
      <c r="A35" s="354" t="s">
        <v>290</v>
      </c>
      <c r="B35" s="347" t="s">
        <v>76</v>
      </c>
      <c r="C35" s="347" t="s">
        <v>53</v>
      </c>
      <c r="D35" s="351">
        <v>4290020110</v>
      </c>
      <c r="E35" s="353">
        <v>200</v>
      </c>
      <c r="F35" s="355">
        <v>53.6</v>
      </c>
      <c r="G35" s="358"/>
      <c r="H35" s="176">
        <v>-53.6</v>
      </c>
      <c r="I35" s="355">
        <f t="shared" si="1"/>
        <v>0</v>
      </c>
    </row>
    <row r="36" spans="1:9" ht="25.5" customHeight="1">
      <c r="A36" s="354" t="s">
        <v>308</v>
      </c>
      <c r="B36" s="347" t="s">
        <v>76</v>
      </c>
      <c r="C36" s="347" t="s">
        <v>53</v>
      </c>
      <c r="D36" s="351">
        <v>4290020120</v>
      </c>
      <c r="E36" s="353">
        <v>800</v>
      </c>
      <c r="F36" s="355">
        <v>28.5</v>
      </c>
      <c r="G36" s="358"/>
      <c r="H36" s="176">
        <v>-0.4</v>
      </c>
      <c r="I36" s="355">
        <f t="shared" si="1"/>
        <v>28.1</v>
      </c>
    </row>
    <row r="37" spans="1:9" ht="38.25" customHeight="1">
      <c r="A37" s="354" t="s">
        <v>291</v>
      </c>
      <c r="B37" s="347" t="s">
        <v>76</v>
      </c>
      <c r="C37" s="347" t="s">
        <v>53</v>
      </c>
      <c r="D37" s="351">
        <v>4290020140</v>
      </c>
      <c r="E37" s="353">
        <v>200</v>
      </c>
      <c r="F37" s="355">
        <v>50</v>
      </c>
      <c r="G37" s="358"/>
      <c r="H37" s="176"/>
      <c r="I37" s="355">
        <f t="shared" si="1"/>
        <v>50</v>
      </c>
    </row>
    <row r="38" spans="1:9" ht="54" customHeight="1">
      <c r="A38" s="7" t="s">
        <v>316</v>
      </c>
      <c r="B38" s="347" t="s">
        <v>76</v>
      </c>
      <c r="C38" s="347" t="s">
        <v>53</v>
      </c>
      <c r="D38" s="351">
        <v>4290007030</v>
      </c>
      <c r="E38" s="353">
        <v>300</v>
      </c>
      <c r="F38" s="355">
        <v>10</v>
      </c>
      <c r="G38" s="358"/>
      <c r="H38" s="176">
        <v>-8</v>
      </c>
      <c r="I38" s="355">
        <f t="shared" si="1"/>
        <v>2</v>
      </c>
    </row>
    <row r="39" spans="1:9" ht="41.25" customHeight="1">
      <c r="A39" s="354" t="s">
        <v>295</v>
      </c>
      <c r="B39" s="347" t="s">
        <v>76</v>
      </c>
      <c r="C39" s="347" t="s">
        <v>53</v>
      </c>
      <c r="D39" s="351">
        <v>4390080350</v>
      </c>
      <c r="E39" s="353">
        <v>200</v>
      </c>
      <c r="F39" s="355">
        <v>6.9</v>
      </c>
      <c r="G39" s="358"/>
      <c r="H39" s="215"/>
      <c r="I39" s="355">
        <f t="shared" si="1"/>
        <v>6.9</v>
      </c>
    </row>
    <row r="40" spans="1:9" ht="40.5" customHeight="1">
      <c r="A40" s="354" t="s">
        <v>292</v>
      </c>
      <c r="B40" s="347" t="s">
        <v>76</v>
      </c>
      <c r="C40" s="347" t="s">
        <v>55</v>
      </c>
      <c r="D40" s="351">
        <v>4290020150</v>
      </c>
      <c r="E40" s="353">
        <v>200</v>
      </c>
      <c r="F40" s="355">
        <v>228</v>
      </c>
      <c r="G40" s="358"/>
      <c r="H40" s="176">
        <v>-185.2</v>
      </c>
      <c r="I40" s="355">
        <f t="shared" si="1"/>
        <v>42.800000000000011</v>
      </c>
    </row>
    <row r="41" spans="1:9" ht="78" customHeight="1">
      <c r="A41" s="354" t="s">
        <v>299</v>
      </c>
      <c r="B41" s="347" t="s">
        <v>76</v>
      </c>
      <c r="C41" s="347" t="s">
        <v>57</v>
      </c>
      <c r="D41" s="351">
        <v>4390080370</v>
      </c>
      <c r="E41" s="353">
        <v>200</v>
      </c>
      <c r="F41" s="355">
        <v>10.5</v>
      </c>
      <c r="G41" s="358"/>
      <c r="H41" s="176">
        <v>-10.5</v>
      </c>
      <c r="I41" s="355">
        <f t="shared" si="1"/>
        <v>0</v>
      </c>
    </row>
    <row r="42" spans="1:9" ht="68.25" customHeight="1">
      <c r="A42" s="354" t="s">
        <v>458</v>
      </c>
      <c r="B42" s="347" t="s">
        <v>76</v>
      </c>
      <c r="C42" s="347" t="s">
        <v>57</v>
      </c>
      <c r="D42" s="351">
        <v>4390082400</v>
      </c>
      <c r="E42" s="353">
        <v>200</v>
      </c>
      <c r="F42" s="355">
        <v>228.1</v>
      </c>
      <c r="G42" s="358"/>
      <c r="H42" s="176"/>
      <c r="I42" s="355">
        <f t="shared" si="1"/>
        <v>228.1</v>
      </c>
    </row>
    <row r="43" spans="1:9" ht="82.5" customHeight="1">
      <c r="A43" s="130" t="s">
        <v>342</v>
      </c>
      <c r="B43" s="347" t="s">
        <v>76</v>
      </c>
      <c r="C43" s="347" t="s">
        <v>58</v>
      </c>
      <c r="D43" s="351">
        <v>1920120300</v>
      </c>
      <c r="E43" s="353">
        <v>200</v>
      </c>
      <c r="F43" s="355">
        <v>250</v>
      </c>
      <c r="G43" s="358"/>
      <c r="H43" s="176">
        <v>-250</v>
      </c>
      <c r="I43" s="355">
        <f t="shared" si="1"/>
        <v>0</v>
      </c>
    </row>
    <row r="44" spans="1:9" ht="46.5" customHeight="1">
      <c r="A44" s="130" t="s">
        <v>439</v>
      </c>
      <c r="B44" s="347" t="s">
        <v>76</v>
      </c>
      <c r="C44" s="347" t="s">
        <v>58</v>
      </c>
      <c r="D44" s="351">
        <v>2010120400</v>
      </c>
      <c r="E44" s="353">
        <v>200</v>
      </c>
      <c r="F44" s="355">
        <v>76.8</v>
      </c>
      <c r="G44" s="358"/>
      <c r="H44" s="176">
        <v>250</v>
      </c>
      <c r="I44" s="355">
        <f t="shared" si="1"/>
        <v>326.8</v>
      </c>
    </row>
    <row r="45" spans="1:9" ht="53.25" customHeight="1">
      <c r="A45" s="130" t="s">
        <v>382</v>
      </c>
      <c r="B45" s="347" t="s">
        <v>76</v>
      </c>
      <c r="C45" s="347" t="s">
        <v>58</v>
      </c>
      <c r="D45" s="351">
        <v>2020120410</v>
      </c>
      <c r="E45" s="353">
        <v>200</v>
      </c>
      <c r="F45" s="355">
        <v>1717.2</v>
      </c>
      <c r="G45" s="358"/>
      <c r="H45" s="176"/>
      <c r="I45" s="355">
        <f t="shared" si="1"/>
        <v>1717.2</v>
      </c>
    </row>
    <row r="46" spans="1:9" ht="41.25" customHeight="1">
      <c r="A46" s="130" t="s">
        <v>500</v>
      </c>
      <c r="B46" s="347" t="s">
        <v>76</v>
      </c>
      <c r="C46" s="347" t="s">
        <v>58</v>
      </c>
      <c r="D46" s="180">
        <v>2020120420</v>
      </c>
      <c r="E46" s="353">
        <v>200</v>
      </c>
      <c r="F46" s="355">
        <v>0</v>
      </c>
      <c r="G46" s="92">
        <v>16.3</v>
      </c>
      <c r="H46" s="355"/>
      <c r="I46" s="355">
        <f t="shared" si="1"/>
        <v>0</v>
      </c>
    </row>
    <row r="47" spans="1:9" ht="41.25" customHeight="1">
      <c r="A47" s="130" t="s">
        <v>501</v>
      </c>
      <c r="B47" s="347" t="s">
        <v>76</v>
      </c>
      <c r="C47" s="347" t="s">
        <v>58</v>
      </c>
      <c r="D47" s="180">
        <v>2020120440</v>
      </c>
      <c r="E47" s="353">
        <v>200</v>
      </c>
      <c r="F47" s="355">
        <v>0</v>
      </c>
      <c r="G47" s="92">
        <v>19.399999999999999</v>
      </c>
      <c r="H47" s="355"/>
      <c r="I47" s="355">
        <f t="shared" si="1"/>
        <v>0</v>
      </c>
    </row>
    <row r="48" spans="1:9" ht="41.25" customHeight="1">
      <c r="A48" s="130" t="s">
        <v>500</v>
      </c>
      <c r="B48" s="362" t="s">
        <v>76</v>
      </c>
      <c r="C48" s="362" t="s">
        <v>58</v>
      </c>
      <c r="D48" s="180" t="s">
        <v>790</v>
      </c>
      <c r="E48" s="365">
        <v>200</v>
      </c>
      <c r="F48" s="370">
        <v>11.5</v>
      </c>
      <c r="G48" s="92"/>
      <c r="H48" s="370"/>
      <c r="I48" s="370">
        <f t="shared" si="1"/>
        <v>11.5</v>
      </c>
    </row>
    <row r="49" spans="1:9" ht="41.25" customHeight="1">
      <c r="A49" s="130" t="s">
        <v>501</v>
      </c>
      <c r="B49" s="362" t="s">
        <v>76</v>
      </c>
      <c r="C49" s="362" t="s">
        <v>58</v>
      </c>
      <c r="D49" s="180" t="s">
        <v>791</v>
      </c>
      <c r="E49" s="365">
        <v>200</v>
      </c>
      <c r="F49" s="370">
        <v>19</v>
      </c>
      <c r="G49" s="92"/>
      <c r="H49" s="370"/>
      <c r="I49" s="370">
        <f t="shared" si="1"/>
        <v>19</v>
      </c>
    </row>
    <row r="50" spans="1:9" ht="54.75" customHeight="1">
      <c r="A50" s="130" t="s">
        <v>507</v>
      </c>
      <c r="B50" s="347" t="s">
        <v>76</v>
      </c>
      <c r="C50" s="347" t="s">
        <v>58</v>
      </c>
      <c r="D50" s="180">
        <v>2020180510</v>
      </c>
      <c r="E50" s="353">
        <v>200</v>
      </c>
      <c r="F50" s="355">
        <v>3000</v>
      </c>
      <c r="G50" s="176">
        <v>3000</v>
      </c>
      <c r="H50" s="355"/>
      <c r="I50" s="355">
        <f t="shared" si="1"/>
        <v>3000</v>
      </c>
    </row>
    <row r="51" spans="1:9" ht="30.75" customHeight="1">
      <c r="A51" s="348" t="s">
        <v>508</v>
      </c>
      <c r="B51" s="347" t="s">
        <v>76</v>
      </c>
      <c r="C51" s="347" t="s">
        <v>59</v>
      </c>
      <c r="D51" s="180">
        <v>1210120390</v>
      </c>
      <c r="E51" s="353">
        <v>200</v>
      </c>
      <c r="F51" s="355">
        <v>321.7</v>
      </c>
      <c r="G51" s="97" t="s">
        <v>445</v>
      </c>
      <c r="H51" s="355"/>
      <c r="I51" s="355">
        <f t="shared" si="1"/>
        <v>321.7</v>
      </c>
    </row>
    <row r="52" spans="1:9" ht="54" customHeight="1">
      <c r="A52" s="7" t="s">
        <v>294</v>
      </c>
      <c r="B52" s="347" t="s">
        <v>76</v>
      </c>
      <c r="C52" s="347" t="s">
        <v>59</v>
      </c>
      <c r="D52" s="259">
        <v>4290020160</v>
      </c>
      <c r="E52" s="258">
        <v>200</v>
      </c>
      <c r="F52" s="11">
        <v>524.1</v>
      </c>
      <c r="G52" s="424"/>
      <c r="H52" s="390">
        <v>-379.1</v>
      </c>
      <c r="I52" s="11">
        <f t="shared" si="1"/>
        <v>145</v>
      </c>
    </row>
    <row r="53" spans="1:9" ht="30" customHeight="1">
      <c r="A53" s="354" t="s">
        <v>338</v>
      </c>
      <c r="B53" s="347" t="s">
        <v>76</v>
      </c>
      <c r="C53" s="347" t="s">
        <v>59</v>
      </c>
      <c r="D53" s="259">
        <v>4290020180</v>
      </c>
      <c r="E53" s="258">
        <v>200</v>
      </c>
      <c r="F53" s="11">
        <v>300</v>
      </c>
      <c r="G53" s="424"/>
      <c r="H53" s="390">
        <v>-34</v>
      </c>
      <c r="I53" s="11">
        <f t="shared" si="1"/>
        <v>266</v>
      </c>
    </row>
    <row r="54" spans="1:9" ht="39" customHeight="1">
      <c r="A54" s="348" t="s">
        <v>379</v>
      </c>
      <c r="B54" s="347" t="s">
        <v>76</v>
      </c>
      <c r="C54" s="347" t="s">
        <v>384</v>
      </c>
      <c r="D54" s="347" t="s">
        <v>369</v>
      </c>
      <c r="E54" s="353">
        <v>200</v>
      </c>
      <c r="F54" s="355">
        <v>879.9</v>
      </c>
      <c r="G54" s="358"/>
      <c r="H54" s="215"/>
      <c r="I54" s="355">
        <f t="shared" si="1"/>
        <v>879.9</v>
      </c>
    </row>
    <row r="55" spans="1:9" ht="30" customHeight="1">
      <c r="A55" s="348" t="s">
        <v>378</v>
      </c>
      <c r="B55" s="347" t="s">
        <v>76</v>
      </c>
      <c r="C55" s="347" t="s">
        <v>384</v>
      </c>
      <c r="D55" s="347" t="s">
        <v>370</v>
      </c>
      <c r="E55" s="353">
        <v>200</v>
      </c>
      <c r="F55" s="355">
        <v>143.19999999999999</v>
      </c>
      <c r="G55" s="358"/>
      <c r="H55" s="215">
        <v>-143.19999999999999</v>
      </c>
      <c r="I55" s="355">
        <f t="shared" si="1"/>
        <v>0</v>
      </c>
    </row>
    <row r="56" spans="1:9" ht="42.75" customHeight="1">
      <c r="A56" s="348" t="s">
        <v>770</v>
      </c>
      <c r="B56" s="347" t="s">
        <v>76</v>
      </c>
      <c r="C56" s="347" t="s">
        <v>383</v>
      </c>
      <c r="D56" s="347" t="s">
        <v>352</v>
      </c>
      <c r="E56" s="353">
        <v>200</v>
      </c>
      <c r="F56" s="355">
        <v>5.0999999999999996</v>
      </c>
      <c r="G56" s="358"/>
      <c r="H56" s="176"/>
      <c r="I56" s="355">
        <f>F56+H56</f>
        <v>5.0999999999999996</v>
      </c>
    </row>
    <row r="57" spans="1:9" ht="40.5" customHeight="1">
      <c r="A57" s="348" t="s">
        <v>769</v>
      </c>
      <c r="B57" s="347" t="s">
        <v>76</v>
      </c>
      <c r="C57" s="347" t="s">
        <v>383</v>
      </c>
      <c r="D57" s="347" t="s">
        <v>352</v>
      </c>
      <c r="E57" s="353">
        <v>400</v>
      </c>
      <c r="F57" s="355">
        <v>0</v>
      </c>
      <c r="G57" s="358"/>
      <c r="H57" s="176"/>
      <c r="I57" s="355">
        <f t="shared" si="1"/>
        <v>0</v>
      </c>
    </row>
    <row r="58" spans="1:9" ht="29.25" customHeight="1">
      <c r="A58" s="348" t="s">
        <v>377</v>
      </c>
      <c r="B58" s="347" t="s">
        <v>76</v>
      </c>
      <c r="C58" s="347" t="s">
        <v>383</v>
      </c>
      <c r="D58" s="347" t="s">
        <v>373</v>
      </c>
      <c r="E58" s="353">
        <v>200</v>
      </c>
      <c r="F58" s="355">
        <v>107</v>
      </c>
      <c r="G58" s="358"/>
      <c r="H58" s="215"/>
      <c r="I58" s="355">
        <f t="shared" si="1"/>
        <v>107</v>
      </c>
    </row>
    <row r="59" spans="1:9" ht="27" customHeight="1">
      <c r="A59" s="7" t="s">
        <v>376</v>
      </c>
      <c r="B59" s="347" t="s">
        <v>76</v>
      </c>
      <c r="C59" s="347" t="s">
        <v>383</v>
      </c>
      <c r="D59" s="351">
        <v>4290020270</v>
      </c>
      <c r="E59" s="353">
        <v>200</v>
      </c>
      <c r="F59" s="355">
        <v>0</v>
      </c>
      <c r="G59" s="358"/>
      <c r="H59" s="176"/>
      <c r="I59" s="355">
        <f t="shared" si="1"/>
        <v>0</v>
      </c>
    </row>
    <row r="60" spans="1:9" ht="27" customHeight="1">
      <c r="A60" s="354" t="s">
        <v>518</v>
      </c>
      <c r="B60" s="347" t="s">
        <v>76</v>
      </c>
      <c r="C60" s="347" t="s">
        <v>385</v>
      </c>
      <c r="D60" s="347" t="s">
        <v>374</v>
      </c>
      <c r="E60" s="37">
        <v>200</v>
      </c>
      <c r="F60" s="355">
        <v>0</v>
      </c>
      <c r="G60" s="176">
        <v>360.6</v>
      </c>
      <c r="H60" s="355"/>
      <c r="I60" s="355">
        <f>F60+H60</f>
        <v>0</v>
      </c>
    </row>
    <row r="61" spans="1:9" ht="41.25" customHeight="1">
      <c r="A61" s="111" t="s">
        <v>784</v>
      </c>
      <c r="B61" s="347" t="s">
        <v>76</v>
      </c>
      <c r="C61" s="347" t="s">
        <v>385</v>
      </c>
      <c r="D61" s="352">
        <v>4290021000</v>
      </c>
      <c r="E61" s="112">
        <v>200</v>
      </c>
      <c r="F61" s="355">
        <v>280</v>
      </c>
      <c r="G61" s="176">
        <v>280</v>
      </c>
      <c r="H61" s="355"/>
      <c r="I61" s="355">
        <f>F61+H61</f>
        <v>280</v>
      </c>
    </row>
    <row r="62" spans="1:9" ht="29.25" customHeight="1">
      <c r="A62" s="348" t="s">
        <v>403</v>
      </c>
      <c r="B62" s="347" t="s">
        <v>76</v>
      </c>
      <c r="C62" s="6" t="s">
        <v>387</v>
      </c>
      <c r="D62" s="351">
        <v>2110120460</v>
      </c>
      <c r="E62" s="353">
        <v>300</v>
      </c>
      <c r="F62" s="355">
        <v>0</v>
      </c>
      <c r="G62" s="358"/>
      <c r="H62" s="176"/>
      <c r="I62" s="355">
        <f t="shared" si="1"/>
        <v>0</v>
      </c>
    </row>
    <row r="63" spans="1:9" ht="33.75" customHeight="1">
      <c r="A63" s="348" t="s">
        <v>404</v>
      </c>
      <c r="B63" s="347" t="s">
        <v>76</v>
      </c>
      <c r="C63" s="6" t="s">
        <v>387</v>
      </c>
      <c r="D63" s="351">
        <v>2110120470</v>
      </c>
      <c r="E63" s="353">
        <v>300</v>
      </c>
      <c r="F63" s="355">
        <v>0</v>
      </c>
      <c r="G63" s="358"/>
      <c r="H63" s="176"/>
      <c r="I63" s="355">
        <f t="shared" si="1"/>
        <v>0</v>
      </c>
    </row>
    <row r="64" spans="1:9" ht="30" customHeight="1">
      <c r="A64" s="348" t="s">
        <v>405</v>
      </c>
      <c r="B64" s="347" t="s">
        <v>76</v>
      </c>
      <c r="C64" s="6" t="s">
        <v>387</v>
      </c>
      <c r="D64" s="351">
        <v>2110120480</v>
      </c>
      <c r="E64" s="353">
        <v>300</v>
      </c>
      <c r="F64" s="355">
        <v>0</v>
      </c>
      <c r="G64" s="358"/>
      <c r="H64" s="176"/>
      <c r="I64" s="355">
        <f t="shared" si="1"/>
        <v>0</v>
      </c>
    </row>
    <row r="65" spans="1:9" ht="30.75" customHeight="1">
      <c r="A65" s="348" t="s">
        <v>406</v>
      </c>
      <c r="B65" s="347" t="s">
        <v>76</v>
      </c>
      <c r="C65" s="6" t="s">
        <v>387</v>
      </c>
      <c r="D65" s="351">
        <v>2110120490</v>
      </c>
      <c r="E65" s="353">
        <v>300</v>
      </c>
      <c r="F65" s="355">
        <v>0</v>
      </c>
      <c r="G65" s="358"/>
      <c r="H65" s="176"/>
      <c r="I65" s="355">
        <f t="shared" si="1"/>
        <v>0</v>
      </c>
    </row>
    <row r="66" spans="1:9" ht="25.5">
      <c r="A66" s="7" t="s">
        <v>230</v>
      </c>
      <c r="B66" s="347" t="s">
        <v>76</v>
      </c>
      <c r="C66" s="347" t="s">
        <v>68</v>
      </c>
      <c r="D66" s="351">
        <v>4290007010</v>
      </c>
      <c r="E66" s="353">
        <v>300</v>
      </c>
      <c r="F66" s="355">
        <v>1249</v>
      </c>
      <c r="G66" s="358"/>
      <c r="H66" s="176"/>
      <c r="I66" s="355">
        <f t="shared" si="1"/>
        <v>1249</v>
      </c>
    </row>
    <row r="67" spans="1:9" ht="28.5" customHeight="1">
      <c r="A67" s="354" t="s">
        <v>315</v>
      </c>
      <c r="B67" s="347" t="s">
        <v>76</v>
      </c>
      <c r="C67" s="347" t="s">
        <v>313</v>
      </c>
      <c r="D67" s="347" t="s">
        <v>471</v>
      </c>
      <c r="E67" s="353">
        <v>300</v>
      </c>
      <c r="F67" s="355">
        <v>565.70000000000005</v>
      </c>
      <c r="G67" s="355">
        <v>565.70000000000005</v>
      </c>
      <c r="H67" s="355"/>
      <c r="I67" s="355">
        <f t="shared" si="1"/>
        <v>565.70000000000005</v>
      </c>
    </row>
    <row r="68" spans="1:9" ht="30" customHeight="1">
      <c r="A68" s="354" t="s">
        <v>315</v>
      </c>
      <c r="B68" s="347" t="s">
        <v>76</v>
      </c>
      <c r="C68" s="347" t="s">
        <v>313</v>
      </c>
      <c r="D68" s="347" t="s">
        <v>767</v>
      </c>
      <c r="E68" s="353">
        <v>300</v>
      </c>
      <c r="F68" s="355">
        <v>439.2</v>
      </c>
      <c r="G68" s="358"/>
      <c r="H68" s="176">
        <v>0</v>
      </c>
      <c r="I68" s="355">
        <f>F68+H68</f>
        <v>439.2</v>
      </c>
    </row>
    <row r="69" spans="1:9" ht="15.75">
      <c r="A69" s="139" t="s">
        <v>75</v>
      </c>
      <c r="B69" s="15" t="s">
        <v>77</v>
      </c>
      <c r="C69" s="347"/>
      <c r="D69" s="351"/>
      <c r="E69" s="351"/>
      <c r="F69" s="200">
        <f>F70+F71+F72</f>
        <v>1053.6000000000001</v>
      </c>
      <c r="G69" s="358"/>
      <c r="H69" s="201">
        <f>H70+H71+H72</f>
        <v>27.9</v>
      </c>
      <c r="I69" s="200">
        <f>I70+I71+I72</f>
        <v>1081.5</v>
      </c>
    </row>
    <row r="70" spans="1:9" ht="57.75" customHeight="1">
      <c r="A70" s="354" t="s">
        <v>222</v>
      </c>
      <c r="B70" s="347" t="s">
        <v>77</v>
      </c>
      <c r="C70" s="347" t="s">
        <v>49</v>
      </c>
      <c r="D70" s="351">
        <v>4090000270</v>
      </c>
      <c r="E70" s="353">
        <v>100</v>
      </c>
      <c r="F70" s="355">
        <v>957.2</v>
      </c>
      <c r="G70" s="358"/>
      <c r="H70" s="176">
        <v>33.9</v>
      </c>
      <c r="I70" s="355">
        <f>F70+H70</f>
        <v>991.1</v>
      </c>
    </row>
    <row r="71" spans="1:9" ht="31.5" customHeight="1">
      <c r="A71" s="354" t="s">
        <v>286</v>
      </c>
      <c r="B71" s="347" t="s">
        <v>77</v>
      </c>
      <c r="C71" s="347" t="s">
        <v>49</v>
      </c>
      <c r="D71" s="351">
        <v>4090000270</v>
      </c>
      <c r="E71" s="353">
        <v>200</v>
      </c>
      <c r="F71" s="355">
        <v>90.4</v>
      </c>
      <c r="G71" s="358"/>
      <c r="H71" s="176"/>
      <c r="I71" s="355">
        <f t="shared" ref="I71:I72" si="2">F71+H71</f>
        <v>90.4</v>
      </c>
    </row>
    <row r="72" spans="1:9" ht="39">
      <c r="A72" s="348" t="s">
        <v>297</v>
      </c>
      <c r="B72" s="347" t="s">
        <v>77</v>
      </c>
      <c r="C72" s="347" t="s">
        <v>53</v>
      </c>
      <c r="D72" s="351">
        <v>1710100710</v>
      </c>
      <c r="E72" s="353">
        <v>200</v>
      </c>
      <c r="F72" s="355">
        <v>6</v>
      </c>
      <c r="G72" s="358"/>
      <c r="H72" s="176">
        <v>-6</v>
      </c>
      <c r="I72" s="355">
        <f t="shared" si="2"/>
        <v>0</v>
      </c>
    </row>
    <row r="73" spans="1:9" ht="21" customHeight="1">
      <c r="A73" s="139" t="s">
        <v>5</v>
      </c>
      <c r="B73" s="15" t="s">
        <v>6</v>
      </c>
      <c r="C73" s="347"/>
      <c r="D73" s="351"/>
      <c r="E73" s="351"/>
      <c r="F73" s="356">
        <f>F74+F75+F77+F78+F79+F80+F82+F83+F84+F85+F86+F87+F89+F91+F93+F96+F97+F98+F99+F100+F101+F102+F103+F105+F106+F107+F108+F109+F112+F115+F116+F104+F114+F88+F113+F117+F118+F94+F95+F110+F111+F92+F76+F81</f>
        <v>37980.69999999999</v>
      </c>
      <c r="G73" s="380">
        <f t="shared" ref="G73:I73" si="3">G74+G75+G77+G78+G79+G80+G82+G83+G84+G85+G86+G87+G89+G91+G93+G96+G97+G98+G99+G100+G101+G102+G103+G105+G106+G107+G108+G109+G112+G115+G116+G104+G114+G88+G113+G117+G118+G94+G95+G110+G111+G92+G76+G81</f>
        <v>4557</v>
      </c>
      <c r="H73" s="380">
        <f t="shared" si="3"/>
        <v>-813.19999999999993</v>
      </c>
      <c r="I73" s="380">
        <f t="shared" si="3"/>
        <v>37167.499999999993</v>
      </c>
    </row>
    <row r="74" spans="1:9" ht="54" customHeight="1">
      <c r="A74" s="354" t="s">
        <v>226</v>
      </c>
      <c r="B74" s="347" t="s">
        <v>6</v>
      </c>
      <c r="C74" s="347" t="s">
        <v>51</v>
      </c>
      <c r="D74" s="351">
        <v>4190000290</v>
      </c>
      <c r="E74" s="353">
        <v>100</v>
      </c>
      <c r="F74" s="355">
        <v>3450.3</v>
      </c>
      <c r="G74" s="355">
        <v>3167.6</v>
      </c>
      <c r="H74" s="355"/>
      <c r="I74" s="355">
        <f>F74+H74</f>
        <v>3450.3</v>
      </c>
    </row>
    <row r="75" spans="1:9" ht="39.75" customHeight="1">
      <c r="A75" s="354" t="s">
        <v>289</v>
      </c>
      <c r="B75" s="347" t="s">
        <v>6</v>
      </c>
      <c r="C75" s="347" t="s">
        <v>51</v>
      </c>
      <c r="D75" s="351">
        <v>4190000290</v>
      </c>
      <c r="E75" s="353">
        <v>200</v>
      </c>
      <c r="F75" s="355">
        <v>201.9</v>
      </c>
      <c r="G75" s="358"/>
      <c r="H75" s="176"/>
      <c r="I75" s="355">
        <f t="shared" ref="I75:I116" si="4">F75+H75</f>
        <v>201.9</v>
      </c>
    </row>
    <row r="76" spans="1:9" ht="39.75" customHeight="1">
      <c r="A76" s="354" t="s">
        <v>780</v>
      </c>
      <c r="B76" s="347" t="s">
        <v>6</v>
      </c>
      <c r="C76" s="347" t="s">
        <v>51</v>
      </c>
      <c r="D76" s="351">
        <v>4190000290</v>
      </c>
      <c r="E76" s="353">
        <v>300</v>
      </c>
      <c r="F76" s="355">
        <v>4.5</v>
      </c>
      <c r="G76" s="358"/>
      <c r="H76" s="176"/>
      <c r="I76" s="355">
        <f>F76+H76</f>
        <v>4.5</v>
      </c>
    </row>
    <row r="77" spans="1:9" ht="29.25" customHeight="1">
      <c r="A77" s="354" t="s">
        <v>227</v>
      </c>
      <c r="B77" s="347" t="s">
        <v>6</v>
      </c>
      <c r="C77" s="347" t="s">
        <v>51</v>
      </c>
      <c r="D77" s="351">
        <v>4190000290</v>
      </c>
      <c r="E77" s="353">
        <v>800</v>
      </c>
      <c r="F77" s="355">
        <v>1</v>
      </c>
      <c r="G77" s="358"/>
      <c r="H77" s="215"/>
      <c r="I77" s="355">
        <f t="shared" si="4"/>
        <v>1</v>
      </c>
    </row>
    <row r="78" spans="1:9" ht="25.5">
      <c r="A78" s="354" t="s">
        <v>228</v>
      </c>
      <c r="B78" s="347" t="s">
        <v>6</v>
      </c>
      <c r="C78" s="347" t="s">
        <v>52</v>
      </c>
      <c r="D78" s="351">
        <v>4290020090</v>
      </c>
      <c r="E78" s="353">
        <v>800</v>
      </c>
      <c r="F78" s="355">
        <v>1655.9</v>
      </c>
      <c r="G78" s="358"/>
      <c r="H78" s="176">
        <v>-977.4</v>
      </c>
      <c r="I78" s="355">
        <f t="shared" si="4"/>
        <v>678.50000000000011</v>
      </c>
    </row>
    <row r="79" spans="1:9" ht="42" customHeight="1">
      <c r="A79" s="354" t="s">
        <v>279</v>
      </c>
      <c r="B79" s="347" t="s">
        <v>6</v>
      </c>
      <c r="C79" s="347" t="s">
        <v>53</v>
      </c>
      <c r="D79" s="351">
        <v>1010120080</v>
      </c>
      <c r="E79" s="353">
        <v>200</v>
      </c>
      <c r="F79" s="355">
        <v>200</v>
      </c>
      <c r="G79" s="358"/>
      <c r="H79" s="215"/>
      <c r="I79" s="355">
        <f t="shared" si="4"/>
        <v>200</v>
      </c>
    </row>
    <row r="80" spans="1:9" ht="42" customHeight="1">
      <c r="A80" s="348" t="s">
        <v>297</v>
      </c>
      <c r="B80" s="347" t="s">
        <v>6</v>
      </c>
      <c r="C80" s="347" t="s">
        <v>53</v>
      </c>
      <c r="D80" s="351">
        <v>1710100710</v>
      </c>
      <c r="E80" s="353">
        <v>200</v>
      </c>
      <c r="F80" s="355">
        <v>21</v>
      </c>
      <c r="G80" s="358"/>
      <c r="H80" s="176">
        <v>-21</v>
      </c>
      <c r="I80" s="355">
        <f t="shared" si="4"/>
        <v>0</v>
      </c>
    </row>
    <row r="81" spans="1:9" ht="42" customHeight="1">
      <c r="A81" s="383" t="s">
        <v>794</v>
      </c>
      <c r="B81" s="374" t="s">
        <v>6</v>
      </c>
      <c r="C81" s="391" t="s">
        <v>53</v>
      </c>
      <c r="D81" s="384">
        <v>4290000470</v>
      </c>
      <c r="E81" s="377">
        <v>200</v>
      </c>
      <c r="F81" s="379">
        <v>100</v>
      </c>
      <c r="G81" s="176"/>
      <c r="H81" s="379"/>
      <c r="I81" s="379">
        <f>F81+H81</f>
        <v>100</v>
      </c>
    </row>
    <row r="82" spans="1:9" ht="44.25" customHeight="1">
      <c r="A82" s="354" t="s">
        <v>428</v>
      </c>
      <c r="B82" s="347" t="s">
        <v>6</v>
      </c>
      <c r="C82" s="347" t="s">
        <v>55</v>
      </c>
      <c r="D82" s="351">
        <v>4290008100</v>
      </c>
      <c r="E82" s="353">
        <v>500</v>
      </c>
      <c r="F82" s="355">
        <v>773.1</v>
      </c>
      <c r="G82" s="358"/>
      <c r="H82" s="176"/>
      <c r="I82" s="355">
        <f t="shared" si="4"/>
        <v>773.1</v>
      </c>
    </row>
    <row r="83" spans="1:9" ht="69.75" customHeight="1">
      <c r="A83" s="354" t="s">
        <v>23</v>
      </c>
      <c r="B83" s="347" t="s">
        <v>6</v>
      </c>
      <c r="C83" s="347" t="s">
        <v>55</v>
      </c>
      <c r="D83" s="351">
        <v>4290000300</v>
      </c>
      <c r="E83" s="353">
        <v>100</v>
      </c>
      <c r="F83" s="355">
        <v>2676.5</v>
      </c>
      <c r="G83" s="358"/>
      <c r="H83" s="176">
        <v>219.4</v>
      </c>
      <c r="I83" s="355">
        <f t="shared" si="4"/>
        <v>2895.9</v>
      </c>
    </row>
    <row r="84" spans="1:9" ht="42.75" customHeight="1">
      <c r="A84" s="354" t="s">
        <v>293</v>
      </c>
      <c r="B84" s="347" t="s">
        <v>6</v>
      </c>
      <c r="C84" s="347" t="s">
        <v>55</v>
      </c>
      <c r="D84" s="351">
        <v>4290000300</v>
      </c>
      <c r="E84" s="353">
        <v>200</v>
      </c>
      <c r="F84" s="355">
        <v>984.1</v>
      </c>
      <c r="G84" s="358"/>
      <c r="H84" s="176">
        <v>-28.9</v>
      </c>
      <c r="I84" s="355">
        <f t="shared" si="4"/>
        <v>955.2</v>
      </c>
    </row>
    <row r="85" spans="1:9" ht="41.25" customHeight="1">
      <c r="A85" s="354" t="s">
        <v>448</v>
      </c>
      <c r="B85" s="202" t="s">
        <v>449</v>
      </c>
      <c r="C85" s="347" t="s">
        <v>55</v>
      </c>
      <c r="D85" s="351">
        <v>4290000300</v>
      </c>
      <c r="E85" s="353">
        <v>300</v>
      </c>
      <c r="F85" s="355">
        <v>36.200000000000003</v>
      </c>
      <c r="G85" s="358"/>
      <c r="H85" s="176"/>
      <c r="I85" s="355">
        <f t="shared" si="4"/>
        <v>36.200000000000003</v>
      </c>
    </row>
    <row r="86" spans="1:9" ht="39.75" customHeight="1">
      <c r="A86" s="354" t="s">
        <v>24</v>
      </c>
      <c r="B86" s="347" t="s">
        <v>6</v>
      </c>
      <c r="C86" s="347" t="s">
        <v>55</v>
      </c>
      <c r="D86" s="351">
        <v>4290000300</v>
      </c>
      <c r="E86" s="353">
        <v>800</v>
      </c>
      <c r="F86" s="355">
        <v>26.4</v>
      </c>
      <c r="G86" s="358"/>
      <c r="H86" s="176">
        <v>-5.3</v>
      </c>
      <c r="I86" s="355">
        <f t="shared" si="4"/>
        <v>21.099999999999998</v>
      </c>
    </row>
    <row r="87" spans="1:9" ht="29.25" customHeight="1">
      <c r="A87" s="354" t="s">
        <v>200</v>
      </c>
      <c r="B87" s="347" t="s">
        <v>6</v>
      </c>
      <c r="C87" s="347" t="s">
        <v>57</v>
      </c>
      <c r="D87" s="347" t="s">
        <v>203</v>
      </c>
      <c r="E87" s="353">
        <v>800</v>
      </c>
      <c r="F87" s="355">
        <v>189</v>
      </c>
      <c r="G87" s="358"/>
      <c r="H87" s="176"/>
      <c r="I87" s="355">
        <f t="shared" ref="I87" si="5">F87+H87</f>
        <v>189</v>
      </c>
    </row>
    <row r="88" spans="1:9" ht="44.25" customHeight="1">
      <c r="A88" s="130" t="s">
        <v>408</v>
      </c>
      <c r="B88" s="347" t="s">
        <v>6</v>
      </c>
      <c r="C88" s="347" t="s">
        <v>58</v>
      </c>
      <c r="D88" s="351">
        <v>2010108010</v>
      </c>
      <c r="E88" s="353">
        <v>500</v>
      </c>
      <c r="F88" s="355">
        <v>2793.8</v>
      </c>
      <c r="G88" s="358"/>
      <c r="H88" s="176"/>
      <c r="I88" s="355">
        <f t="shared" ref="I88" si="6">F88+H88</f>
        <v>2793.8</v>
      </c>
    </row>
    <row r="89" spans="1:9" ht="44.25" customHeight="1">
      <c r="A89" s="255" t="s">
        <v>493</v>
      </c>
      <c r="B89" s="256" t="s">
        <v>6</v>
      </c>
      <c r="C89" s="256" t="s">
        <v>58</v>
      </c>
      <c r="D89" s="257">
        <v>2020108020</v>
      </c>
      <c r="E89" s="258">
        <v>500</v>
      </c>
      <c r="F89" s="11">
        <v>825</v>
      </c>
      <c r="G89" s="176">
        <v>825</v>
      </c>
      <c r="H89" s="355"/>
      <c r="I89" s="355">
        <f>F89+H89</f>
        <v>825</v>
      </c>
    </row>
    <row r="90" spans="1:9" ht="1.5" hidden="1" customHeight="1">
      <c r="A90" s="255" t="s">
        <v>408</v>
      </c>
      <c r="B90" s="256" t="s">
        <v>6</v>
      </c>
      <c r="C90" s="256" t="s">
        <v>58</v>
      </c>
      <c r="D90" s="259">
        <v>2010108010</v>
      </c>
      <c r="E90" s="258">
        <v>500</v>
      </c>
      <c r="F90" s="11">
        <v>2303</v>
      </c>
      <c r="G90" s="358"/>
      <c r="H90" s="215"/>
      <c r="I90" s="355">
        <f t="shared" si="4"/>
        <v>2303</v>
      </c>
    </row>
    <row r="91" spans="1:9" ht="25.5">
      <c r="A91" s="260" t="s">
        <v>207</v>
      </c>
      <c r="B91" s="256" t="s">
        <v>6</v>
      </c>
      <c r="C91" s="256" t="s">
        <v>59</v>
      </c>
      <c r="D91" s="256" t="s">
        <v>210</v>
      </c>
      <c r="E91" s="258">
        <v>800</v>
      </c>
      <c r="F91" s="11">
        <v>400</v>
      </c>
      <c r="G91" s="358"/>
      <c r="H91" s="215"/>
      <c r="I91" s="355">
        <f t="shared" si="4"/>
        <v>400</v>
      </c>
    </row>
    <row r="92" spans="1:9" ht="25.5">
      <c r="A92" s="260" t="s">
        <v>777</v>
      </c>
      <c r="B92" s="256" t="s">
        <v>6</v>
      </c>
      <c r="C92" s="256" t="s">
        <v>384</v>
      </c>
      <c r="D92" s="256" t="s">
        <v>778</v>
      </c>
      <c r="E92" s="258">
        <v>500</v>
      </c>
      <c r="F92" s="11">
        <v>154.19999999999999</v>
      </c>
      <c r="G92" s="358"/>
      <c r="H92" s="176"/>
      <c r="I92" s="355">
        <f t="shared" si="4"/>
        <v>154.19999999999999</v>
      </c>
    </row>
    <row r="93" spans="1:9" ht="40.5" customHeight="1">
      <c r="A93" s="348" t="s">
        <v>435</v>
      </c>
      <c r="B93" s="347" t="s">
        <v>6</v>
      </c>
      <c r="C93" s="347" t="s">
        <v>383</v>
      </c>
      <c r="D93" s="347" t="s">
        <v>433</v>
      </c>
      <c r="E93" s="353">
        <v>500</v>
      </c>
      <c r="F93" s="355">
        <v>3365</v>
      </c>
      <c r="G93" s="358"/>
      <c r="H93" s="176"/>
      <c r="I93" s="355">
        <f t="shared" si="4"/>
        <v>3365</v>
      </c>
    </row>
    <row r="94" spans="1:9" ht="40.5" customHeight="1">
      <c r="A94" s="348" t="s">
        <v>358</v>
      </c>
      <c r="B94" s="347" t="s">
        <v>6</v>
      </c>
      <c r="C94" s="347" t="s">
        <v>383</v>
      </c>
      <c r="D94" s="347" t="s">
        <v>431</v>
      </c>
      <c r="E94" s="353">
        <v>800</v>
      </c>
      <c r="F94" s="355">
        <v>9393</v>
      </c>
      <c r="G94" s="358"/>
      <c r="H94" s="176"/>
      <c r="I94" s="355">
        <f t="shared" si="4"/>
        <v>9393</v>
      </c>
    </row>
    <row r="95" spans="1:9" ht="40.5" customHeight="1">
      <c r="A95" s="354" t="s">
        <v>517</v>
      </c>
      <c r="B95" s="347" t="s">
        <v>6</v>
      </c>
      <c r="C95" s="347" t="s">
        <v>383</v>
      </c>
      <c r="D95" s="347" t="s">
        <v>516</v>
      </c>
      <c r="E95" s="37">
        <v>800</v>
      </c>
      <c r="F95" s="355">
        <v>343.1</v>
      </c>
      <c r="G95" s="358"/>
      <c r="H95" s="176"/>
      <c r="I95" s="355">
        <f>F95+H95</f>
        <v>343.1</v>
      </c>
    </row>
    <row r="96" spans="1:9" ht="40.5" customHeight="1">
      <c r="A96" s="348" t="s">
        <v>424</v>
      </c>
      <c r="B96" s="347" t="s">
        <v>6</v>
      </c>
      <c r="C96" s="347" t="s">
        <v>385</v>
      </c>
      <c r="D96" s="347" t="s">
        <v>412</v>
      </c>
      <c r="E96" s="353">
        <v>500</v>
      </c>
      <c r="F96" s="355">
        <v>544.79999999999995</v>
      </c>
      <c r="G96" s="358"/>
      <c r="H96" s="176"/>
      <c r="I96" s="355">
        <f t="shared" si="4"/>
        <v>544.79999999999995</v>
      </c>
    </row>
    <row r="97" spans="1:9" ht="45" customHeight="1">
      <c r="A97" s="348" t="s">
        <v>427</v>
      </c>
      <c r="B97" s="347" t="s">
        <v>6</v>
      </c>
      <c r="C97" s="347" t="s">
        <v>385</v>
      </c>
      <c r="D97" s="347" t="s">
        <v>419</v>
      </c>
      <c r="E97" s="353">
        <v>500</v>
      </c>
      <c r="F97" s="355">
        <v>200</v>
      </c>
      <c r="G97" s="358"/>
      <c r="H97" s="215"/>
      <c r="I97" s="355">
        <f t="shared" si="4"/>
        <v>200</v>
      </c>
    </row>
    <row r="98" spans="1:9" ht="57" customHeight="1">
      <c r="A98" s="354" t="s">
        <v>182</v>
      </c>
      <c r="B98" s="347" t="s">
        <v>6</v>
      </c>
      <c r="C98" s="347" t="s">
        <v>446</v>
      </c>
      <c r="D98" s="347" t="s">
        <v>184</v>
      </c>
      <c r="E98" s="353">
        <v>100</v>
      </c>
      <c r="F98" s="355">
        <v>1304.2</v>
      </c>
      <c r="G98" s="358"/>
      <c r="H98" s="355">
        <v>-1.4</v>
      </c>
      <c r="I98" s="355">
        <f t="shared" si="4"/>
        <v>1302.8</v>
      </c>
    </row>
    <row r="99" spans="1:9" ht="42.75" customHeight="1">
      <c r="A99" s="354" t="s">
        <v>276</v>
      </c>
      <c r="B99" s="347" t="s">
        <v>6</v>
      </c>
      <c r="C99" s="347" t="s">
        <v>446</v>
      </c>
      <c r="D99" s="347" t="s">
        <v>184</v>
      </c>
      <c r="E99" s="353">
        <v>200</v>
      </c>
      <c r="F99" s="355">
        <v>74.099999999999994</v>
      </c>
      <c r="G99" s="358"/>
      <c r="H99" s="355">
        <v>1.4</v>
      </c>
      <c r="I99" s="355">
        <f t="shared" si="4"/>
        <v>75.5</v>
      </c>
    </row>
    <row r="100" spans="1:9" ht="31.5" customHeight="1">
      <c r="A100" s="354" t="s">
        <v>183</v>
      </c>
      <c r="B100" s="347" t="s">
        <v>6</v>
      </c>
      <c r="C100" s="347" t="s">
        <v>446</v>
      </c>
      <c r="D100" s="347" t="s">
        <v>184</v>
      </c>
      <c r="E100" s="353">
        <v>800</v>
      </c>
      <c r="F100" s="355">
        <v>0.5</v>
      </c>
      <c r="G100" s="358"/>
      <c r="H100" s="355"/>
      <c r="I100" s="355">
        <f t="shared" si="4"/>
        <v>0.5</v>
      </c>
    </row>
    <row r="101" spans="1:9" ht="15.75" hidden="1" customHeight="1">
      <c r="A101" s="354"/>
      <c r="B101" s="347"/>
      <c r="C101" s="347"/>
      <c r="D101" s="92"/>
      <c r="E101" s="353"/>
      <c r="F101" s="355"/>
      <c r="G101" s="358"/>
      <c r="H101" s="355"/>
      <c r="I101" s="355"/>
    </row>
    <row r="102" spans="1:9" ht="78.75" customHeight="1">
      <c r="A102" s="359" t="s">
        <v>461</v>
      </c>
      <c r="B102" s="347" t="s">
        <v>6</v>
      </c>
      <c r="C102" s="347" t="s">
        <v>446</v>
      </c>
      <c r="D102" s="97" t="s">
        <v>457</v>
      </c>
      <c r="E102" s="353">
        <v>100</v>
      </c>
      <c r="F102" s="355">
        <v>27.4</v>
      </c>
      <c r="G102" s="358"/>
      <c r="H102" s="355"/>
      <c r="I102" s="355">
        <f t="shared" si="4"/>
        <v>27.4</v>
      </c>
    </row>
    <row r="103" spans="1:9" ht="66" customHeight="1">
      <c r="A103" s="354" t="s">
        <v>326</v>
      </c>
      <c r="B103" s="347" t="s">
        <v>6</v>
      </c>
      <c r="C103" s="347" t="s">
        <v>446</v>
      </c>
      <c r="D103" s="97" t="s">
        <v>407</v>
      </c>
      <c r="E103" s="353">
        <v>100</v>
      </c>
      <c r="F103" s="355">
        <v>137</v>
      </c>
      <c r="G103" s="358"/>
      <c r="H103" s="355"/>
      <c r="I103" s="355">
        <f t="shared" si="4"/>
        <v>137</v>
      </c>
    </row>
    <row r="104" spans="1:9" ht="41.25" customHeight="1">
      <c r="A104" s="354" t="s">
        <v>494</v>
      </c>
      <c r="B104" s="347" t="s">
        <v>6</v>
      </c>
      <c r="C104" s="347" t="s">
        <v>446</v>
      </c>
      <c r="D104" s="347" t="s">
        <v>468</v>
      </c>
      <c r="E104" s="353">
        <v>100</v>
      </c>
      <c r="F104" s="355">
        <v>22.6</v>
      </c>
      <c r="G104" s="176">
        <v>22.6</v>
      </c>
      <c r="H104" s="355"/>
      <c r="I104" s="355">
        <f t="shared" si="4"/>
        <v>22.6</v>
      </c>
    </row>
    <row r="105" spans="1:9" ht="57.75" customHeight="1">
      <c r="A105" s="354" t="s">
        <v>165</v>
      </c>
      <c r="B105" s="347" t="s">
        <v>6</v>
      </c>
      <c r="C105" s="347" t="s">
        <v>66</v>
      </c>
      <c r="D105" s="347" t="s">
        <v>169</v>
      </c>
      <c r="E105" s="353">
        <v>100</v>
      </c>
      <c r="F105" s="355">
        <v>2147.5</v>
      </c>
      <c r="G105" s="358"/>
      <c r="H105" s="176">
        <v>-75.599999999999994</v>
      </c>
      <c r="I105" s="355">
        <f t="shared" si="4"/>
        <v>2071.9</v>
      </c>
    </row>
    <row r="106" spans="1:9" ht="42" customHeight="1">
      <c r="A106" s="354" t="s">
        <v>273</v>
      </c>
      <c r="B106" s="347" t="s">
        <v>6</v>
      </c>
      <c r="C106" s="347" t="s">
        <v>66</v>
      </c>
      <c r="D106" s="347" t="s">
        <v>169</v>
      </c>
      <c r="E106" s="353">
        <v>200</v>
      </c>
      <c r="F106" s="355">
        <v>1963</v>
      </c>
      <c r="G106" s="358"/>
      <c r="H106" s="176">
        <v>78.7</v>
      </c>
      <c r="I106" s="355">
        <f t="shared" si="4"/>
        <v>2041.7</v>
      </c>
    </row>
    <row r="107" spans="1:9" ht="31.5" customHeight="1">
      <c r="A107" s="354" t="s">
        <v>166</v>
      </c>
      <c r="B107" s="347" t="s">
        <v>6</v>
      </c>
      <c r="C107" s="347" t="s">
        <v>66</v>
      </c>
      <c r="D107" s="347" t="s">
        <v>169</v>
      </c>
      <c r="E107" s="353">
        <v>800</v>
      </c>
      <c r="F107" s="355">
        <v>19</v>
      </c>
      <c r="G107" s="358"/>
      <c r="H107" s="176">
        <v>-3.1</v>
      </c>
      <c r="I107" s="355">
        <f t="shared" si="4"/>
        <v>15.9</v>
      </c>
    </row>
    <row r="108" spans="1:9" ht="30" customHeight="1">
      <c r="A108" s="354" t="s">
        <v>274</v>
      </c>
      <c r="B108" s="347" t="s">
        <v>6</v>
      </c>
      <c r="C108" s="347" t="s">
        <v>66</v>
      </c>
      <c r="D108" s="347" t="s">
        <v>170</v>
      </c>
      <c r="E108" s="353">
        <v>200</v>
      </c>
      <c r="F108" s="355">
        <v>164</v>
      </c>
      <c r="G108" s="358"/>
      <c r="H108" s="176"/>
      <c r="I108" s="355">
        <f t="shared" si="4"/>
        <v>164</v>
      </c>
    </row>
    <row r="109" spans="1:9" ht="32.25" customHeight="1">
      <c r="A109" s="354" t="s">
        <v>300</v>
      </c>
      <c r="B109" s="347" t="s">
        <v>6</v>
      </c>
      <c r="C109" s="347" t="s">
        <v>66</v>
      </c>
      <c r="D109" s="347" t="s">
        <v>173</v>
      </c>
      <c r="E109" s="353">
        <v>200</v>
      </c>
      <c r="F109" s="11">
        <v>210.6</v>
      </c>
      <c r="G109" s="358"/>
      <c r="H109" s="176"/>
      <c r="I109" s="355">
        <f t="shared" si="4"/>
        <v>210.6</v>
      </c>
    </row>
    <row r="110" spans="1:9" ht="32.25" customHeight="1">
      <c r="A110" s="354" t="s">
        <v>776</v>
      </c>
      <c r="B110" s="347" t="s">
        <v>6</v>
      </c>
      <c r="C110" s="347" t="s">
        <v>66</v>
      </c>
      <c r="D110" s="205" t="s">
        <v>774</v>
      </c>
      <c r="E110" s="353">
        <v>200</v>
      </c>
      <c r="F110" s="11">
        <v>100</v>
      </c>
      <c r="G110" s="358"/>
      <c r="H110" s="176"/>
      <c r="I110" s="355">
        <f t="shared" si="4"/>
        <v>100</v>
      </c>
    </row>
    <row r="111" spans="1:9" ht="32.25" customHeight="1">
      <c r="A111" s="354" t="s">
        <v>775</v>
      </c>
      <c r="B111" s="347" t="s">
        <v>6</v>
      </c>
      <c r="C111" s="347" t="s">
        <v>66</v>
      </c>
      <c r="D111" s="205" t="s">
        <v>787</v>
      </c>
      <c r="E111" s="353">
        <v>200</v>
      </c>
      <c r="F111" s="11">
        <v>6</v>
      </c>
      <c r="G111" s="358"/>
      <c r="H111" s="176"/>
      <c r="I111" s="355">
        <f t="shared" si="4"/>
        <v>6</v>
      </c>
    </row>
    <row r="112" spans="1:9" ht="73.5" customHeight="1">
      <c r="A112" s="348" t="s">
        <v>176</v>
      </c>
      <c r="B112" s="347" t="s">
        <v>6</v>
      </c>
      <c r="C112" s="347" t="s">
        <v>66</v>
      </c>
      <c r="D112" s="205" t="s">
        <v>177</v>
      </c>
      <c r="E112" s="353">
        <v>100</v>
      </c>
      <c r="F112" s="355">
        <v>787.1</v>
      </c>
      <c r="G112" s="92">
        <v>442.7</v>
      </c>
      <c r="H112" s="176">
        <v>-48.2</v>
      </c>
      <c r="I112" s="355">
        <f>F112+H112</f>
        <v>738.9</v>
      </c>
    </row>
    <row r="113" spans="1:9" ht="44.25" customHeight="1">
      <c r="A113" s="363" t="s">
        <v>487</v>
      </c>
      <c r="B113" s="347" t="s">
        <v>6</v>
      </c>
      <c r="C113" s="347" t="s">
        <v>66</v>
      </c>
      <c r="D113" s="205" t="s">
        <v>177</v>
      </c>
      <c r="E113" s="353">
        <v>500</v>
      </c>
      <c r="F113" s="355">
        <v>73.099999999999994</v>
      </c>
      <c r="G113" s="92"/>
      <c r="H113" s="176">
        <v>48.2</v>
      </c>
      <c r="I113" s="355">
        <f>F113+H113</f>
        <v>121.3</v>
      </c>
    </row>
    <row r="114" spans="1:9" ht="55.5" customHeight="1">
      <c r="A114" s="354" t="s">
        <v>494</v>
      </c>
      <c r="B114" s="347" t="s">
        <v>6</v>
      </c>
      <c r="C114" s="347" t="s">
        <v>66</v>
      </c>
      <c r="D114" s="347" t="s">
        <v>467</v>
      </c>
      <c r="E114" s="353">
        <v>100</v>
      </c>
      <c r="F114" s="355">
        <v>90.4</v>
      </c>
      <c r="G114" s="92">
        <v>90.4</v>
      </c>
      <c r="H114" s="355"/>
      <c r="I114" s="355">
        <f>F114+H114</f>
        <v>90.4</v>
      </c>
    </row>
    <row r="115" spans="1:9" ht="69" customHeight="1">
      <c r="A115" s="363" t="s">
        <v>788</v>
      </c>
      <c r="B115" s="347" t="s">
        <v>6</v>
      </c>
      <c r="C115" s="347" t="s">
        <v>66</v>
      </c>
      <c r="D115" s="347" t="s">
        <v>178</v>
      </c>
      <c r="E115" s="353">
        <v>100</v>
      </c>
      <c r="F115" s="11">
        <v>466.7</v>
      </c>
      <c r="G115" s="358"/>
      <c r="H115" s="176"/>
      <c r="I115" s="355">
        <f t="shared" si="4"/>
        <v>466.7</v>
      </c>
    </row>
    <row r="116" spans="1:9" ht="41.25" customHeight="1">
      <c r="A116" s="354" t="s">
        <v>411</v>
      </c>
      <c r="B116" s="347" t="s">
        <v>6</v>
      </c>
      <c r="C116" s="347" t="s">
        <v>66</v>
      </c>
      <c r="D116" s="347" t="s">
        <v>410</v>
      </c>
      <c r="E116" s="353">
        <v>500</v>
      </c>
      <c r="F116" s="355">
        <v>2041.3</v>
      </c>
      <c r="G116" s="358"/>
      <c r="H116" s="176"/>
      <c r="I116" s="355">
        <f t="shared" si="4"/>
        <v>2041.3</v>
      </c>
    </row>
    <row r="117" spans="1:9" ht="33.75" customHeight="1">
      <c r="A117" s="354" t="s">
        <v>509</v>
      </c>
      <c r="B117" s="347" t="s">
        <v>6</v>
      </c>
      <c r="C117" s="347" t="s">
        <v>66</v>
      </c>
      <c r="D117" s="205" t="s">
        <v>490</v>
      </c>
      <c r="E117" s="353">
        <v>200</v>
      </c>
      <c r="F117" s="355">
        <v>3.1</v>
      </c>
      <c r="G117" s="97" t="s">
        <v>481</v>
      </c>
      <c r="H117" s="176"/>
      <c r="I117" s="355">
        <f>F117+H117</f>
        <v>3.1</v>
      </c>
    </row>
    <row r="118" spans="1:9" ht="43.5" customHeight="1">
      <c r="A118" s="354" t="s">
        <v>510</v>
      </c>
      <c r="B118" s="347" t="s">
        <v>6</v>
      </c>
      <c r="C118" s="347" t="s">
        <v>66</v>
      </c>
      <c r="D118" s="205" t="s">
        <v>491</v>
      </c>
      <c r="E118" s="353">
        <v>200</v>
      </c>
      <c r="F118" s="355">
        <v>4.3</v>
      </c>
      <c r="G118" s="97" t="s">
        <v>492</v>
      </c>
      <c r="H118" s="176"/>
      <c r="I118" s="355">
        <f>F118+H118</f>
        <v>4.3</v>
      </c>
    </row>
    <row r="119" spans="1:9" ht="21" customHeight="1">
      <c r="A119" s="139" t="s">
        <v>84</v>
      </c>
      <c r="B119" s="15" t="s">
        <v>7</v>
      </c>
      <c r="C119" s="347"/>
      <c r="D119" s="347"/>
      <c r="E119" s="351"/>
      <c r="F119" s="356">
        <f>F120+F121+F122+F123+F124+F125+F126+F128+F129+F130+F131+F136+F137+F138+F139+F140+F141+F142+F143+F144+F145+F147+F148+F149+F158+F159+F160+F162+F163+F164+F165+F166+F167+F168+F169+F170+F171+F172+F173+F174+F175+F176+F177+F178+F179+F184+F185+F188+F189+F151+F152+F153+F132+F135+F133+K115+F127+F134+F146+F154+F186+F187+F180+F181+F161+F155+F157+F182+F183+F156+F150</f>
        <v>115706.69999999995</v>
      </c>
      <c r="G119" s="380">
        <f t="shared" ref="G119:I119" si="7">G120+G121+G122+G123+G124+G125+G126+G128+G129+G130+G131+G136+G137+G138+G139+G140+G141+G142+G143+G144+G145+G147+G148+G149+G158+G159+G160+G162+G163+G164+G165+G166+G167+G168+G169+G170+G171+G172+G173+G174+G175+G176+G177+G178+G179+G184+G185+G188+G189+G151+G152+G153+G132+G135+G133+L115+G127+G134+G146+G154+G186+G187+G180+G181+G161+G155+G157+G182+G183+G156+G150</f>
        <v>5043.5</v>
      </c>
      <c r="H119" s="380">
        <f t="shared" si="7"/>
        <v>-1440.0999999999997</v>
      </c>
      <c r="I119" s="380">
        <f t="shared" si="7"/>
        <v>114266.59999999996</v>
      </c>
    </row>
    <row r="120" spans="1:9" ht="42" customHeight="1">
      <c r="A120" s="354" t="s">
        <v>257</v>
      </c>
      <c r="B120" s="347" t="s">
        <v>7</v>
      </c>
      <c r="C120" s="347" t="s">
        <v>61</v>
      </c>
      <c r="D120" s="347" t="s">
        <v>103</v>
      </c>
      <c r="E120" s="353">
        <v>200</v>
      </c>
      <c r="F120" s="355">
        <v>895</v>
      </c>
      <c r="G120" s="358"/>
      <c r="H120" s="176"/>
      <c r="I120" s="355">
        <f>F120+H120</f>
        <v>895</v>
      </c>
    </row>
    <row r="121" spans="1:9" ht="85.5" customHeight="1">
      <c r="A121" s="7" t="s">
        <v>260</v>
      </c>
      <c r="B121" s="347" t="s">
        <v>7</v>
      </c>
      <c r="C121" s="347" t="s">
        <v>61</v>
      </c>
      <c r="D121" s="347" t="s">
        <v>112</v>
      </c>
      <c r="E121" s="353">
        <v>200</v>
      </c>
      <c r="F121" s="355">
        <v>199.5</v>
      </c>
      <c r="G121" s="358"/>
      <c r="H121" s="176">
        <v>-39.9</v>
      </c>
      <c r="I121" s="355">
        <f t="shared" ref="I121:I189" si="8">F121+H121</f>
        <v>159.6</v>
      </c>
    </row>
    <row r="122" spans="1:9" ht="57" customHeight="1">
      <c r="A122" s="354" t="s">
        <v>94</v>
      </c>
      <c r="B122" s="347" t="s">
        <v>7</v>
      </c>
      <c r="C122" s="347" t="s">
        <v>61</v>
      </c>
      <c r="D122" s="347" t="s">
        <v>119</v>
      </c>
      <c r="E122" s="353">
        <v>100</v>
      </c>
      <c r="F122" s="355">
        <v>3230.9</v>
      </c>
      <c r="G122" s="358"/>
      <c r="H122" s="92">
        <v>1.7</v>
      </c>
      <c r="I122" s="355">
        <f t="shared" si="8"/>
        <v>3232.6</v>
      </c>
    </row>
    <row r="123" spans="1:9" ht="45.75" customHeight="1">
      <c r="A123" s="354" t="s">
        <v>262</v>
      </c>
      <c r="B123" s="347" t="s">
        <v>7</v>
      </c>
      <c r="C123" s="347" t="s">
        <v>61</v>
      </c>
      <c r="D123" s="347" t="s">
        <v>119</v>
      </c>
      <c r="E123" s="353">
        <v>200</v>
      </c>
      <c r="F123" s="355">
        <v>3044.8</v>
      </c>
      <c r="G123" s="358"/>
      <c r="H123" s="92">
        <v>-47.9</v>
      </c>
      <c r="I123" s="355">
        <f t="shared" si="8"/>
        <v>2996.9</v>
      </c>
    </row>
    <row r="124" spans="1:9" ht="31.5" customHeight="1">
      <c r="A124" s="354" t="s">
        <v>95</v>
      </c>
      <c r="B124" s="347" t="s">
        <v>7</v>
      </c>
      <c r="C124" s="347" t="s">
        <v>61</v>
      </c>
      <c r="D124" s="347" t="s">
        <v>119</v>
      </c>
      <c r="E124" s="353">
        <v>800</v>
      </c>
      <c r="F124" s="355">
        <v>141.30000000000001</v>
      </c>
      <c r="G124" s="358"/>
      <c r="H124" s="176"/>
      <c r="I124" s="355">
        <f t="shared" si="8"/>
        <v>141.30000000000001</v>
      </c>
    </row>
    <row r="125" spans="1:9" ht="32.25" customHeight="1">
      <c r="A125" s="354" t="s">
        <v>263</v>
      </c>
      <c r="B125" s="347" t="s">
        <v>7</v>
      </c>
      <c r="C125" s="347" t="s">
        <v>61</v>
      </c>
      <c r="D125" s="347" t="s">
        <v>231</v>
      </c>
      <c r="E125" s="353">
        <v>200</v>
      </c>
      <c r="F125" s="355">
        <v>1206.5</v>
      </c>
      <c r="G125" s="358"/>
      <c r="H125" s="215"/>
      <c r="I125" s="355">
        <f t="shared" si="8"/>
        <v>1206.5</v>
      </c>
    </row>
    <row r="126" spans="1:9" ht="25.5">
      <c r="A126" s="354" t="s">
        <v>264</v>
      </c>
      <c r="B126" s="347" t="s">
        <v>7</v>
      </c>
      <c r="C126" s="347" t="s">
        <v>61</v>
      </c>
      <c r="D126" s="347" t="s">
        <v>240</v>
      </c>
      <c r="E126" s="353">
        <v>200</v>
      </c>
      <c r="F126" s="355">
        <v>984.6</v>
      </c>
      <c r="G126" s="358"/>
      <c r="H126" s="176">
        <v>-53.7</v>
      </c>
      <c r="I126" s="355">
        <f t="shared" si="8"/>
        <v>930.9</v>
      </c>
    </row>
    <row r="127" spans="1:9" ht="51">
      <c r="A127" s="354" t="s">
        <v>494</v>
      </c>
      <c r="B127" s="347" t="s">
        <v>7</v>
      </c>
      <c r="C127" s="347" t="s">
        <v>61</v>
      </c>
      <c r="D127" s="347" t="s">
        <v>464</v>
      </c>
      <c r="E127" s="353">
        <v>100</v>
      </c>
      <c r="F127" s="355">
        <v>316.3</v>
      </c>
      <c r="G127" s="92">
        <v>316.3</v>
      </c>
      <c r="H127" s="355"/>
      <c r="I127" s="355">
        <f t="shared" si="8"/>
        <v>316.3</v>
      </c>
    </row>
    <row r="128" spans="1:9" ht="124.5" customHeight="1">
      <c r="A128" s="354" t="s">
        <v>128</v>
      </c>
      <c r="B128" s="347" t="s">
        <v>7</v>
      </c>
      <c r="C128" s="347" t="s">
        <v>61</v>
      </c>
      <c r="D128" s="347" t="s">
        <v>129</v>
      </c>
      <c r="E128" s="353">
        <v>100</v>
      </c>
      <c r="F128" s="355">
        <v>4715</v>
      </c>
      <c r="G128" s="358"/>
      <c r="H128" s="176">
        <v>-101</v>
      </c>
      <c r="I128" s="355">
        <f t="shared" si="8"/>
        <v>4614</v>
      </c>
    </row>
    <row r="129" spans="1:9" ht="97.5" customHeight="1">
      <c r="A129" s="354" t="s">
        <v>267</v>
      </c>
      <c r="B129" s="347" t="s">
        <v>7</v>
      </c>
      <c r="C129" s="347" t="s">
        <v>61</v>
      </c>
      <c r="D129" s="347" t="s">
        <v>129</v>
      </c>
      <c r="E129" s="353">
        <v>200</v>
      </c>
      <c r="F129" s="355">
        <v>24.8</v>
      </c>
      <c r="G129" s="358"/>
      <c r="H129" s="176">
        <v>-0.5</v>
      </c>
      <c r="I129" s="355">
        <f t="shared" si="8"/>
        <v>24.3</v>
      </c>
    </row>
    <row r="130" spans="1:9" ht="33" customHeight="1">
      <c r="A130" s="354" t="s">
        <v>256</v>
      </c>
      <c r="B130" s="347" t="s">
        <v>7</v>
      </c>
      <c r="C130" s="347" t="s">
        <v>62</v>
      </c>
      <c r="D130" s="347" t="s">
        <v>102</v>
      </c>
      <c r="E130" s="353">
        <v>200</v>
      </c>
      <c r="F130" s="355">
        <v>949.8</v>
      </c>
      <c r="G130" s="358"/>
      <c r="H130" s="176"/>
      <c r="I130" s="355">
        <f t="shared" si="8"/>
        <v>949.8</v>
      </c>
    </row>
    <row r="131" spans="1:9" ht="38.25" customHeight="1">
      <c r="A131" s="354" t="s">
        <v>92</v>
      </c>
      <c r="B131" s="347" t="s">
        <v>7</v>
      </c>
      <c r="C131" s="347" t="s">
        <v>62</v>
      </c>
      <c r="D131" s="347" t="s">
        <v>102</v>
      </c>
      <c r="E131" s="353">
        <v>600</v>
      </c>
      <c r="F131" s="355">
        <v>1800</v>
      </c>
      <c r="G131" s="358"/>
      <c r="H131" s="176"/>
      <c r="I131" s="355">
        <f t="shared" si="8"/>
        <v>1800</v>
      </c>
    </row>
    <row r="132" spans="1:9" ht="38.25" customHeight="1">
      <c r="A132" s="354" t="s">
        <v>452</v>
      </c>
      <c r="B132" s="347" t="s">
        <v>7</v>
      </c>
      <c r="C132" s="347" t="s">
        <v>62</v>
      </c>
      <c r="D132" s="347" t="s">
        <v>450</v>
      </c>
      <c r="E132" s="37">
        <v>200</v>
      </c>
      <c r="F132" s="355">
        <v>500</v>
      </c>
      <c r="G132" s="176">
        <v>900</v>
      </c>
      <c r="H132" s="355"/>
      <c r="I132" s="355">
        <f>F132+H132</f>
        <v>500</v>
      </c>
    </row>
    <row r="133" spans="1:9" ht="38.25" customHeight="1">
      <c r="A133" s="354" t="s">
        <v>453</v>
      </c>
      <c r="B133" s="347" t="s">
        <v>7</v>
      </c>
      <c r="C133" s="347" t="s">
        <v>62</v>
      </c>
      <c r="D133" s="347" t="s">
        <v>451</v>
      </c>
      <c r="E133" s="37">
        <v>200</v>
      </c>
      <c r="F133" s="355">
        <v>730</v>
      </c>
      <c r="G133" s="176">
        <v>730</v>
      </c>
      <c r="H133" s="355"/>
      <c r="I133" s="355">
        <f>F133+H133</f>
        <v>730</v>
      </c>
    </row>
    <row r="134" spans="1:9" ht="71.25" customHeight="1">
      <c r="A134" s="354" t="s">
        <v>475</v>
      </c>
      <c r="B134" s="347" t="s">
        <v>7</v>
      </c>
      <c r="C134" s="347" t="s">
        <v>62</v>
      </c>
      <c r="D134" s="347" t="s">
        <v>463</v>
      </c>
      <c r="E134" s="37">
        <v>200</v>
      </c>
      <c r="F134" s="355">
        <v>1507.4</v>
      </c>
      <c r="G134" s="176">
        <v>1507.4</v>
      </c>
      <c r="H134" s="355"/>
      <c r="I134" s="355">
        <f>F134+H134</f>
        <v>1507.4</v>
      </c>
    </row>
    <row r="135" spans="1:9" ht="45" customHeight="1">
      <c r="A135" s="354" t="s">
        <v>456</v>
      </c>
      <c r="B135" s="347" t="s">
        <v>7</v>
      </c>
      <c r="C135" s="347" t="s">
        <v>62</v>
      </c>
      <c r="D135" s="347" t="s">
        <v>455</v>
      </c>
      <c r="E135" s="37">
        <v>200</v>
      </c>
      <c r="F135" s="355">
        <v>220</v>
      </c>
      <c r="G135" s="176">
        <v>220</v>
      </c>
      <c r="H135" s="355"/>
      <c r="I135" s="355">
        <f>F135+H135</f>
        <v>220</v>
      </c>
    </row>
    <row r="136" spans="1:9" ht="43.5" customHeight="1">
      <c r="A136" s="354" t="s">
        <v>320</v>
      </c>
      <c r="B136" s="347" t="s">
        <v>7</v>
      </c>
      <c r="C136" s="347" t="s">
        <v>62</v>
      </c>
      <c r="D136" s="347" t="s">
        <v>380</v>
      </c>
      <c r="E136" s="353">
        <v>200</v>
      </c>
      <c r="F136" s="355">
        <v>307.5</v>
      </c>
      <c r="G136" s="358"/>
      <c r="H136" s="176">
        <v>-33.9</v>
      </c>
      <c r="I136" s="355">
        <f t="shared" si="8"/>
        <v>273.60000000000002</v>
      </c>
    </row>
    <row r="137" spans="1:9" ht="42" customHeight="1">
      <c r="A137" s="378" t="s">
        <v>322</v>
      </c>
      <c r="B137" s="347" t="s">
        <v>7</v>
      </c>
      <c r="C137" s="347" t="s">
        <v>62</v>
      </c>
      <c r="D137" s="347" t="s">
        <v>380</v>
      </c>
      <c r="E137" s="353">
        <v>600</v>
      </c>
      <c r="F137" s="355">
        <v>821.6</v>
      </c>
      <c r="G137" s="358"/>
      <c r="H137" s="176">
        <v>-49.3</v>
      </c>
      <c r="I137" s="355">
        <f t="shared" si="8"/>
        <v>772.30000000000007</v>
      </c>
    </row>
    <row r="138" spans="1:9" ht="68.25" customHeight="1">
      <c r="A138" s="7" t="s">
        <v>259</v>
      </c>
      <c r="B138" s="347" t="s">
        <v>7</v>
      </c>
      <c r="C138" s="347" t="s">
        <v>62</v>
      </c>
      <c r="D138" s="347" t="s">
        <v>111</v>
      </c>
      <c r="E138" s="353">
        <v>200</v>
      </c>
      <c r="F138" s="355">
        <v>67.599999999999994</v>
      </c>
      <c r="G138" s="358"/>
      <c r="H138" s="176">
        <v>-33.799999999999997</v>
      </c>
      <c r="I138" s="355">
        <f t="shared" si="8"/>
        <v>33.799999999999997</v>
      </c>
    </row>
    <row r="139" spans="1:9" ht="68.25" customHeight="1">
      <c r="A139" s="7" t="s">
        <v>323</v>
      </c>
      <c r="B139" s="347" t="s">
        <v>7</v>
      </c>
      <c r="C139" s="347" t="s">
        <v>62</v>
      </c>
      <c r="D139" s="347" t="s">
        <v>111</v>
      </c>
      <c r="E139" s="353">
        <v>600</v>
      </c>
      <c r="F139" s="355">
        <v>33.799999999999997</v>
      </c>
      <c r="G139" s="358"/>
      <c r="H139" s="176"/>
      <c r="I139" s="355">
        <f t="shared" si="8"/>
        <v>33.799999999999997</v>
      </c>
    </row>
    <row r="140" spans="1:9" ht="68.25" customHeight="1">
      <c r="A140" s="354" t="s">
        <v>96</v>
      </c>
      <c r="B140" s="347" t="s">
        <v>7</v>
      </c>
      <c r="C140" s="347" t="s">
        <v>62</v>
      </c>
      <c r="D140" s="347" t="s">
        <v>122</v>
      </c>
      <c r="E140" s="353">
        <v>100</v>
      </c>
      <c r="F140" s="355">
        <v>332.1</v>
      </c>
      <c r="G140" s="358"/>
      <c r="H140" s="92">
        <v>-9.9</v>
      </c>
      <c r="I140" s="355">
        <f t="shared" si="8"/>
        <v>322.20000000000005</v>
      </c>
    </row>
    <row r="141" spans="1:9" ht="43.5" customHeight="1">
      <c r="A141" s="190" t="s">
        <v>265</v>
      </c>
      <c r="B141" s="347" t="s">
        <v>7</v>
      </c>
      <c r="C141" s="347" t="s">
        <v>62</v>
      </c>
      <c r="D141" s="347" t="s">
        <v>122</v>
      </c>
      <c r="E141" s="353">
        <v>200</v>
      </c>
      <c r="F141" s="355">
        <v>8539.7999999999993</v>
      </c>
      <c r="G141" s="358"/>
      <c r="H141" s="214">
        <v>-160.6</v>
      </c>
      <c r="I141" s="355">
        <f t="shared" si="8"/>
        <v>8379.1999999999989</v>
      </c>
    </row>
    <row r="142" spans="1:9" ht="44.25" customHeight="1">
      <c r="A142" s="190" t="s">
        <v>97</v>
      </c>
      <c r="B142" s="347" t="s">
        <v>7</v>
      </c>
      <c r="C142" s="347" t="s">
        <v>62</v>
      </c>
      <c r="D142" s="347" t="s">
        <v>122</v>
      </c>
      <c r="E142" s="353">
        <v>600</v>
      </c>
      <c r="F142" s="355">
        <v>18308.599999999999</v>
      </c>
      <c r="G142" s="358"/>
      <c r="H142" s="214">
        <v>435.7</v>
      </c>
      <c r="I142" s="355">
        <f t="shared" si="8"/>
        <v>18744.3</v>
      </c>
    </row>
    <row r="143" spans="1:9" ht="32.25" customHeight="1">
      <c r="A143" s="190" t="s">
        <v>98</v>
      </c>
      <c r="B143" s="347" t="s">
        <v>7</v>
      </c>
      <c r="C143" s="347" t="s">
        <v>62</v>
      </c>
      <c r="D143" s="347" t="s">
        <v>122</v>
      </c>
      <c r="E143" s="353">
        <v>800</v>
      </c>
      <c r="F143" s="355">
        <v>105.1</v>
      </c>
      <c r="G143" s="358"/>
      <c r="H143" s="214">
        <v>-1.1000000000000001</v>
      </c>
      <c r="I143" s="355">
        <f t="shared" si="8"/>
        <v>104</v>
      </c>
    </row>
    <row r="144" spans="1:9" ht="33" customHeight="1">
      <c r="A144" s="354" t="s">
        <v>263</v>
      </c>
      <c r="B144" s="347" t="s">
        <v>7</v>
      </c>
      <c r="C144" s="347" t="s">
        <v>62</v>
      </c>
      <c r="D144" s="347" t="s">
        <v>124</v>
      </c>
      <c r="E144" s="353">
        <v>200</v>
      </c>
      <c r="F144" s="355">
        <v>581.70000000000005</v>
      </c>
      <c r="G144" s="358"/>
      <c r="H144" s="176"/>
      <c r="I144" s="355">
        <f t="shared" si="8"/>
        <v>581.70000000000005</v>
      </c>
    </row>
    <row r="145" spans="1:9" ht="31.5" customHeight="1">
      <c r="A145" s="354" t="s">
        <v>264</v>
      </c>
      <c r="B145" s="347" t="s">
        <v>7</v>
      </c>
      <c r="C145" s="347" t="s">
        <v>62</v>
      </c>
      <c r="D145" s="347" t="s">
        <v>241</v>
      </c>
      <c r="E145" s="353">
        <v>200</v>
      </c>
      <c r="F145" s="355">
        <v>548.20000000000005</v>
      </c>
      <c r="G145" s="358"/>
      <c r="H145" s="176">
        <v>-34.799999999999997</v>
      </c>
      <c r="I145" s="355">
        <f t="shared" si="8"/>
        <v>513.40000000000009</v>
      </c>
    </row>
    <row r="146" spans="1:9" ht="57.75" customHeight="1">
      <c r="A146" s="354" t="s">
        <v>494</v>
      </c>
      <c r="B146" s="347" t="s">
        <v>7</v>
      </c>
      <c r="C146" s="347" t="s">
        <v>62</v>
      </c>
      <c r="D146" s="347" t="s">
        <v>465</v>
      </c>
      <c r="E146" s="353">
        <v>100</v>
      </c>
      <c r="F146" s="355">
        <v>270.8</v>
      </c>
      <c r="G146" s="92">
        <v>270.8</v>
      </c>
      <c r="H146" s="355"/>
      <c r="I146" s="355">
        <f t="shared" si="8"/>
        <v>270.8</v>
      </c>
    </row>
    <row r="147" spans="1:9" ht="125.25" customHeight="1">
      <c r="A147" s="354" t="s">
        <v>303</v>
      </c>
      <c r="B147" s="347" t="s">
        <v>7</v>
      </c>
      <c r="C147" s="347" t="s">
        <v>62</v>
      </c>
      <c r="D147" s="347" t="s">
        <v>134</v>
      </c>
      <c r="E147" s="353">
        <v>100</v>
      </c>
      <c r="F147" s="355">
        <v>13816.6</v>
      </c>
      <c r="G147" s="358"/>
      <c r="H147" s="92">
        <v>-134.5</v>
      </c>
      <c r="I147" s="355">
        <f t="shared" si="8"/>
        <v>13682.1</v>
      </c>
    </row>
    <row r="148" spans="1:9" ht="106.5" customHeight="1">
      <c r="A148" s="354" t="s">
        <v>268</v>
      </c>
      <c r="B148" s="347" t="s">
        <v>7</v>
      </c>
      <c r="C148" s="347" t="s">
        <v>62</v>
      </c>
      <c r="D148" s="347" t="s">
        <v>134</v>
      </c>
      <c r="E148" s="353">
        <v>200</v>
      </c>
      <c r="F148" s="355">
        <v>167.8</v>
      </c>
      <c r="G148" s="358"/>
      <c r="H148" s="176">
        <v>9.6</v>
      </c>
      <c r="I148" s="355">
        <f t="shared" si="8"/>
        <v>177.4</v>
      </c>
    </row>
    <row r="149" spans="1:9" ht="106.5" customHeight="1">
      <c r="A149" s="190" t="s">
        <v>304</v>
      </c>
      <c r="B149" s="347" t="s">
        <v>7</v>
      </c>
      <c r="C149" s="347" t="s">
        <v>62</v>
      </c>
      <c r="D149" s="347" t="s">
        <v>134</v>
      </c>
      <c r="E149" s="353">
        <v>600</v>
      </c>
      <c r="F149" s="355">
        <v>37199</v>
      </c>
      <c r="G149" s="16"/>
      <c r="H149" s="92">
        <v>-1246.7</v>
      </c>
      <c r="I149" s="355">
        <f t="shared" si="8"/>
        <v>35952.300000000003</v>
      </c>
    </row>
    <row r="150" spans="1:9" ht="27.75" customHeight="1">
      <c r="A150" s="375" t="s">
        <v>799</v>
      </c>
      <c r="B150" s="374" t="s">
        <v>7</v>
      </c>
      <c r="C150" s="374" t="s">
        <v>62</v>
      </c>
      <c r="D150" s="374" t="s">
        <v>800</v>
      </c>
      <c r="E150" s="376">
        <v>600</v>
      </c>
      <c r="F150" s="379"/>
      <c r="G150" s="16"/>
      <c r="H150" s="92">
        <v>64.7</v>
      </c>
      <c r="I150" s="379">
        <f>H150+F150</f>
        <v>64.7</v>
      </c>
    </row>
    <row r="151" spans="1:9" ht="56.25" customHeight="1">
      <c r="A151" s="354" t="s">
        <v>138</v>
      </c>
      <c r="B151" s="347" t="s">
        <v>7</v>
      </c>
      <c r="C151" s="374" t="s">
        <v>446</v>
      </c>
      <c r="D151" s="347" t="s">
        <v>139</v>
      </c>
      <c r="E151" s="353">
        <v>100</v>
      </c>
      <c r="F151" s="355">
        <v>2692.2</v>
      </c>
      <c r="G151" s="16"/>
      <c r="H151" s="176"/>
      <c r="I151" s="355">
        <f t="shared" si="8"/>
        <v>2692.2</v>
      </c>
    </row>
    <row r="152" spans="1:9" ht="32.25" customHeight="1">
      <c r="A152" s="354" t="s">
        <v>269</v>
      </c>
      <c r="B152" s="347" t="s">
        <v>7</v>
      </c>
      <c r="C152" s="347" t="s">
        <v>446</v>
      </c>
      <c r="D152" s="347" t="s">
        <v>139</v>
      </c>
      <c r="E152" s="353">
        <v>200</v>
      </c>
      <c r="F152" s="355">
        <v>498</v>
      </c>
      <c r="G152" s="358"/>
      <c r="H152" s="176"/>
      <c r="I152" s="355">
        <f t="shared" si="8"/>
        <v>498</v>
      </c>
    </row>
    <row r="153" spans="1:9" ht="31.5" customHeight="1">
      <c r="A153" s="354" t="s">
        <v>140</v>
      </c>
      <c r="B153" s="347" t="s">
        <v>7</v>
      </c>
      <c r="C153" s="347" t="s">
        <v>446</v>
      </c>
      <c r="D153" s="347" t="s">
        <v>139</v>
      </c>
      <c r="E153" s="353">
        <v>800</v>
      </c>
      <c r="F153" s="355">
        <v>115.2</v>
      </c>
      <c r="G153" s="358"/>
      <c r="H153" s="355"/>
      <c r="I153" s="355">
        <f>F153+H153</f>
        <v>115.2</v>
      </c>
    </row>
    <row r="154" spans="1:9" ht="54" customHeight="1">
      <c r="A154" s="354" t="s">
        <v>494</v>
      </c>
      <c r="B154" s="347" t="s">
        <v>7</v>
      </c>
      <c r="C154" s="347" t="s">
        <v>446</v>
      </c>
      <c r="D154" s="347" t="s">
        <v>466</v>
      </c>
      <c r="E154" s="353">
        <v>100</v>
      </c>
      <c r="F154" s="355">
        <v>45.2</v>
      </c>
      <c r="G154" s="92">
        <v>45.2</v>
      </c>
      <c r="H154" s="355"/>
      <c r="I154" s="355">
        <f>F154+H154</f>
        <v>45.2</v>
      </c>
    </row>
    <row r="155" spans="1:9" ht="51.75" customHeight="1">
      <c r="A155" s="354" t="s">
        <v>773</v>
      </c>
      <c r="B155" s="347" t="s">
        <v>7</v>
      </c>
      <c r="C155" s="347" t="s">
        <v>446</v>
      </c>
      <c r="D155" s="347" t="s">
        <v>766</v>
      </c>
      <c r="E155" s="353">
        <v>100</v>
      </c>
      <c r="F155" s="355">
        <v>0</v>
      </c>
      <c r="G155" s="315"/>
      <c r="H155" s="355"/>
      <c r="I155" s="355">
        <f>F155+H155</f>
        <v>0</v>
      </c>
    </row>
    <row r="156" spans="1:9" ht="72.75" customHeight="1">
      <c r="A156" s="369" t="s">
        <v>785</v>
      </c>
      <c r="B156" s="362" t="s">
        <v>7</v>
      </c>
      <c r="C156" s="362" t="s">
        <v>446</v>
      </c>
      <c r="D156" s="362" t="s">
        <v>786</v>
      </c>
      <c r="E156" s="365">
        <v>100</v>
      </c>
      <c r="F156" s="370">
        <v>379.4</v>
      </c>
      <c r="G156" s="315"/>
      <c r="H156" s="370"/>
      <c r="I156" s="370">
        <f>F156+H156</f>
        <v>379.4</v>
      </c>
    </row>
    <row r="157" spans="1:9" ht="82.5" customHeight="1">
      <c r="A157" s="354" t="s">
        <v>772</v>
      </c>
      <c r="B157" s="347" t="s">
        <v>7</v>
      </c>
      <c r="C157" s="347" t="s">
        <v>446</v>
      </c>
      <c r="D157" s="347" t="s">
        <v>765</v>
      </c>
      <c r="E157" s="353">
        <v>100</v>
      </c>
      <c r="F157" s="355">
        <v>118.4</v>
      </c>
      <c r="G157" s="315"/>
      <c r="H157" s="355"/>
      <c r="I157" s="355">
        <f>F157+H157</f>
        <v>118.4</v>
      </c>
    </row>
    <row r="158" spans="1:9" ht="45" customHeight="1">
      <c r="A158" s="4" t="s">
        <v>270</v>
      </c>
      <c r="B158" s="347" t="s">
        <v>7</v>
      </c>
      <c r="C158" s="347" t="s">
        <v>63</v>
      </c>
      <c r="D158" s="347" t="s">
        <v>146</v>
      </c>
      <c r="E158" s="353">
        <v>200</v>
      </c>
      <c r="F158" s="355">
        <v>92.4</v>
      </c>
      <c r="G158" s="358"/>
      <c r="H158" s="176"/>
      <c r="I158" s="355">
        <f t="shared" si="8"/>
        <v>92.4</v>
      </c>
    </row>
    <row r="159" spans="1:9" ht="47.25" customHeight="1">
      <c r="A159" s="4" t="s">
        <v>145</v>
      </c>
      <c r="B159" s="347" t="s">
        <v>7</v>
      </c>
      <c r="C159" s="347" t="s">
        <v>63</v>
      </c>
      <c r="D159" s="347" t="s">
        <v>146</v>
      </c>
      <c r="E159" s="353">
        <v>600</v>
      </c>
      <c r="F159" s="355">
        <v>161.69999999999999</v>
      </c>
      <c r="G159" s="358"/>
      <c r="H159" s="176"/>
      <c r="I159" s="355">
        <f t="shared" si="8"/>
        <v>161.69999999999999</v>
      </c>
    </row>
    <row r="160" spans="1:9" ht="55.5" customHeight="1">
      <c r="A160" s="354" t="s">
        <v>271</v>
      </c>
      <c r="B160" s="347" t="s">
        <v>7</v>
      </c>
      <c r="C160" s="347" t="s">
        <v>63</v>
      </c>
      <c r="D160" s="347" t="s">
        <v>147</v>
      </c>
      <c r="E160" s="353">
        <v>200</v>
      </c>
      <c r="F160" s="355">
        <v>0</v>
      </c>
      <c r="G160" s="358"/>
      <c r="H160" s="176"/>
      <c r="I160" s="355">
        <f t="shared" si="8"/>
        <v>0</v>
      </c>
    </row>
    <row r="161" spans="1:9" ht="55.5" customHeight="1">
      <c r="A161" s="354" t="s">
        <v>520</v>
      </c>
      <c r="B161" s="347" t="s">
        <v>7</v>
      </c>
      <c r="C161" s="347" t="s">
        <v>63</v>
      </c>
      <c r="D161" s="347" t="s">
        <v>147</v>
      </c>
      <c r="E161" s="353">
        <v>600</v>
      </c>
      <c r="F161" s="355">
        <v>23.1</v>
      </c>
      <c r="G161" s="358"/>
      <c r="H161" s="176"/>
      <c r="I161" s="355">
        <f>F161+H161</f>
        <v>23.1</v>
      </c>
    </row>
    <row r="162" spans="1:9" ht="42" customHeight="1">
      <c r="A162" s="4" t="s">
        <v>305</v>
      </c>
      <c r="B162" s="347" t="s">
        <v>7</v>
      </c>
      <c r="C162" s="347" t="s">
        <v>63</v>
      </c>
      <c r="D162" s="347" t="s">
        <v>307</v>
      </c>
      <c r="E162" s="353">
        <v>200</v>
      </c>
      <c r="F162" s="355">
        <v>122.9</v>
      </c>
      <c r="G162" s="358"/>
      <c r="H162" s="215"/>
      <c r="I162" s="355">
        <f t="shared" si="8"/>
        <v>122.9</v>
      </c>
    </row>
    <row r="163" spans="1:9" ht="43.5" customHeight="1">
      <c r="A163" s="4" t="s">
        <v>306</v>
      </c>
      <c r="B163" s="347" t="s">
        <v>7</v>
      </c>
      <c r="C163" s="347" t="s">
        <v>63</v>
      </c>
      <c r="D163" s="347" t="s">
        <v>307</v>
      </c>
      <c r="E163" s="353">
        <v>600</v>
      </c>
      <c r="F163" s="355">
        <v>265.60000000000002</v>
      </c>
      <c r="G163" s="358"/>
      <c r="H163" s="215"/>
      <c r="I163" s="355">
        <f t="shared" si="8"/>
        <v>265.60000000000002</v>
      </c>
    </row>
    <row r="164" spans="1:9" ht="42" customHeight="1">
      <c r="A164" s="348" t="s">
        <v>302</v>
      </c>
      <c r="B164" s="347" t="s">
        <v>7</v>
      </c>
      <c r="C164" s="347" t="s">
        <v>63</v>
      </c>
      <c r="D164" s="347" t="s">
        <v>152</v>
      </c>
      <c r="E164" s="353">
        <v>200</v>
      </c>
      <c r="F164" s="355">
        <v>5</v>
      </c>
      <c r="G164" s="358"/>
      <c r="H164" s="215"/>
      <c r="I164" s="355">
        <f t="shared" si="8"/>
        <v>5</v>
      </c>
    </row>
    <row r="165" spans="1:9" ht="48.75" customHeight="1">
      <c r="A165" s="348" t="s">
        <v>409</v>
      </c>
      <c r="B165" s="347" t="s">
        <v>7</v>
      </c>
      <c r="C165" s="347" t="s">
        <v>63</v>
      </c>
      <c r="D165" s="347" t="s">
        <v>152</v>
      </c>
      <c r="E165" s="353">
        <v>600</v>
      </c>
      <c r="F165" s="355">
        <v>25</v>
      </c>
      <c r="G165" s="358"/>
      <c r="H165" s="215"/>
      <c r="I165" s="355">
        <f t="shared" si="8"/>
        <v>25</v>
      </c>
    </row>
    <row r="166" spans="1:9" ht="35.25" customHeight="1">
      <c r="A166" s="348" t="s">
        <v>328</v>
      </c>
      <c r="B166" s="205" t="s">
        <v>7</v>
      </c>
      <c r="C166" s="6" t="s">
        <v>63</v>
      </c>
      <c r="D166" s="351">
        <v>1510100500</v>
      </c>
      <c r="E166" s="6" t="s">
        <v>82</v>
      </c>
      <c r="F166" s="372" t="s">
        <v>792</v>
      </c>
      <c r="G166" s="358"/>
      <c r="H166" s="176"/>
      <c r="I166" s="355">
        <f t="shared" si="8"/>
        <v>4.7</v>
      </c>
    </row>
    <row r="167" spans="1:9" ht="42" customHeight="1">
      <c r="A167" s="348" t="s">
        <v>415</v>
      </c>
      <c r="B167" s="205" t="s">
        <v>7</v>
      </c>
      <c r="C167" s="6" t="s">
        <v>63</v>
      </c>
      <c r="D167" s="351">
        <v>1510100500</v>
      </c>
      <c r="E167" s="6" t="s">
        <v>432</v>
      </c>
      <c r="F167" s="372" t="s">
        <v>793</v>
      </c>
      <c r="G167" s="358"/>
      <c r="H167" s="176"/>
      <c r="I167" s="355">
        <f t="shared" si="8"/>
        <v>15.3</v>
      </c>
    </row>
    <row r="168" spans="1:9" ht="41.25" customHeight="1">
      <c r="A168" s="348" t="s">
        <v>416</v>
      </c>
      <c r="B168" s="347" t="s">
        <v>7</v>
      </c>
      <c r="C168" s="6" t="s">
        <v>63</v>
      </c>
      <c r="D168" s="351">
        <v>1510100510</v>
      </c>
      <c r="E168" s="6" t="s">
        <v>432</v>
      </c>
      <c r="F168" s="355">
        <v>20</v>
      </c>
      <c r="G168" s="358"/>
      <c r="H168" s="215"/>
      <c r="I168" s="355">
        <f t="shared" si="8"/>
        <v>20</v>
      </c>
    </row>
    <row r="169" spans="1:9" ht="41.25" customHeight="1">
      <c r="A169" s="348" t="s">
        <v>417</v>
      </c>
      <c r="B169" s="347" t="s">
        <v>7</v>
      </c>
      <c r="C169" s="6" t="s">
        <v>63</v>
      </c>
      <c r="D169" s="351">
        <v>1510100520</v>
      </c>
      <c r="E169" s="6" t="s">
        <v>432</v>
      </c>
      <c r="F169" s="355">
        <v>10</v>
      </c>
      <c r="G169" s="358"/>
      <c r="H169" s="215"/>
      <c r="I169" s="355">
        <f t="shared" si="8"/>
        <v>10</v>
      </c>
    </row>
    <row r="170" spans="1:9" ht="30" customHeight="1">
      <c r="A170" s="354" t="s">
        <v>301</v>
      </c>
      <c r="B170" s="347" t="s">
        <v>7</v>
      </c>
      <c r="C170" s="347" t="s">
        <v>64</v>
      </c>
      <c r="D170" s="347" t="s">
        <v>106</v>
      </c>
      <c r="E170" s="353">
        <v>200</v>
      </c>
      <c r="F170" s="355">
        <v>45.1</v>
      </c>
      <c r="G170" s="358"/>
      <c r="H170" s="215"/>
      <c r="I170" s="355">
        <f t="shared" si="8"/>
        <v>45.1</v>
      </c>
    </row>
    <row r="171" spans="1:9" ht="25.5">
      <c r="A171" s="354" t="s">
        <v>242</v>
      </c>
      <c r="B171" s="347" t="s">
        <v>7</v>
      </c>
      <c r="C171" s="347" t="s">
        <v>64</v>
      </c>
      <c r="D171" s="347" t="s">
        <v>106</v>
      </c>
      <c r="E171" s="353">
        <v>300</v>
      </c>
      <c r="F171" s="355">
        <v>50</v>
      </c>
      <c r="G171" s="358"/>
      <c r="H171" s="215"/>
      <c r="I171" s="355">
        <f t="shared" si="8"/>
        <v>50</v>
      </c>
    </row>
    <row r="172" spans="1:9" ht="42" customHeight="1">
      <c r="A172" s="354" t="s">
        <v>261</v>
      </c>
      <c r="B172" s="347" t="s">
        <v>7</v>
      </c>
      <c r="C172" s="347" t="s">
        <v>64</v>
      </c>
      <c r="D172" s="347" t="s">
        <v>239</v>
      </c>
      <c r="E172" s="353">
        <v>200</v>
      </c>
      <c r="F172" s="355">
        <v>340.5</v>
      </c>
      <c r="G172" s="358"/>
      <c r="H172" s="215"/>
      <c r="I172" s="355">
        <f t="shared" si="8"/>
        <v>340.5</v>
      </c>
    </row>
    <row r="173" spans="1:9" ht="43.5" customHeight="1">
      <c r="A173" s="354" t="s">
        <v>236</v>
      </c>
      <c r="B173" s="347" t="s">
        <v>7</v>
      </c>
      <c r="C173" s="347" t="s">
        <v>64</v>
      </c>
      <c r="D173" s="347" t="s">
        <v>239</v>
      </c>
      <c r="E173" s="353">
        <v>600</v>
      </c>
      <c r="F173" s="355">
        <v>45.9</v>
      </c>
      <c r="G173" s="358"/>
      <c r="H173" s="215"/>
      <c r="I173" s="355">
        <f t="shared" si="8"/>
        <v>45.9</v>
      </c>
    </row>
    <row r="174" spans="1:9" ht="44.25" customHeight="1">
      <c r="A174" s="354" t="s">
        <v>99</v>
      </c>
      <c r="B174" s="347" t="s">
        <v>7</v>
      </c>
      <c r="C174" s="347" t="s">
        <v>64</v>
      </c>
      <c r="D174" s="347" t="s">
        <v>123</v>
      </c>
      <c r="E174" s="353">
        <v>100</v>
      </c>
      <c r="F174" s="355">
        <v>6313.6</v>
      </c>
      <c r="G174" s="358"/>
      <c r="H174" s="92">
        <v>-44.8</v>
      </c>
      <c r="I174" s="355">
        <f t="shared" si="8"/>
        <v>6268.8</v>
      </c>
    </row>
    <row r="175" spans="1:9" ht="30" customHeight="1">
      <c r="A175" s="190" t="s">
        <v>266</v>
      </c>
      <c r="B175" s="347" t="s">
        <v>7</v>
      </c>
      <c r="C175" s="347" t="s">
        <v>64</v>
      </c>
      <c r="D175" s="347" t="s">
        <v>123</v>
      </c>
      <c r="E175" s="353">
        <v>200</v>
      </c>
      <c r="F175" s="355">
        <v>1287.5999999999999</v>
      </c>
      <c r="G175" s="358"/>
      <c r="H175" s="92">
        <v>9.4</v>
      </c>
      <c r="I175" s="355">
        <f t="shared" si="8"/>
        <v>1297</v>
      </c>
    </row>
    <row r="176" spans="1:9" ht="18.75" customHeight="1">
      <c r="A176" s="190" t="s">
        <v>100</v>
      </c>
      <c r="B176" s="347" t="s">
        <v>7</v>
      </c>
      <c r="C176" s="347" t="s">
        <v>64</v>
      </c>
      <c r="D176" s="347" t="s">
        <v>123</v>
      </c>
      <c r="E176" s="353">
        <v>800</v>
      </c>
      <c r="F176" s="355">
        <v>1.7</v>
      </c>
      <c r="G176" s="358"/>
      <c r="H176" s="176"/>
      <c r="I176" s="355">
        <f t="shared" si="8"/>
        <v>1.7</v>
      </c>
    </row>
    <row r="177" spans="1:9" ht="53.25" customHeight="1">
      <c r="A177" s="354" t="s">
        <v>155</v>
      </c>
      <c r="B177" s="347" t="s">
        <v>7</v>
      </c>
      <c r="C177" s="347" t="s">
        <v>64</v>
      </c>
      <c r="D177" s="347" t="s">
        <v>159</v>
      </c>
      <c r="E177" s="353">
        <v>300</v>
      </c>
      <c r="F177" s="355">
        <v>32</v>
      </c>
      <c r="G177" s="358"/>
      <c r="H177" s="176"/>
      <c r="I177" s="355">
        <f t="shared" si="8"/>
        <v>32</v>
      </c>
    </row>
    <row r="178" spans="1:9" ht="31.5" customHeight="1">
      <c r="A178" s="354" t="s">
        <v>156</v>
      </c>
      <c r="B178" s="347" t="s">
        <v>7</v>
      </c>
      <c r="C178" s="347" t="s">
        <v>64</v>
      </c>
      <c r="D178" s="347" t="s">
        <v>160</v>
      </c>
      <c r="E178" s="353">
        <v>300</v>
      </c>
      <c r="F178" s="355">
        <v>97.5</v>
      </c>
      <c r="G178" s="358"/>
      <c r="H178" s="176"/>
      <c r="I178" s="355">
        <f t="shared" si="8"/>
        <v>97.5</v>
      </c>
    </row>
    <row r="179" spans="1:9" ht="31.5" customHeight="1">
      <c r="A179" s="354" t="s">
        <v>157</v>
      </c>
      <c r="B179" s="347" t="s">
        <v>7</v>
      </c>
      <c r="C179" s="347" t="s">
        <v>64</v>
      </c>
      <c r="D179" s="347" t="s">
        <v>161</v>
      </c>
      <c r="E179" s="353">
        <v>300</v>
      </c>
      <c r="F179" s="355">
        <v>65</v>
      </c>
      <c r="G179" s="358"/>
      <c r="H179" s="176"/>
      <c r="I179" s="355">
        <f t="shared" si="8"/>
        <v>65</v>
      </c>
    </row>
    <row r="180" spans="1:9" ht="45.75" customHeight="1">
      <c r="A180" s="354" t="s">
        <v>503</v>
      </c>
      <c r="B180" s="347" t="s">
        <v>7</v>
      </c>
      <c r="C180" s="347" t="s">
        <v>64</v>
      </c>
      <c r="D180" s="347" t="s">
        <v>485</v>
      </c>
      <c r="E180" s="353">
        <v>300</v>
      </c>
      <c r="F180" s="355">
        <v>0</v>
      </c>
      <c r="G180" s="176">
        <v>26</v>
      </c>
      <c r="H180" s="355"/>
      <c r="I180" s="355">
        <f t="shared" si="8"/>
        <v>0</v>
      </c>
    </row>
    <row r="181" spans="1:9" ht="56.25" customHeight="1">
      <c r="A181" s="354" t="s">
        <v>511</v>
      </c>
      <c r="B181" s="347" t="s">
        <v>7</v>
      </c>
      <c r="C181" s="347" t="s">
        <v>64</v>
      </c>
      <c r="D181" s="347" t="s">
        <v>486</v>
      </c>
      <c r="E181" s="353">
        <v>300</v>
      </c>
      <c r="F181" s="355">
        <v>4</v>
      </c>
      <c r="G181" s="176">
        <v>4</v>
      </c>
      <c r="H181" s="355"/>
      <c r="I181" s="355">
        <f t="shared" si="8"/>
        <v>4</v>
      </c>
    </row>
    <row r="182" spans="1:9" ht="43.5" customHeight="1">
      <c r="A182" s="354" t="s">
        <v>782</v>
      </c>
      <c r="B182" s="347" t="s">
        <v>7</v>
      </c>
      <c r="C182" s="347" t="s">
        <v>64</v>
      </c>
      <c r="D182" s="347" t="s">
        <v>783</v>
      </c>
      <c r="E182" s="353">
        <v>200</v>
      </c>
      <c r="F182" s="355">
        <v>26</v>
      </c>
      <c r="G182" s="176">
        <v>26</v>
      </c>
      <c r="H182" s="355"/>
      <c r="I182" s="355">
        <f>F182+H182</f>
        <v>26</v>
      </c>
    </row>
    <row r="183" spans="1:9" ht="41.25" customHeight="1">
      <c r="A183" s="260" t="s">
        <v>797</v>
      </c>
      <c r="B183" s="256" t="s">
        <v>7</v>
      </c>
      <c r="C183" s="256" t="s">
        <v>64</v>
      </c>
      <c r="D183" s="256" t="s">
        <v>798</v>
      </c>
      <c r="E183" s="258">
        <v>200</v>
      </c>
      <c r="F183" s="11">
        <v>0</v>
      </c>
      <c r="G183" s="390">
        <v>26</v>
      </c>
      <c r="H183" s="11">
        <f>F183+G183</f>
        <v>26</v>
      </c>
      <c r="I183" s="11">
        <f>F183+H183</f>
        <v>26</v>
      </c>
    </row>
    <row r="184" spans="1:9" ht="42" customHeight="1">
      <c r="A184" s="354" t="s">
        <v>281</v>
      </c>
      <c r="B184" s="347" t="s">
        <v>7</v>
      </c>
      <c r="C184" s="347" t="s">
        <v>64</v>
      </c>
      <c r="D184" s="351">
        <v>1410100310</v>
      </c>
      <c r="E184" s="353">
        <v>200</v>
      </c>
      <c r="F184" s="355">
        <v>30</v>
      </c>
      <c r="G184" s="358"/>
      <c r="H184" s="215"/>
      <c r="I184" s="355">
        <f t="shared" si="8"/>
        <v>30</v>
      </c>
    </row>
    <row r="185" spans="1:9" ht="39.75" customHeight="1">
      <c r="A185" s="354" t="s">
        <v>418</v>
      </c>
      <c r="B185" s="347" t="s">
        <v>7</v>
      </c>
      <c r="C185" s="347" t="s">
        <v>64</v>
      </c>
      <c r="D185" s="351">
        <v>1410100310</v>
      </c>
      <c r="E185" s="353">
        <v>600</v>
      </c>
      <c r="F185" s="355">
        <v>70</v>
      </c>
      <c r="G185" s="358"/>
      <c r="H185" s="215"/>
      <c r="I185" s="355">
        <f t="shared" si="8"/>
        <v>70</v>
      </c>
    </row>
    <row r="186" spans="1:9" ht="39.75" customHeight="1">
      <c r="A186" s="371" t="s">
        <v>473</v>
      </c>
      <c r="B186" s="347" t="s">
        <v>7</v>
      </c>
      <c r="C186" s="347" t="s">
        <v>64</v>
      </c>
      <c r="D186" s="351">
        <v>4190000270</v>
      </c>
      <c r="E186" s="353">
        <v>100</v>
      </c>
      <c r="F186" s="355">
        <v>400.2</v>
      </c>
      <c r="G186" s="92">
        <v>861.8</v>
      </c>
      <c r="H186" s="355">
        <v>5.2</v>
      </c>
      <c r="I186" s="355">
        <f t="shared" si="8"/>
        <v>405.4</v>
      </c>
    </row>
    <row r="187" spans="1:9" ht="39.75" customHeight="1">
      <c r="A187" s="354" t="s">
        <v>474</v>
      </c>
      <c r="B187" s="347" t="s">
        <v>7</v>
      </c>
      <c r="C187" s="347" t="s">
        <v>64</v>
      </c>
      <c r="D187" s="351">
        <v>4190000270</v>
      </c>
      <c r="E187" s="353">
        <v>200</v>
      </c>
      <c r="F187" s="355">
        <v>54.9</v>
      </c>
      <c r="G187" s="92">
        <v>110</v>
      </c>
      <c r="H187" s="355"/>
      <c r="I187" s="355">
        <f t="shared" si="8"/>
        <v>54.9</v>
      </c>
    </row>
    <row r="188" spans="1:9" ht="57.75" customHeight="1">
      <c r="A188" s="348" t="s">
        <v>113</v>
      </c>
      <c r="B188" s="347" t="s">
        <v>7</v>
      </c>
      <c r="C188" s="351">
        <v>1004</v>
      </c>
      <c r="D188" s="347" t="s">
        <v>114</v>
      </c>
      <c r="E188" s="353">
        <v>300</v>
      </c>
      <c r="F188" s="355">
        <v>654.70000000000005</v>
      </c>
      <c r="G188" s="358"/>
      <c r="H188" s="215"/>
      <c r="I188" s="355">
        <f t="shared" si="8"/>
        <v>654.70000000000005</v>
      </c>
    </row>
    <row r="189" spans="1:9" ht="39" customHeight="1">
      <c r="A189" s="354" t="s">
        <v>277</v>
      </c>
      <c r="B189" s="347" t="s">
        <v>7</v>
      </c>
      <c r="C189" s="347" t="s">
        <v>71</v>
      </c>
      <c r="D189" s="347" t="s">
        <v>190</v>
      </c>
      <c r="E189" s="353">
        <v>200</v>
      </c>
      <c r="F189" s="355">
        <v>27.8</v>
      </c>
      <c r="G189" s="358"/>
      <c r="H189" s="215"/>
      <c r="I189" s="355">
        <f t="shared" si="8"/>
        <v>27.8</v>
      </c>
    </row>
    <row r="190" spans="1:9" ht="29.25" customHeight="1">
      <c r="A190" s="357" t="s">
        <v>252</v>
      </c>
      <c r="B190" s="15" t="s">
        <v>251</v>
      </c>
      <c r="C190" s="349"/>
      <c r="D190" s="15"/>
      <c r="E190" s="350"/>
      <c r="F190" s="356">
        <f t="shared" ref="F190:I190" si="9">F191+F193+F194+F195+F196+F197+F199+F200+F201+F202+F203+F198+F192</f>
        <v>2235.2000000000003</v>
      </c>
      <c r="G190" s="356">
        <f t="shared" si="9"/>
        <v>100</v>
      </c>
      <c r="H190" s="356">
        <f t="shared" si="9"/>
        <v>73.900000000000006</v>
      </c>
      <c r="I190" s="356">
        <f t="shared" si="9"/>
        <v>2309.1000000000004</v>
      </c>
    </row>
    <row r="191" spans="1:9" ht="42.75" customHeight="1">
      <c r="A191" s="354" t="s">
        <v>278</v>
      </c>
      <c r="B191" s="347" t="s">
        <v>251</v>
      </c>
      <c r="C191" s="347" t="s">
        <v>53</v>
      </c>
      <c r="D191" s="347" t="s">
        <v>430</v>
      </c>
      <c r="E191" s="353">
        <v>200</v>
      </c>
      <c r="F191" s="355">
        <v>70</v>
      </c>
      <c r="G191" s="358"/>
      <c r="H191" s="215"/>
      <c r="I191" s="355">
        <f>F191+H191</f>
        <v>70</v>
      </c>
    </row>
    <row r="192" spans="1:9" ht="32.25" customHeight="1">
      <c r="A192" s="354" t="s">
        <v>512</v>
      </c>
      <c r="B192" s="347" t="s">
        <v>251</v>
      </c>
      <c r="C192" s="347" t="s">
        <v>53</v>
      </c>
      <c r="D192" s="347" t="s">
        <v>472</v>
      </c>
      <c r="E192" s="37">
        <v>200</v>
      </c>
      <c r="F192" s="355">
        <v>100</v>
      </c>
      <c r="G192" s="97" t="s">
        <v>8</v>
      </c>
      <c r="H192" s="176"/>
      <c r="I192" s="355">
        <f>F192+H192</f>
        <v>100</v>
      </c>
    </row>
    <row r="193" spans="1:9" ht="32.25" customHeight="1">
      <c r="A193" s="348" t="s">
        <v>423</v>
      </c>
      <c r="B193" s="347" t="s">
        <v>251</v>
      </c>
      <c r="C193" s="6" t="s">
        <v>53</v>
      </c>
      <c r="D193" s="351">
        <v>2210100550</v>
      </c>
      <c r="E193" s="353">
        <v>200</v>
      </c>
      <c r="F193" s="355">
        <v>77.599999999999994</v>
      </c>
      <c r="G193" s="358"/>
      <c r="H193" s="215"/>
      <c r="I193" s="355">
        <f t="shared" ref="I193:I203" si="10">F193+H193</f>
        <v>77.599999999999994</v>
      </c>
    </row>
    <row r="194" spans="1:9" ht="42.75" customHeight="1">
      <c r="A194" s="354" t="s">
        <v>291</v>
      </c>
      <c r="B194" s="347" t="s">
        <v>251</v>
      </c>
      <c r="C194" s="347" t="s">
        <v>53</v>
      </c>
      <c r="D194" s="347" t="s">
        <v>386</v>
      </c>
      <c r="E194" s="353">
        <v>200</v>
      </c>
      <c r="F194" s="355">
        <v>186.4</v>
      </c>
      <c r="G194" s="358"/>
      <c r="H194" s="176"/>
      <c r="I194" s="355">
        <f t="shared" si="10"/>
        <v>186.4</v>
      </c>
    </row>
    <row r="195" spans="1:9" ht="45.75" customHeight="1">
      <c r="A195" s="348" t="s">
        <v>297</v>
      </c>
      <c r="B195" s="347" t="s">
        <v>251</v>
      </c>
      <c r="C195" s="347" t="s">
        <v>53</v>
      </c>
      <c r="D195" s="351">
        <v>1710100710</v>
      </c>
      <c r="E195" s="353">
        <v>200</v>
      </c>
      <c r="F195" s="355">
        <v>12</v>
      </c>
      <c r="G195" s="358"/>
      <c r="H195" s="176">
        <v>-12</v>
      </c>
      <c r="I195" s="355">
        <f t="shared" si="10"/>
        <v>0</v>
      </c>
    </row>
    <row r="196" spans="1:9" ht="52.5" customHeight="1">
      <c r="A196" s="354" t="s">
        <v>247</v>
      </c>
      <c r="B196" s="347" t="s">
        <v>251</v>
      </c>
      <c r="C196" s="347" t="s">
        <v>253</v>
      </c>
      <c r="D196" s="347" t="s">
        <v>233</v>
      </c>
      <c r="E196" s="6" t="s">
        <v>8</v>
      </c>
      <c r="F196" s="355">
        <v>1240.2</v>
      </c>
      <c r="G196" s="358"/>
      <c r="H196" s="176">
        <v>30.9</v>
      </c>
      <c r="I196" s="355">
        <f t="shared" si="10"/>
        <v>1271.1000000000001</v>
      </c>
    </row>
    <row r="197" spans="1:9" ht="30.75" customHeight="1">
      <c r="A197" s="354" t="s">
        <v>288</v>
      </c>
      <c r="B197" s="347" t="s">
        <v>251</v>
      </c>
      <c r="C197" s="347" t="s">
        <v>253</v>
      </c>
      <c r="D197" s="347" t="s">
        <v>233</v>
      </c>
      <c r="E197" s="6" t="s">
        <v>82</v>
      </c>
      <c r="F197" s="355">
        <v>156.69999999999999</v>
      </c>
      <c r="G197" s="358"/>
      <c r="H197" s="176">
        <v>55</v>
      </c>
      <c r="I197" s="355">
        <f t="shared" si="10"/>
        <v>211.7</v>
      </c>
    </row>
    <row r="198" spans="1:9" ht="28.5" customHeight="1">
      <c r="A198" s="354" t="s">
        <v>460</v>
      </c>
      <c r="B198" s="347" t="s">
        <v>251</v>
      </c>
      <c r="C198" s="347" t="s">
        <v>253</v>
      </c>
      <c r="D198" s="347" t="s">
        <v>233</v>
      </c>
      <c r="E198" s="6" t="s">
        <v>459</v>
      </c>
      <c r="F198" s="355">
        <v>2.2999999999999998</v>
      </c>
      <c r="G198" s="358"/>
      <c r="H198" s="176"/>
      <c r="I198" s="355">
        <f t="shared" si="10"/>
        <v>2.2999999999999998</v>
      </c>
    </row>
    <row r="199" spans="1:9" ht="43.5" customHeight="1">
      <c r="A199" s="348" t="s">
        <v>302</v>
      </c>
      <c r="B199" s="347" t="s">
        <v>251</v>
      </c>
      <c r="C199" s="347" t="s">
        <v>63</v>
      </c>
      <c r="D199" s="347" t="s">
        <v>152</v>
      </c>
      <c r="E199" s="353">
        <v>200</v>
      </c>
      <c r="F199" s="355">
        <v>50</v>
      </c>
      <c r="G199" s="358"/>
      <c r="H199" s="215"/>
      <c r="I199" s="355">
        <f t="shared" si="10"/>
        <v>50</v>
      </c>
    </row>
    <row r="200" spans="1:9" ht="33" customHeight="1">
      <c r="A200" s="348" t="s">
        <v>283</v>
      </c>
      <c r="B200" s="347" t="s">
        <v>251</v>
      </c>
      <c r="C200" s="6" t="s">
        <v>63</v>
      </c>
      <c r="D200" s="351">
        <v>1510100510</v>
      </c>
      <c r="E200" s="6" t="s">
        <v>82</v>
      </c>
      <c r="F200" s="355">
        <v>50</v>
      </c>
      <c r="G200" s="358"/>
      <c r="H200" s="215"/>
      <c r="I200" s="355">
        <f t="shared" si="10"/>
        <v>50</v>
      </c>
    </row>
    <row r="201" spans="1:9" ht="41.25" customHeight="1">
      <c r="A201" s="354" t="s">
        <v>281</v>
      </c>
      <c r="B201" s="347" t="s">
        <v>251</v>
      </c>
      <c r="C201" s="347" t="s">
        <v>64</v>
      </c>
      <c r="D201" s="351">
        <v>1410100310</v>
      </c>
      <c r="E201" s="353">
        <v>200</v>
      </c>
      <c r="F201" s="355">
        <v>50</v>
      </c>
      <c r="G201" s="358"/>
      <c r="H201" s="215"/>
      <c r="I201" s="355">
        <f t="shared" si="10"/>
        <v>50</v>
      </c>
    </row>
    <row r="202" spans="1:9" ht="42.75" customHeight="1">
      <c r="A202" s="354" t="s">
        <v>261</v>
      </c>
      <c r="B202" s="347" t="s">
        <v>251</v>
      </c>
      <c r="C202" s="347" t="s">
        <v>64</v>
      </c>
      <c r="D202" s="347" t="s">
        <v>239</v>
      </c>
      <c r="E202" s="353">
        <v>200</v>
      </c>
      <c r="F202" s="355">
        <v>90</v>
      </c>
      <c r="G202" s="358"/>
      <c r="H202" s="215"/>
      <c r="I202" s="355">
        <f t="shared" si="10"/>
        <v>90</v>
      </c>
    </row>
    <row r="203" spans="1:9" ht="42.75" customHeight="1">
      <c r="A203" s="354" t="s">
        <v>277</v>
      </c>
      <c r="B203" s="347" t="s">
        <v>251</v>
      </c>
      <c r="C203" s="347" t="s">
        <v>71</v>
      </c>
      <c r="D203" s="347" t="s">
        <v>190</v>
      </c>
      <c r="E203" s="353">
        <v>200</v>
      </c>
      <c r="F203" s="355">
        <v>150</v>
      </c>
      <c r="G203" s="358"/>
      <c r="H203" s="215"/>
      <c r="I203" s="355">
        <f t="shared" si="10"/>
        <v>150</v>
      </c>
    </row>
    <row r="204" spans="1:9" ht="23.25" customHeight="1">
      <c r="A204" s="10" t="s">
        <v>21</v>
      </c>
      <c r="B204" s="127"/>
      <c r="C204" s="127"/>
      <c r="D204" s="127"/>
      <c r="E204" s="127"/>
      <c r="F204" s="356">
        <f>F19+F73+F69+F119+F190</f>
        <v>186270.39999999997</v>
      </c>
      <c r="G204" s="356">
        <f>G19+G73+G69+G119+G190</f>
        <v>15042</v>
      </c>
      <c r="H204" s="356">
        <f>H19+H73+H69+H119+H190</f>
        <v>-3183.4999999999995</v>
      </c>
      <c r="I204" s="356">
        <f>I19+I73+I69+I119+I190</f>
        <v>183086.89999999997</v>
      </c>
    </row>
    <row r="205" spans="1:9" ht="15.75">
      <c r="A205" s="1"/>
    </row>
    <row r="206" spans="1:9" ht="15.75">
      <c r="A206" s="1"/>
    </row>
  </sheetData>
  <mergeCells count="22">
    <mergeCell ref="A13:F13"/>
    <mergeCell ref="A16:A18"/>
    <mergeCell ref="B16:B18"/>
    <mergeCell ref="C16:C18"/>
    <mergeCell ref="D16:D18"/>
    <mergeCell ref="E16:E18"/>
    <mergeCell ref="F16:F18"/>
    <mergeCell ref="D1:I1"/>
    <mergeCell ref="D2:I2"/>
    <mergeCell ref="D3:I3"/>
    <mergeCell ref="D4:I4"/>
    <mergeCell ref="C5:I5"/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7" manualBreakCount="7">
    <brk id="38" max="8" man="1"/>
    <brk id="66" max="8" man="1"/>
    <brk id="97" max="8" man="1"/>
    <brk id="123" max="8" man="1"/>
    <brk id="146" max="8" man="1"/>
    <brk id="167" max="8" man="1"/>
    <brk id="19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L16" sqref="L16"/>
    </sheetView>
  </sheetViews>
  <sheetFormatPr defaultRowHeight="15"/>
  <cols>
    <col min="1" max="1" width="14.42578125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9" customWidth="1"/>
  </cols>
  <sheetData>
    <row r="1" spans="1:8" ht="15.75">
      <c r="F1" s="409"/>
      <c r="G1" s="426" t="s">
        <v>232</v>
      </c>
      <c r="H1" s="426"/>
    </row>
    <row r="2" spans="1:8" ht="15.75" customHeight="1">
      <c r="F2" s="427" t="s">
        <v>908</v>
      </c>
      <c r="G2" s="427"/>
      <c r="H2" s="427"/>
    </row>
    <row r="3" spans="1:8" ht="15.75">
      <c r="F3" s="427" t="s">
        <v>2</v>
      </c>
      <c r="G3" s="427"/>
      <c r="H3" s="427"/>
    </row>
    <row r="4" spans="1:8" ht="15.75">
      <c r="F4" s="426" t="s">
        <v>907</v>
      </c>
      <c r="G4" s="426"/>
      <c r="H4" s="426"/>
    </row>
    <row r="5" spans="1:8" ht="15" customHeight="1">
      <c r="F5" s="409"/>
      <c r="G5" s="426" t="s">
        <v>909</v>
      </c>
      <c r="H5" s="426"/>
    </row>
    <row r="6" spans="1:8" ht="15" customHeight="1">
      <c r="F6" s="427" t="s">
        <v>908</v>
      </c>
      <c r="G6" s="427"/>
      <c r="H6" s="427"/>
    </row>
    <row r="7" spans="1:8" ht="15" customHeight="1">
      <c r="F7" s="427" t="s">
        <v>2</v>
      </c>
      <c r="G7" s="427"/>
      <c r="H7" s="427"/>
    </row>
    <row r="8" spans="1:8" ht="15" customHeight="1">
      <c r="F8" s="426" t="s">
        <v>910</v>
      </c>
      <c r="G8" s="426"/>
      <c r="H8" s="426"/>
    </row>
    <row r="9" spans="1:8" ht="15" customHeight="1">
      <c r="F9" s="404"/>
      <c r="G9" s="404"/>
      <c r="H9" s="404"/>
    </row>
    <row r="10" spans="1:8" ht="15" customHeight="1">
      <c r="A10" s="428" t="s">
        <v>911</v>
      </c>
      <c r="B10" s="428"/>
      <c r="C10" s="428"/>
      <c r="D10" s="428"/>
      <c r="E10" s="428"/>
      <c r="F10" s="428"/>
      <c r="G10" s="428"/>
      <c r="H10" s="428"/>
    </row>
    <row r="11" spans="1:8" ht="15" customHeight="1">
      <c r="A11" s="428" t="s">
        <v>912</v>
      </c>
      <c r="B11" s="428"/>
      <c r="C11" s="428"/>
      <c r="D11" s="428"/>
      <c r="E11" s="428"/>
      <c r="F11" s="428"/>
      <c r="G11" s="428"/>
      <c r="H11" s="428"/>
    </row>
    <row r="12" spans="1:8" ht="15" customHeight="1">
      <c r="A12" s="428" t="s">
        <v>913</v>
      </c>
      <c r="B12" s="428"/>
      <c r="C12" s="428"/>
      <c r="D12" s="428"/>
      <c r="E12" s="428"/>
      <c r="F12" s="428"/>
      <c r="G12" s="428"/>
      <c r="H12" s="428"/>
    </row>
    <row r="14" spans="1:8" ht="15.75">
      <c r="H14" s="410" t="s">
        <v>4</v>
      </c>
    </row>
    <row r="15" spans="1:8">
      <c r="A15" s="513" t="s">
        <v>914</v>
      </c>
      <c r="B15" s="519" t="s">
        <v>330</v>
      </c>
      <c r="C15" s="519"/>
      <c r="D15" s="519"/>
      <c r="E15" s="519"/>
      <c r="F15" s="519"/>
      <c r="G15" s="519"/>
      <c r="H15" s="520"/>
    </row>
    <row r="16" spans="1:8" ht="330" customHeight="1">
      <c r="A16" s="518"/>
      <c r="B16" s="411" t="s">
        <v>915</v>
      </c>
      <c r="C16" s="174" t="s">
        <v>916</v>
      </c>
      <c r="D16" s="174" t="s">
        <v>917</v>
      </c>
      <c r="E16" s="174" t="s">
        <v>918</v>
      </c>
      <c r="F16" s="174" t="s">
        <v>919</v>
      </c>
      <c r="G16" s="174" t="s">
        <v>920</v>
      </c>
      <c r="H16" s="174" t="s">
        <v>921</v>
      </c>
    </row>
    <row r="17" spans="1:8" ht="60" customHeight="1">
      <c r="A17" s="412" t="s">
        <v>922</v>
      </c>
      <c r="B17" s="413">
        <v>209</v>
      </c>
      <c r="C17" s="408">
        <v>437.8</v>
      </c>
      <c r="D17" s="408">
        <v>375.8</v>
      </c>
      <c r="E17" s="408">
        <v>42.1</v>
      </c>
      <c r="F17" s="408">
        <v>215.3</v>
      </c>
      <c r="G17" s="408">
        <v>183.3</v>
      </c>
      <c r="H17" s="408">
        <v>0</v>
      </c>
    </row>
    <row r="18" spans="1:8" ht="44.25" customHeight="1">
      <c r="A18" s="414" t="s">
        <v>923</v>
      </c>
      <c r="B18" s="413">
        <v>577.29999999999995</v>
      </c>
      <c r="C18" s="408">
        <v>353.4</v>
      </c>
      <c r="D18" s="408">
        <v>123.3</v>
      </c>
      <c r="E18" s="408">
        <v>42.1</v>
      </c>
      <c r="F18" s="408">
        <v>424.3</v>
      </c>
      <c r="G18" s="408">
        <v>194.2</v>
      </c>
      <c r="H18" s="408"/>
    </row>
    <row r="19" spans="1:8" ht="48" customHeight="1">
      <c r="A19" s="414" t="s">
        <v>924</v>
      </c>
      <c r="B19" s="413">
        <v>487</v>
      </c>
      <c r="C19" s="408">
        <v>682.8</v>
      </c>
      <c r="D19" s="408">
        <v>352.4</v>
      </c>
      <c r="E19" s="408">
        <v>73.7</v>
      </c>
      <c r="F19" s="407" t="s">
        <v>925</v>
      </c>
      <c r="G19" s="408">
        <v>194.7</v>
      </c>
      <c r="H19" s="408"/>
    </row>
    <row r="20" spans="1:8" ht="46.5" customHeight="1">
      <c r="A20" s="414" t="s">
        <v>926</v>
      </c>
      <c r="B20" s="413">
        <v>536.6</v>
      </c>
      <c r="C20" s="408">
        <v>118.6</v>
      </c>
      <c r="D20" s="408"/>
      <c r="E20" s="408"/>
      <c r="F20" s="407" t="s">
        <v>945</v>
      </c>
      <c r="G20" s="415">
        <v>40</v>
      </c>
      <c r="H20" s="415">
        <v>56.8</v>
      </c>
    </row>
    <row r="21" spans="1:8" ht="45" customHeight="1">
      <c r="A21" s="414" t="s">
        <v>927</v>
      </c>
      <c r="B21" s="413">
        <v>352.7</v>
      </c>
      <c r="C21" s="408">
        <v>627.20000000000005</v>
      </c>
      <c r="D21" s="408">
        <v>248.1</v>
      </c>
      <c r="E21" s="408">
        <v>42.1</v>
      </c>
      <c r="F21" s="408">
        <v>1024.3</v>
      </c>
      <c r="G21" s="408">
        <v>160.9</v>
      </c>
      <c r="H21" s="408">
        <v>97.4</v>
      </c>
    </row>
    <row r="22" spans="1:8" ht="45" customHeight="1">
      <c r="A22" s="414" t="s">
        <v>928</v>
      </c>
      <c r="B22" s="413"/>
      <c r="C22" s="408"/>
      <c r="D22" s="408">
        <v>299.39999999999998</v>
      </c>
      <c r="E22" s="408"/>
      <c r="F22" s="408"/>
      <c r="G22" s="408"/>
      <c r="H22" s="408"/>
    </row>
    <row r="23" spans="1:8">
      <c r="A23" s="416" t="s">
        <v>929</v>
      </c>
      <c r="B23" s="417">
        <f>B17+B18+B19+B20+B21+B22</f>
        <v>2162.6</v>
      </c>
      <c r="C23" s="417">
        <f>C17+C18+C19+C21+C20+C22</f>
        <v>2219.7999999999997</v>
      </c>
      <c r="D23" s="417">
        <f t="shared" ref="D23:H23" si="0">D17+D18+D19+D21+D20+D22</f>
        <v>1399</v>
      </c>
      <c r="E23" s="417">
        <f t="shared" si="0"/>
        <v>200</v>
      </c>
      <c r="F23" s="417">
        <f t="shared" si="0"/>
        <v>3909.8</v>
      </c>
      <c r="G23" s="417">
        <f>G17+G18+G19+G20+G21</f>
        <v>773.1</v>
      </c>
      <c r="H23" s="417">
        <f t="shared" si="0"/>
        <v>154.19999999999999</v>
      </c>
    </row>
  </sheetData>
  <mergeCells count="13">
    <mergeCell ref="A15:A16"/>
    <mergeCell ref="B15:H15"/>
    <mergeCell ref="G1:H1"/>
    <mergeCell ref="F2:H2"/>
    <mergeCell ref="F3:H3"/>
    <mergeCell ref="F4:H4"/>
    <mergeCell ref="G5:H5"/>
    <mergeCell ref="F6:H6"/>
    <mergeCell ref="F7:H7"/>
    <mergeCell ref="F8:H8"/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4'!Область_печати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2017-12-21T10:25:25Z</cp:lastPrinted>
  <dcterms:created xsi:type="dcterms:W3CDTF">2014-09-25T13:17:34Z</dcterms:created>
  <dcterms:modified xsi:type="dcterms:W3CDTF">2017-12-21T10:25:57Z</dcterms:modified>
</cp:coreProperties>
</file>