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32" r:id="rId1"/>
    <sheet name="Приложение 2" sheetId="34" r:id="rId2"/>
    <sheet name="Приложение 3" sheetId="9" r:id="rId3"/>
    <sheet name="Приложение 4" sheetId="28" r:id="rId4"/>
    <sheet name="Приложение 5" sheetId="29" r:id="rId5"/>
    <sheet name="Приложение 6" sheetId="35" r:id="rId6"/>
  </sheets>
  <definedNames>
    <definedName name="_xlnm.Print_Area" localSheetId="2">'Приложение 3'!$A$1:$F$291</definedName>
    <definedName name="_xlnm.Print_Area" localSheetId="4">'Приложение 5'!$A$1:$I$202</definedName>
  </definedNames>
  <calcPr calcId="124519"/>
</workbook>
</file>

<file path=xl/calcChain.xml><?xml version="1.0" encoding="utf-8"?>
<calcChain xmlns="http://schemas.openxmlformats.org/spreadsheetml/2006/main">
  <c r="G118" i="29"/>
  <c r="H118"/>
  <c r="F118"/>
  <c r="I154"/>
  <c r="G19"/>
  <c r="H19"/>
  <c r="F19"/>
  <c r="I48"/>
  <c r="I49"/>
  <c r="I28"/>
  <c r="E230" i="9"/>
  <c r="D230"/>
  <c r="F235"/>
  <c r="F236"/>
  <c r="E176"/>
  <c r="F176"/>
  <c r="D176"/>
  <c r="F178"/>
  <c r="E74"/>
  <c r="F74"/>
  <c r="D74"/>
  <c r="F79"/>
  <c r="E209"/>
  <c r="F209"/>
  <c r="E208"/>
  <c r="F208"/>
  <c r="E207"/>
  <c r="F207"/>
  <c r="F211"/>
  <c r="F210"/>
  <c r="H23" i="35"/>
  <c r="G23"/>
  <c r="F23"/>
  <c r="E23"/>
  <c r="D23"/>
  <c r="C23"/>
  <c r="B23"/>
  <c r="F38" i="9"/>
  <c r="F37"/>
  <c r="E100"/>
  <c r="D100"/>
  <c r="I181" i="29"/>
  <c r="F104" i="9"/>
  <c r="F103"/>
  <c r="G73" i="29"/>
  <c r="H73"/>
  <c r="F73"/>
  <c r="E268" i="9"/>
  <c r="D268"/>
  <c r="F283"/>
  <c r="F244"/>
  <c r="F245"/>
  <c r="F243"/>
  <c r="F242"/>
  <c r="E182"/>
  <c r="E181" s="1"/>
  <c r="E180" s="1"/>
  <c r="F183"/>
  <c r="F182" s="1"/>
  <c r="F181" s="1"/>
  <c r="F180" s="1"/>
  <c r="D253"/>
  <c r="E250"/>
  <c r="I180" i="29" l="1"/>
  <c r="I61"/>
  <c r="E253" i="9"/>
  <c r="I76" i="29"/>
  <c r="F264" i="9"/>
  <c r="F252"/>
  <c r="F251"/>
  <c r="F206"/>
  <c r="F205"/>
  <c r="I91" i="29" l="1"/>
  <c r="E155" i="9"/>
  <c r="E154" s="1"/>
  <c r="D155"/>
  <c r="F157"/>
  <c r="F158"/>
  <c r="F155" s="1"/>
  <c r="F154" s="1"/>
  <c r="F156"/>
  <c r="F167"/>
  <c r="C39" i="34"/>
  <c r="C38" s="1"/>
  <c r="C36"/>
  <c r="C35" s="1"/>
  <c r="C34" s="1"/>
  <c r="C33" s="1"/>
  <c r="E33"/>
  <c r="D33"/>
  <c r="E30"/>
  <c r="D30"/>
  <c r="D29" s="1"/>
  <c r="D28" s="1"/>
  <c r="C30"/>
  <c r="C29" s="1"/>
  <c r="C28" s="1"/>
  <c r="E29"/>
  <c r="E28"/>
  <c r="E25"/>
  <c r="D25"/>
  <c r="D24" s="1"/>
  <c r="D23" s="1"/>
  <c r="C25"/>
  <c r="C24" s="1"/>
  <c r="C23" s="1"/>
  <c r="E24"/>
  <c r="E23"/>
  <c r="E21"/>
  <c r="E19"/>
  <c r="D21" l="1"/>
  <c r="D19" s="1"/>
  <c r="C21"/>
  <c r="C19" s="1"/>
  <c r="I109" i="29"/>
  <c r="I110"/>
  <c r="E112" i="9"/>
  <c r="D112"/>
  <c r="F114"/>
  <c r="F115"/>
  <c r="E94" i="32"/>
  <c r="D101"/>
  <c r="E101"/>
  <c r="C101"/>
  <c r="D42" i="9" l="1"/>
  <c r="D73"/>
  <c r="D82"/>
  <c r="D90"/>
  <c r="D126"/>
  <c r="D134"/>
  <c r="D138"/>
  <c r="D184"/>
  <c r="D188"/>
  <c r="D207"/>
  <c r="D215"/>
  <c r="D220"/>
  <c r="D246"/>
  <c r="D250"/>
  <c r="D286"/>
  <c r="F69" i="29"/>
  <c r="F188"/>
  <c r="I155"/>
  <c r="I153"/>
  <c r="I94"/>
  <c r="I68"/>
  <c r="F149" i="9"/>
  <c r="F78"/>
  <c r="F80"/>
  <c r="F119" i="32"/>
  <c r="F118"/>
  <c r="F117" s="1"/>
  <c r="F116" s="1"/>
  <c r="E117"/>
  <c r="D117"/>
  <c r="C117"/>
  <c r="E116"/>
  <c r="D116"/>
  <c r="C116"/>
  <c r="F115"/>
  <c r="F114"/>
  <c r="E114"/>
  <c r="D114"/>
  <c r="C114"/>
  <c r="F113"/>
  <c r="E113"/>
  <c r="D113"/>
  <c r="C113"/>
  <c r="F112"/>
  <c r="F111" s="1"/>
  <c r="F110" s="1"/>
  <c r="E111"/>
  <c r="D111"/>
  <c r="D110" s="1"/>
  <c r="C111"/>
  <c r="E110"/>
  <c r="C110"/>
  <c r="F109"/>
  <c r="F108"/>
  <c r="E108"/>
  <c r="D108"/>
  <c r="D105" s="1"/>
  <c r="C108"/>
  <c r="F107"/>
  <c r="F106" s="1"/>
  <c r="F105" s="1"/>
  <c r="E106"/>
  <c r="D106"/>
  <c r="C106"/>
  <c r="E105"/>
  <c r="C105"/>
  <c r="F104"/>
  <c r="F103" s="1"/>
  <c r="E103"/>
  <c r="D103"/>
  <c r="C103"/>
  <c r="F102"/>
  <c r="F101" s="1"/>
  <c r="F100"/>
  <c r="F99"/>
  <c r="E99"/>
  <c r="D99"/>
  <c r="C99"/>
  <c r="F98"/>
  <c r="F97" s="1"/>
  <c r="E97"/>
  <c r="D97"/>
  <c r="C97"/>
  <c r="F96"/>
  <c r="F95" s="1"/>
  <c r="E95"/>
  <c r="D95"/>
  <c r="D94" s="1"/>
  <c r="C95"/>
  <c r="C94" s="1"/>
  <c r="C88" s="1"/>
  <c r="C87" s="1"/>
  <c r="F93"/>
  <c r="F92" s="1"/>
  <c r="F89" s="1"/>
  <c r="E92"/>
  <c r="D92"/>
  <c r="C92"/>
  <c r="F90"/>
  <c r="E90"/>
  <c r="D90"/>
  <c r="C90"/>
  <c r="E89"/>
  <c r="D89"/>
  <c r="C89"/>
  <c r="E88"/>
  <c r="E87" s="1"/>
  <c r="F86"/>
  <c r="F85" s="1"/>
  <c r="F84" s="1"/>
  <c r="E85"/>
  <c r="D85"/>
  <c r="D84" s="1"/>
  <c r="C85"/>
  <c r="E84"/>
  <c r="C84"/>
  <c r="F83"/>
  <c r="F82"/>
  <c r="F81"/>
  <c r="E81"/>
  <c r="D81"/>
  <c r="C81"/>
  <c r="F80"/>
  <c r="F79" s="1"/>
  <c r="E79"/>
  <c r="D79"/>
  <c r="C79"/>
  <c r="F78"/>
  <c r="F77"/>
  <c r="E77"/>
  <c r="D77"/>
  <c r="C77"/>
  <c r="F76"/>
  <c r="F75" s="1"/>
  <c r="E75"/>
  <c r="D75"/>
  <c r="C75"/>
  <c r="E74"/>
  <c r="D74"/>
  <c r="C74"/>
  <c r="F73"/>
  <c r="F72"/>
  <c r="F71" s="1"/>
  <c r="F70" s="1"/>
  <c r="F66" s="1"/>
  <c r="E71"/>
  <c r="D71"/>
  <c r="C71"/>
  <c r="E70"/>
  <c r="D70"/>
  <c r="C70"/>
  <c r="F69"/>
  <c r="F68"/>
  <c r="E68"/>
  <c r="D68"/>
  <c r="C68"/>
  <c r="F67"/>
  <c r="E67"/>
  <c r="D67"/>
  <c r="C67"/>
  <c r="E66"/>
  <c r="D66"/>
  <c r="C66"/>
  <c r="F65"/>
  <c r="F64"/>
  <c r="E63"/>
  <c r="D63"/>
  <c r="C63"/>
  <c r="C62" s="1"/>
  <c r="C61" s="1"/>
  <c r="E62"/>
  <c r="D62"/>
  <c r="E61"/>
  <c r="D61"/>
  <c r="F60"/>
  <c r="F59"/>
  <c r="F58"/>
  <c r="F57"/>
  <c r="E56"/>
  <c r="D56"/>
  <c r="C56"/>
  <c r="F56" s="1"/>
  <c r="E55"/>
  <c r="D55"/>
  <c r="C55"/>
  <c r="F55" s="1"/>
  <c r="F54"/>
  <c r="E53"/>
  <c r="D53"/>
  <c r="C53"/>
  <c r="F53" s="1"/>
  <c r="E52"/>
  <c r="D52"/>
  <c r="C52"/>
  <c r="F52" s="1"/>
  <c r="F51"/>
  <c r="E50"/>
  <c r="D50"/>
  <c r="C50"/>
  <c r="F50" s="1"/>
  <c r="F49"/>
  <c r="F48"/>
  <c r="F47" s="1"/>
  <c r="F46" s="1"/>
  <c r="F45" s="1"/>
  <c r="E47"/>
  <c r="D47"/>
  <c r="C47"/>
  <c r="E46"/>
  <c r="D46"/>
  <c r="C46"/>
  <c r="E45"/>
  <c r="D45"/>
  <c r="C45"/>
  <c r="F44"/>
  <c r="F43"/>
  <c r="E43"/>
  <c r="D43"/>
  <c r="C43"/>
  <c r="F42"/>
  <c r="E42"/>
  <c r="D42"/>
  <c r="C42"/>
  <c r="F41"/>
  <c r="F40" s="1"/>
  <c r="F34" s="1"/>
  <c r="E40"/>
  <c r="D40"/>
  <c r="C40"/>
  <c r="F39"/>
  <c r="F38"/>
  <c r="E38"/>
  <c r="D38"/>
  <c r="C38"/>
  <c r="F37"/>
  <c r="F36"/>
  <c r="F35"/>
  <c r="E35"/>
  <c r="D35"/>
  <c r="C35"/>
  <c r="E34"/>
  <c r="D34"/>
  <c r="C34"/>
  <c r="F32"/>
  <c r="F30"/>
  <c r="F28"/>
  <c r="F26"/>
  <c r="E25"/>
  <c r="D25"/>
  <c r="D24" s="1"/>
  <c r="C25"/>
  <c r="C24" s="1"/>
  <c r="E24"/>
  <c r="F23"/>
  <c r="F22"/>
  <c r="F21"/>
  <c r="F20"/>
  <c r="F19" s="1"/>
  <c r="F18" s="1"/>
  <c r="E19"/>
  <c r="D19"/>
  <c r="C19"/>
  <c r="E18"/>
  <c r="D18"/>
  <c r="C18"/>
  <c r="E17"/>
  <c r="F94" l="1"/>
  <c r="C17"/>
  <c r="E120"/>
  <c r="F61"/>
  <c r="F63"/>
  <c r="F62"/>
  <c r="F88"/>
  <c r="F87" s="1"/>
  <c r="D88"/>
  <c r="D87" s="1"/>
  <c r="C120"/>
  <c r="D17"/>
  <c r="D120" s="1"/>
  <c r="F25"/>
  <c r="F24" s="1"/>
  <c r="F17" s="1"/>
  <c r="F74"/>
  <c r="I159" i="29"/>
  <c r="D83" i="9"/>
  <c r="E83"/>
  <c r="F87"/>
  <c r="F85"/>
  <c r="F86"/>
  <c r="F88"/>
  <c r="F89"/>
  <c r="F84"/>
  <c r="I60" i="29"/>
  <c r="E169" i="9"/>
  <c r="E168" s="1"/>
  <c r="D169"/>
  <c r="D168" s="1"/>
  <c r="F171"/>
  <c r="F170"/>
  <c r="D160"/>
  <c r="E160"/>
  <c r="E159" s="1"/>
  <c r="F162"/>
  <c r="F161"/>
  <c r="D25" i="28"/>
  <c r="D46"/>
  <c r="F165" i="9"/>
  <c r="E240"/>
  <c r="E239" s="1"/>
  <c r="E238" s="1"/>
  <c r="F241"/>
  <c r="F240" s="1"/>
  <c r="F239" s="1"/>
  <c r="F238" s="1"/>
  <c r="E193"/>
  <c r="E192" s="1"/>
  <c r="F194"/>
  <c r="F193" s="1"/>
  <c r="F192" s="1"/>
  <c r="E190"/>
  <c r="E189" s="1"/>
  <c r="F191"/>
  <c r="F190" s="1"/>
  <c r="F189" s="1"/>
  <c r="I93" i="29"/>
  <c r="I56"/>
  <c r="E151" i="9"/>
  <c r="E150" s="1"/>
  <c r="D151"/>
  <c r="F152"/>
  <c r="F153"/>
  <c r="E116"/>
  <c r="D116"/>
  <c r="F120" i="32" l="1"/>
  <c r="E188" i="9"/>
  <c r="F169"/>
  <c r="F168" s="1"/>
  <c r="F160"/>
  <c r="F159" s="1"/>
  <c r="F83"/>
  <c r="F82" s="1"/>
  <c r="F151"/>
  <c r="F150" s="1"/>
  <c r="I179" i="29"/>
  <c r="I117"/>
  <c r="I112"/>
  <c r="I86"/>
  <c r="I87"/>
  <c r="I29"/>
  <c r="F232" i="9"/>
  <c r="E121"/>
  <c r="D121"/>
  <c r="F125"/>
  <c r="F124"/>
  <c r="E123"/>
  <c r="D123"/>
  <c r="F118"/>
  <c r="F102"/>
  <c r="F101"/>
  <c r="E99"/>
  <c r="D99"/>
  <c r="F97"/>
  <c r="F98"/>
  <c r="F96"/>
  <c r="F100" l="1"/>
  <c r="F99" s="1"/>
  <c r="I178" i="29"/>
  <c r="I88"/>
  <c r="I27"/>
  <c r="F123" i="9"/>
  <c r="I116" i="29" l="1"/>
  <c r="F179" i="9"/>
  <c r="F122"/>
  <c r="F121" s="1"/>
  <c r="F166"/>
  <c r="G188" i="29" l="1"/>
  <c r="H188"/>
  <c r="I190"/>
  <c r="D33" i="28"/>
  <c r="F273" i="9"/>
  <c r="I74" i="29"/>
  <c r="F281" i="9"/>
  <c r="E175"/>
  <c r="D175"/>
  <c r="F177"/>
  <c r="D229"/>
  <c r="I184" i="29"/>
  <c r="I185"/>
  <c r="I152"/>
  <c r="I146"/>
  <c r="I145"/>
  <c r="I126"/>
  <c r="I133"/>
  <c r="I113"/>
  <c r="I67"/>
  <c r="I47"/>
  <c r="I46"/>
  <c r="F266" i="9"/>
  <c r="F267"/>
  <c r="F256"/>
  <c r="F257"/>
  <c r="F258"/>
  <c r="F259"/>
  <c r="F260"/>
  <c r="F261"/>
  <c r="F262"/>
  <c r="F263"/>
  <c r="F265"/>
  <c r="F255"/>
  <c r="D140"/>
  <c r="E140"/>
  <c r="F142"/>
  <c r="F234"/>
  <c r="F237"/>
  <c r="F233"/>
  <c r="F230" s="1"/>
  <c r="E145"/>
  <c r="D145"/>
  <c r="F146"/>
  <c r="F147"/>
  <c r="D127"/>
  <c r="F133"/>
  <c r="F120"/>
  <c r="F81"/>
  <c r="E54"/>
  <c r="D54"/>
  <c r="F64"/>
  <c r="E47"/>
  <c r="D47"/>
  <c r="F53"/>
  <c r="F253" l="1"/>
  <c r="D46"/>
  <c r="F175"/>
  <c r="I50" i="29"/>
  <c r="I103"/>
  <c r="E21" i="9"/>
  <c r="D21"/>
  <c r="F28"/>
  <c r="D287" l="1"/>
  <c r="I196" i="29"/>
  <c r="I132" l="1"/>
  <c r="F76" i="9"/>
  <c r="F77"/>
  <c r="F75"/>
  <c r="F56"/>
  <c r="F57"/>
  <c r="F58"/>
  <c r="F59"/>
  <c r="F60"/>
  <c r="F61"/>
  <c r="F62"/>
  <c r="F63"/>
  <c r="F55"/>
  <c r="F49"/>
  <c r="F50"/>
  <c r="F51"/>
  <c r="F52"/>
  <c r="F48"/>
  <c r="F45"/>
  <c r="F44"/>
  <c r="F23"/>
  <c r="F22"/>
  <c r="F24"/>
  <c r="F47" l="1"/>
  <c r="F54"/>
  <c r="E127"/>
  <c r="E126" s="1"/>
  <c r="I134" i="29" l="1"/>
  <c r="I131"/>
  <c r="I111"/>
  <c r="I101"/>
  <c r="I102"/>
  <c r="I42"/>
  <c r="I191"/>
  <c r="I192"/>
  <c r="I193"/>
  <c r="I194"/>
  <c r="I195"/>
  <c r="I197"/>
  <c r="I198"/>
  <c r="I199"/>
  <c r="I200"/>
  <c r="I201"/>
  <c r="I189"/>
  <c r="I120"/>
  <c r="I121"/>
  <c r="I122"/>
  <c r="I123"/>
  <c r="I124"/>
  <c r="I125"/>
  <c r="I127"/>
  <c r="I128"/>
  <c r="I129"/>
  <c r="I130"/>
  <c r="I135"/>
  <c r="I136"/>
  <c r="I137"/>
  <c r="I138"/>
  <c r="I139"/>
  <c r="I140"/>
  <c r="I141"/>
  <c r="I142"/>
  <c r="I143"/>
  <c r="I144"/>
  <c r="I147"/>
  <c r="I148"/>
  <c r="I149"/>
  <c r="I150"/>
  <c r="I151"/>
  <c r="I156"/>
  <c r="I157"/>
  <c r="I158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82"/>
  <c r="I183"/>
  <c r="I186"/>
  <c r="I187"/>
  <c r="I119"/>
  <c r="I75"/>
  <c r="I77"/>
  <c r="I78"/>
  <c r="I79"/>
  <c r="I80"/>
  <c r="I81"/>
  <c r="I82"/>
  <c r="I83"/>
  <c r="I84"/>
  <c r="I85"/>
  <c r="I89"/>
  <c r="I90"/>
  <c r="I92"/>
  <c r="I95"/>
  <c r="I96"/>
  <c r="I97"/>
  <c r="I98"/>
  <c r="I99"/>
  <c r="I104"/>
  <c r="I105"/>
  <c r="I106"/>
  <c r="I107"/>
  <c r="I108"/>
  <c r="I114"/>
  <c r="I115"/>
  <c r="I71"/>
  <c r="I72"/>
  <c r="I70"/>
  <c r="I21"/>
  <c r="I22"/>
  <c r="I23"/>
  <c r="I24"/>
  <c r="I25"/>
  <c r="I26"/>
  <c r="I30"/>
  <c r="I31"/>
  <c r="I32"/>
  <c r="I33"/>
  <c r="I34"/>
  <c r="I35"/>
  <c r="I36"/>
  <c r="I37"/>
  <c r="I38"/>
  <c r="I39"/>
  <c r="I40"/>
  <c r="I41"/>
  <c r="I43"/>
  <c r="I44"/>
  <c r="I45"/>
  <c r="I51"/>
  <c r="I52"/>
  <c r="I53"/>
  <c r="I54"/>
  <c r="I55"/>
  <c r="I57"/>
  <c r="I58"/>
  <c r="I59"/>
  <c r="I62"/>
  <c r="I63"/>
  <c r="I64"/>
  <c r="I65"/>
  <c r="I66"/>
  <c r="I20"/>
  <c r="E53" i="28"/>
  <c r="E50"/>
  <c r="E51"/>
  <c r="E49"/>
  <c r="E47"/>
  <c r="E46" s="1"/>
  <c r="E45"/>
  <c r="E39"/>
  <c r="E40"/>
  <c r="E41"/>
  <c r="E42"/>
  <c r="E35"/>
  <c r="E36"/>
  <c r="E34"/>
  <c r="E31"/>
  <c r="E32"/>
  <c r="E30"/>
  <c r="E27"/>
  <c r="E25" s="1"/>
  <c r="E23"/>
  <c r="E24"/>
  <c r="E22"/>
  <c r="E20"/>
  <c r="E18"/>
  <c r="E17"/>
  <c r="E38"/>
  <c r="F29" i="9"/>
  <c r="F27"/>
  <c r="F26"/>
  <c r="F25"/>
  <c r="F270"/>
  <c r="F271"/>
  <c r="F272"/>
  <c r="F274"/>
  <c r="F275"/>
  <c r="F276"/>
  <c r="F277"/>
  <c r="F278"/>
  <c r="F279"/>
  <c r="F280"/>
  <c r="F282"/>
  <c r="F284"/>
  <c r="F285"/>
  <c r="F269"/>
  <c r="F288"/>
  <c r="F289"/>
  <c r="E287"/>
  <c r="E286" s="1"/>
  <c r="F290"/>
  <c r="E226"/>
  <c r="E225" s="1"/>
  <c r="D226"/>
  <c r="D225" s="1"/>
  <c r="D224" s="1"/>
  <c r="F132"/>
  <c r="F131"/>
  <c r="F109"/>
  <c r="F110"/>
  <c r="F111"/>
  <c r="F108"/>
  <c r="F119"/>
  <c r="F117"/>
  <c r="F68"/>
  <c r="F70"/>
  <c r="F71"/>
  <c r="F72"/>
  <c r="F67"/>
  <c r="I118" i="29" l="1"/>
  <c r="I19"/>
  <c r="F268" i="9"/>
  <c r="I73" i="29"/>
  <c r="I188"/>
  <c r="E33" i="28"/>
  <c r="F116" i="9"/>
  <c r="F21"/>
  <c r="F127"/>
  <c r="F126" s="1"/>
  <c r="F287"/>
  <c r="F286" s="1"/>
  <c r="F69"/>
  <c r="H69" i="29" l="1"/>
  <c r="H202" s="1"/>
  <c r="I69"/>
  <c r="I202" s="1"/>
  <c r="F227" i="9" l="1"/>
  <c r="D37" i="28"/>
  <c r="C37"/>
  <c r="E37" l="1"/>
  <c r="E217" i="9"/>
  <c r="E216" s="1"/>
  <c r="E215" s="1"/>
  <c r="F219"/>
  <c r="F217" s="1"/>
  <c r="F216" s="1"/>
  <c r="F215" s="1"/>
  <c r="E164"/>
  <c r="E163" s="1"/>
  <c r="F164"/>
  <c r="F163" s="1"/>
  <c r="D164"/>
  <c r="D163" s="1"/>
  <c r="E197" l="1"/>
  <c r="E196" s="1"/>
  <c r="E195" s="1"/>
  <c r="D197"/>
  <c r="D196" s="1"/>
  <c r="D195" s="1"/>
  <c r="F199"/>
  <c r="F198"/>
  <c r="G202" i="29"/>
  <c r="F197" i="9" l="1"/>
  <c r="F196" s="1"/>
  <c r="F195" s="1"/>
  <c r="D29" i="28"/>
  <c r="E29"/>
  <c r="D48"/>
  <c r="E48"/>
  <c r="D16"/>
  <c r="E16"/>
  <c r="D43"/>
  <c r="E44"/>
  <c r="E43" s="1"/>
  <c r="E52"/>
  <c r="F228" i="9"/>
  <c r="F226" s="1"/>
  <c r="F225" s="1"/>
  <c r="E229"/>
  <c r="E224" s="1"/>
  <c r="F231"/>
  <c r="F250"/>
  <c r="F248"/>
  <c r="F247" s="1"/>
  <c r="F246" s="1"/>
  <c r="F222"/>
  <c r="F221" s="1"/>
  <c r="F220" s="1"/>
  <c r="F202"/>
  <c r="F201" s="1"/>
  <c r="F200" s="1"/>
  <c r="F188"/>
  <c r="F186"/>
  <c r="F185" s="1"/>
  <c r="F184" s="1"/>
  <c r="F173"/>
  <c r="F172" s="1"/>
  <c r="F148"/>
  <c r="F145" s="1"/>
  <c r="F144" s="1"/>
  <c r="E144"/>
  <c r="E143" s="1"/>
  <c r="F141"/>
  <c r="E139"/>
  <c r="E138" s="1"/>
  <c r="E136"/>
  <c r="F136"/>
  <c r="E135"/>
  <c r="F135"/>
  <c r="E134"/>
  <c r="F134"/>
  <c r="E107"/>
  <c r="F107"/>
  <c r="E95"/>
  <c r="E94" s="1"/>
  <c r="F95"/>
  <c r="F94" s="1"/>
  <c r="E91"/>
  <c r="F91"/>
  <c r="F90" s="1"/>
  <c r="E90"/>
  <c r="E82"/>
  <c r="E73"/>
  <c r="F73"/>
  <c r="E69"/>
  <c r="E66"/>
  <c r="F66"/>
  <c r="F65" s="1"/>
  <c r="E46"/>
  <c r="F46"/>
  <c r="E43"/>
  <c r="F43"/>
  <c r="E42"/>
  <c r="F42"/>
  <c r="E34"/>
  <c r="E33" s="1"/>
  <c r="F34"/>
  <c r="F33" s="1"/>
  <c r="F30"/>
  <c r="F20" s="1"/>
  <c r="E20"/>
  <c r="F113"/>
  <c r="F112" s="1"/>
  <c r="F143" l="1"/>
  <c r="F19"/>
  <c r="E106"/>
  <c r="E105" s="1"/>
  <c r="F106"/>
  <c r="F105" s="1"/>
  <c r="F140"/>
  <c r="F139" s="1"/>
  <c r="F138" s="1"/>
  <c r="F229"/>
  <c r="F224" s="1"/>
  <c r="E65"/>
  <c r="E19" s="1"/>
  <c r="D54" i="28"/>
  <c r="E54"/>
  <c r="F291" i="9" l="1"/>
  <c r="E291"/>
  <c r="D173" l="1"/>
  <c r="D248" l="1"/>
  <c r="D247" s="1"/>
  <c r="D209" l="1"/>
  <c r="D202"/>
  <c r="D91"/>
  <c r="D240" l="1"/>
  <c r="D239" s="1"/>
  <c r="D238" s="1"/>
  <c r="C46" i="28"/>
  <c r="C33"/>
  <c r="D154" i="9"/>
  <c r="D143" s="1"/>
  <c r="D172"/>
  <c r="D159"/>
  <c r="D150"/>
  <c r="D222"/>
  <c r="D221" s="1"/>
  <c r="C52" i="28" l="1"/>
  <c r="C48"/>
  <c r="C43"/>
  <c r="C29"/>
  <c r="C25"/>
  <c r="C16"/>
  <c r="C54" l="1"/>
  <c r="F202" i="29"/>
  <c r="D144" i="9" l="1"/>
  <c r="D34" l="1"/>
  <c r="D33" s="1"/>
  <c r="D217" l="1"/>
  <c r="D216" s="1"/>
  <c r="D208"/>
  <c r="D201"/>
  <c r="D200" s="1"/>
  <c r="D193"/>
  <c r="D192" s="1"/>
  <c r="D190"/>
  <c r="D189" s="1"/>
  <c r="D186"/>
  <c r="D185" s="1"/>
  <c r="D182"/>
  <c r="D181" s="1"/>
  <c r="D180" s="1"/>
  <c r="D139"/>
  <c r="D136"/>
  <c r="D135" s="1"/>
  <c r="D107"/>
  <c r="D95"/>
  <c r="D94" s="1"/>
  <c r="D69"/>
  <c r="D65" s="1"/>
  <c r="D66"/>
  <c r="D43"/>
  <c r="D30"/>
  <c r="D106" l="1"/>
  <c r="D105" s="1"/>
  <c r="D20"/>
  <c r="D19" l="1"/>
  <c r="D291" s="1"/>
</calcChain>
</file>

<file path=xl/sharedStrings.xml><?xml version="1.0" encoding="utf-8"?>
<sst xmlns="http://schemas.openxmlformats.org/spreadsheetml/2006/main" count="1546" uniqueCount="819">
  <si>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</si>
  <si>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</si>
  <si>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</si>
  <si>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</si>
  <si>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</si>
  <si>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</si>
  <si>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</si>
  <si>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</si>
  <si>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</si>
  <si>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</si>
  <si>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</si>
  <si>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</si>
  <si>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</si>
  <si>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</si>
  <si>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</si>
  <si>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</si>
  <si>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</si>
  <si>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</si>
  <si>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</si>
  <si>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</si>
  <si>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</si>
  <si>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</si>
  <si>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</si>
  <si>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</si>
  <si>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</si>
  <si>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</si>
  <si>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</si>
  <si>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</si>
  <si>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</si>
  <si>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</si>
  <si>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</si>
  <si>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</si>
  <si>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</si>
  <si>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</si>
  <si>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</si>
  <si>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</si>
  <si>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</si>
  <si>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</si>
  <si>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</si>
  <si>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</si>
  <si>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</si>
  <si>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</si>
  <si>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</si>
  <si>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</si>
  <si>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</si>
  <si>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</si>
  <si>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</si>
  <si>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</si>
  <si>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</si>
  <si>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</si>
  <si>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</si>
  <si>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</si>
  <si>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</si>
  <si>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</si>
  <si>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</si>
  <si>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</si>
  <si>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</si>
  <si>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</si>
  <si>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</si>
  <si>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</si>
  <si>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</si>
  <si>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</si>
  <si>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</si>
  <si>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</si>
  <si>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</si>
  <si>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</si>
  <si>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</si>
  <si>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</si>
  <si>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</si>
  <si>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</si>
  <si>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</si>
  <si>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</si>
  <si>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</si>
  <si>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</si>
  <si>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</si>
  <si>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</si>
  <si>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</si>
  <si>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</si>
  <si>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</si>
  <si>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</si>
  <si>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</si>
  <si>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</si>
  <si>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</si>
  <si>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</si>
  <si>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</si>
  <si>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</si>
  <si>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</si>
  <si>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</si>
  <si>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</si>
  <si>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</si>
  <si>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</si>
  <si>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</si>
  <si>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</si>
  <si>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</si>
  <si>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</si>
  <si>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</si>
  <si>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</si>
  <si>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</si>
  <si>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</si>
  <si>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</si>
  <si>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</si>
  <si>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</si>
  <si>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</si>
  <si>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</si>
  <si>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</si>
  <si>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</si>
  <si>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</si>
  <si>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</si>
  <si>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</si>
  <si>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</si>
  <si>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</si>
  <si>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</si>
  <si>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</si>
  <si>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</si>
  <si>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</si>
  <si>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</si>
  <si>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</si>
  <si>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</si>
  <si>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</si>
  <si>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</si>
  <si>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</si>
  <si>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</si>
  <si>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</si>
  <si>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</si>
  <si>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</si>
  <si>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</si>
  <si>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</si>
  <si>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</si>
  <si>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</si>
  <si>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</si>
  <si>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</si>
  <si>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</si>
  <si>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</si>
  <si>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</si>
  <si>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</si>
  <si>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</si>
  <si>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</si>
  <si>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</si>
  <si>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</si>
  <si>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</si>
  <si>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</si>
  <si>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</si>
  <si>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</si>
  <si>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</si>
  <si>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</si>
  <si>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</si>
  <si>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</si>
  <si>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</si>
  <si>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</si>
  <si>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</si>
  <si>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</si>
  <si>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</si>
  <si>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</si>
  <si>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</si>
  <si>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</si>
  <si>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</si>
  <si>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</si>
  <si>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</si>
  <si>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</si>
  <si>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</si>
  <si>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</si>
  <si>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</si>
  <si>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</si>
  <si>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</si>
  <si>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</si>
  <si>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</si>
  <si>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</si>
  <si>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</si>
  <si>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</si>
  <si>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</si>
  <si>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</si>
  <si>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</si>
  <si>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</si>
  <si>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</si>
  <si>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</si>
  <si>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</si>
  <si>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</si>
  <si>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</si>
  <si>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</si>
  <si>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</si>
  <si>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</si>
  <si>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</si>
  <si>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</si>
  <si>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</si>
  <si>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</si>
  <si>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</si>
  <si>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</si>
  <si>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</si>
  <si>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</si>
  <si>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</si>
  <si>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</si>
  <si>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</si>
  <si>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</si>
  <si>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</si>
  <si>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</si>
  <si>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</si>
  <si>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</si>
  <si>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</si>
  <si>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</si>
  <si>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</si>
  <si>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</si>
  <si>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</si>
  <si>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</si>
  <si>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</si>
  <si>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</si>
  <si>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</si>
  <si>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</si>
  <si>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</si>
  <si>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</si>
  <si>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</si>
  <si>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</si>
  <si>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</si>
  <si>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</si>
  <si>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</si>
  <si>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</si>
  <si>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</si>
  <si>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</si>
  <si>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</si>
  <si>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</si>
  <si>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</si>
  <si>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</si>
  <si>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</si>
  <si>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</si>
  <si>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</si>
  <si>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</si>
  <si>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</si>
  <si>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</si>
  <si>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</si>
  <si>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</si>
  <si>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</si>
  <si>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</si>
  <si>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</si>
  <si>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</si>
  <si>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</si>
  <si>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</si>
  <si>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</si>
  <si>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</si>
  <si>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</si>
  <si>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</si>
  <si>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</si>
  <si>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</si>
  <si>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</si>
  <si>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</si>
  <si>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</si>
  <si>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</si>
  <si>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</si>
  <si>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</si>
  <si>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</si>
  <si>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</si>
  <si>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</si>
  <si>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</si>
  <si>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</si>
  <si>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</si>
  <si>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</si>
  <si>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</si>
  <si>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</si>
  <si>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</si>
  <si>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</si>
  <si>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</si>
  <si>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</si>
  <si>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</si>
  <si>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</si>
  <si>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</si>
  <si>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</si>
  <si>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</si>
  <si>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</si>
  <si>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</si>
  <si>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</si>
  <si>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</si>
  <si>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</si>
  <si>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</si>
  <si>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</si>
  <si>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</si>
  <si>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</si>
  <si>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</si>
  <si>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</si>
  <si>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</si>
  <si>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</si>
  <si>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</si>
  <si>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</si>
  <si>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</si>
  <si>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</si>
  <si>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</si>
  <si>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</si>
  <si>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</si>
  <si>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</si>
  <si>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</si>
  <si>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</si>
  <si>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</si>
  <si>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</si>
  <si>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</si>
  <si>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</si>
  <si>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</si>
  <si>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</si>
  <si>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</si>
  <si>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</si>
  <si>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</si>
  <si>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</si>
  <si>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</si>
  <si>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</si>
  <si>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</si>
  <si>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</si>
  <si>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</si>
  <si>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</si>
  <si>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</si>
  <si>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</si>
  <si>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</si>
  <si>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</si>
  <si>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</si>
  <si>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</si>
  <si>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</si>
  <si>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</si>
  <si>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</si>
  <si>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</si>
  <si>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</si>
  <si>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</si>
  <si>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</si>
  <si>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</si>
  <si>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Утверждено по бюджету на 2017г.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</si>
  <si>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</si>
  <si>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</si>
  <si>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</si>
  <si>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</si>
  <si>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</t>
  </si>
  <si>
    <t>Основное мероприятие "Организация библиотечного обслуживания населения"</t>
  </si>
  <si>
    <t>0210400000</t>
  </si>
  <si>
    <t>Расходы на повышение заработной платы педагогических работников учреждений дополнительного образования детей в сфере культуры и искусства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</si>
  <si>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</si>
  <si>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 xml:space="preserve">Организационные меры по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</si>
  <si>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Приложение 9</t>
  </si>
  <si>
    <t>2017 год</t>
  </si>
  <si>
    <t>бюджета Тейковского муниципального района на 2017 год по разделам и подразделам функциональной классификации расходов Российской Федерации</t>
  </si>
  <si>
    <t xml:space="preserve">Утверждено по бюджету на 2017г </t>
  </si>
  <si>
    <t>Молодежная политика</t>
  </si>
  <si>
    <t>Приложение 11</t>
  </si>
  <si>
    <t xml:space="preserve">района на 2017 год </t>
  </si>
  <si>
    <t>Утверждено по бюджету на 2017 год</t>
  </si>
  <si>
    <t>Основное мероприятие «Привлечение и развитие кадрового потенциала в учреждениях здравоохранения района»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</si>
  <si>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</si>
  <si>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</si>
  <si>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</si>
  <si>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</si>
  <si>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</si>
  <si>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0610107040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</si>
  <si>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</si>
  <si>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</si>
  <si>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</si>
  <si>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</si>
  <si>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</si>
  <si>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</si>
  <si>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0640000000</t>
  </si>
  <si>
    <t>0640100000</t>
  </si>
  <si>
    <t>0640140020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</si>
  <si>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</si>
  <si>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</si>
  <si>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</si>
  <si>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</si>
  <si>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</si>
  <si>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</si>
  <si>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</si>
  <si>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</si>
  <si>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</si>
  <si>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</si>
  <si>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>0660000000</t>
  </si>
  <si>
    <t>0670000000</t>
  </si>
  <si>
    <t>0680000000</t>
  </si>
  <si>
    <t>0690000000</t>
  </si>
  <si>
    <t>06Б0000000</t>
  </si>
  <si>
    <t>0660100000</t>
  </si>
  <si>
    <t>0660120200</t>
  </si>
  <si>
    <t>0660120210</t>
  </si>
  <si>
    <t>0670100000</t>
  </si>
  <si>
    <t>0680100000</t>
  </si>
  <si>
    <t>0680120240</t>
  </si>
  <si>
    <t>0690100000</t>
  </si>
  <si>
    <t>06Б0100000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</si>
  <si>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</si>
  <si>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</si>
  <si>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</si>
  <si>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</si>
  <si>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>0120100140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</si>
  <si>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2017 год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</si>
  <si>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</si>
  <si>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</si>
  <si>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</si>
  <si>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</si>
  <si>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</si>
  <si>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0902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</si>
  <si>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</si>
  <si>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</si>
  <si>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</si>
  <si>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</si>
  <si>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</si>
  <si>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</si>
  <si>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</si>
  <si>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0900</t>
  </si>
  <si>
    <t>Здравоохранение</t>
  </si>
  <si>
    <t>Амбулаторная помощь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</si>
  <si>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</si>
  <si>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</si>
  <si>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</si>
  <si>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</si>
  <si>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</si>
  <si>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</si>
  <si>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</si>
  <si>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</si>
  <si>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</si>
  <si>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</si>
  <si>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</si>
  <si>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</si>
  <si>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0210408030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</si>
  <si>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(Межбюджетные трансферты)</t>
  </si>
  <si>
    <t>0670108040</t>
  </si>
  <si>
    <t>0690108060</t>
  </si>
  <si>
    <t>Профилактика правонарушений,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</si>
  <si>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</si>
  <si>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</si>
  <si>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</si>
  <si>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</si>
  <si>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06Б0108110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</si>
  <si>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</si>
  <si>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</si>
  <si>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</si>
  <si>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</si>
  <si>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</si>
  <si>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</si>
  <si>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</si>
  <si>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</si>
  <si>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</si>
  <si>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от 16.12.2016 г. № 155-р</t>
  </si>
  <si>
    <t>0410100320</t>
  </si>
  <si>
    <t>0680160050</t>
  </si>
  <si>
    <t>600</t>
  </si>
  <si>
    <t>10</t>
  </si>
  <si>
    <t>0680108120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</si>
  <si>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</si>
  <si>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</t>
  </si>
  <si>
    <t>Приложение 2</t>
  </si>
  <si>
    <t>Внесенные изменения</t>
  </si>
  <si>
    <t>Уточненный бюджет на 2017 год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</si>
  <si>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</si>
  <si>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Приложение 1</t>
  </si>
  <si>
    <t>Приложение 3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</si>
  <si>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</si>
  <si>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</si>
  <si>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</si>
  <si>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</si>
  <si>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</si>
  <si>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</si>
  <si>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 </t>
    </r>
  </si>
  <si>
    <t xml:space="preserve"> 040</t>
  </si>
  <si>
    <t>0110181950</t>
  </si>
  <si>
    <t>01101S1950</t>
  </si>
  <si>
    <t xml:space="preserve">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</si>
  <si>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</si>
  <si>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</si>
  <si>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01101L0970</t>
  </si>
  <si>
    <t xml:space="preserve"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</si>
  <si>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0220181430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</si>
  <si>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</si>
  <si>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</si>
  <si>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</si>
  <si>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</si>
  <si>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Укрепление материально-технической базы муниципальных образовательных организацуий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</si>
  <si>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>01101R0970</t>
  </si>
  <si>
    <t>0140182180</t>
  </si>
  <si>
    <t>0140282180</t>
  </si>
  <si>
    <t>0160182180</t>
  </si>
  <si>
    <t>0210382180</t>
  </si>
  <si>
    <t>0220182180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</si>
  <si>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</si>
  <si>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</si>
  <si>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t>06101R0200</t>
  </si>
  <si>
    <t>0410100810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</si>
  <si>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</si>
  <si>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</si>
  <si>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материально-технической базы муниципальных образовательных организаций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</si>
  <si>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>Основное мероприятие "Подготовка проектов планировки территории"</t>
  </si>
  <si>
    <t>06В0120410</t>
  </si>
  <si>
    <t>06В0000000</t>
  </si>
  <si>
    <t>06В0100000</t>
  </si>
  <si>
    <t>06В0182500</t>
  </si>
  <si>
    <t>4,4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</si>
  <si>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</si>
  <si>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</si>
  <si>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</si>
  <si>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</si>
  <si>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</si>
  <si>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(Межбюджетные трансферты)</t>
    </r>
  </si>
  <si>
    <t>Основное мероприятие "Комплектование книжных фондов библиотек Тейковского муниципального района"</t>
  </si>
  <si>
    <t>0210500000</t>
  </si>
  <si>
    <t>02105R5191</t>
  </si>
  <si>
    <t>02105L5191</t>
  </si>
  <si>
    <t>4,3</t>
  </si>
  <si>
    <t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</si>
  <si>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</si>
  <si>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Комплектование книжных фондов библиотек муниципальных образований в 2017 году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</si>
  <si>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</si>
  <si>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Подпрограмма "Подготовка проектов внесения изменений в документы территориального планирования, правила землепользования и застройки"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</si>
  <si>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</si>
  <si>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Софинансирование на подготовку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</si>
  <si>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Ремонт автомобильной дороги общего пользования местного значения Тейковского муниципального района "Нерль - Суново"  (Закупка товаров, работ и услуг для обеспечения государственных (муниципальных) нужд) </t>
  </si>
  <si>
    <t xml:space="preserve">Ремонт автомобильной дороги общего пользования местного значения Тейковского муниципального района  участка а/дороги "Оболсуново - Алферьево"  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</si>
  <si>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</si>
  <si>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На организацию целевой подготовки педагогов для работы в муниципальных образовательных организациях Тейковского муниципального района (Социальное обеспечение и иные выплаты населению)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</si>
  <si>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</si>
  <si>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 xml:space="preserve">Софинансирование на подготовку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</si>
  <si>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</si>
  <si>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</si>
  <si>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</si>
  <si>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Комплектование книжных фондов библиотек муниципальных образований в 2017 году (Закупка товаров, работ и услуг для обеспечения государственных (муниципальных) нужд) 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</si>
  <si>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</si>
  <si>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</si>
  <si>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</si>
  <si>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Поддержка мер по обеспечению сбалансированности местных бюджетов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</si>
  <si>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</si>
  <si>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</si>
  <si>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0670160100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</si>
  <si>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</si>
  <si>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</si>
  <si>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</si>
  <si>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(Предоставление субсидий бюджетным, автономным учреждениям и иным некоммерческим организациям)</t>
  </si>
  <si>
    <t xml:space="preserve">Тейковского </t>
  </si>
  <si>
    <t xml:space="preserve">от 16.12.2016 г. № 155-р  </t>
  </si>
  <si>
    <t>ДОХОДЫ</t>
  </si>
  <si>
    <t xml:space="preserve">   бюджета Тейковского муниципального района по кодам классификации доходов бюджетов на 2017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</si>
  <si>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</si>
  <si>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</si>
  <si>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</si>
  <si>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</si>
  <si>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</si>
  <si>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</si>
  <si>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</si>
  <si>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</si>
  <si>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</si>
  <si>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</si>
  <si>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</si>
  <si>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</si>
  <si>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</si>
  <si>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</si>
  <si>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</si>
  <si>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</si>
  <si>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</si>
  <si>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</si>
  <si>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</si>
  <si>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</si>
  <si>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</si>
  <si>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</si>
  <si>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</si>
  <si>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</si>
  <si>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</si>
  <si>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</si>
  <si>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</si>
  <si>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</si>
  <si>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</si>
  <si>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</si>
  <si>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</si>
  <si>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</si>
  <si>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</si>
  <si>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</si>
  <si>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</si>
  <si>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</si>
  <si>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</si>
  <si>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</si>
  <si>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</si>
  <si>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</si>
  <si>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</si>
  <si>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</si>
  <si>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</si>
  <si>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</si>
  <si>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</si>
  <si>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</si>
  <si>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</si>
  <si>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</si>
  <si>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</si>
  <si>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</si>
  <si>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</si>
  <si>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</si>
  <si>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</si>
  <si>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</si>
  <si>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</si>
  <si>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</si>
  <si>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</si>
  <si>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</si>
  <si>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</si>
  <si>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</si>
  <si>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</si>
  <si>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</si>
  <si>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</si>
  <si>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</si>
  <si>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</si>
  <si>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</si>
  <si>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</si>
  <si>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</si>
  <si>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</si>
  <si>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</si>
  <si>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</si>
  <si>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</si>
  <si>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</si>
  <si>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</si>
  <si>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</si>
  <si>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</si>
  <si>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</si>
  <si>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</si>
  <si>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</si>
  <si>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</si>
  <si>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</si>
  <si>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</si>
  <si>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</si>
  <si>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</si>
  <si>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</si>
  <si>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</si>
  <si>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</si>
  <si>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</si>
  <si>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</si>
  <si>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</si>
  <si>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</si>
  <si>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</si>
  <si>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</si>
  <si>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</si>
  <si>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</si>
  <si>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</si>
  <si>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</si>
  <si>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</si>
  <si>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</si>
  <si>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</si>
  <si>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</si>
  <si>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</si>
  <si>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</si>
  <si>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</si>
  <si>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</si>
  <si>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</si>
  <si>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</si>
  <si>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</si>
  <si>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</si>
  <si>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</si>
  <si>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</si>
  <si>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</si>
  <si>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</si>
  <si>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</si>
  <si>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>000 1163300000 0000 140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</si>
  <si>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</si>
  <si>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161 1163305005 0000 140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</si>
  <si>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</si>
  <si>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</si>
  <si>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</si>
  <si>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</si>
  <si>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</si>
  <si>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</si>
  <si>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</si>
  <si>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</si>
  <si>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</si>
  <si>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</si>
  <si>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</si>
  <si>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</si>
  <si>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</si>
  <si>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</si>
  <si>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</si>
  <si>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</si>
  <si>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000 2021500000 0000 151</t>
  </si>
  <si>
    <t xml:space="preserve">  Дотации бюджетам субъектов Российской Федерации и муниципальных образований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</si>
  <si>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</si>
  <si>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</si>
  <si>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</si>
  <si>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</si>
  <si>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>000 2021500200 0000 151</t>
  </si>
  <si>
    <t>Дотации бюджетам на поддержку мер по обеспечению сбалансированности бюджетов</t>
  </si>
  <si>
    <t>040 2021500205 0000 151</t>
  </si>
  <si>
    <t>Дотации бюджетам муниципальных районов на поддержку мер по обеспечению сбалансированности бюджетов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</si>
  <si>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</si>
  <si>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</si>
  <si>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>000 2022005100 0000 151</t>
  </si>
  <si>
    <t>Субсидии бюджетам на реализацию федеральных целевых программ</t>
  </si>
  <si>
    <t>040 2022005105 0000 151</t>
  </si>
  <si>
    <t>Субсидии бюджетам муниципальных районов на реализацию федеральных целевых программ</t>
  </si>
  <si>
    <t>000 2022021600 0000 151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</si>
  <si>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</si>
  <si>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</si>
  <si>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</si>
  <si>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</si>
  <si>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</si>
  <si>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</si>
  <si>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</si>
  <si>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</si>
  <si>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</si>
  <si>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</si>
  <si>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</si>
  <si>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</si>
  <si>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</si>
  <si>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</si>
  <si>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</si>
  <si>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</si>
  <si>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 Субвенции бюджетам субъектов Российской Федерации и муниципальных образований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</si>
  <si>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</si>
  <si>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</si>
  <si>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</si>
  <si>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</si>
  <si>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</si>
  <si>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</si>
  <si>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</si>
  <si>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</si>
  <si>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</si>
  <si>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</si>
  <si>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</si>
  <si>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</si>
  <si>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</si>
  <si>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</si>
  <si>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000 2180000000 0000 000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</si>
  <si>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</si>
  <si>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000 2180000005 0000 151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</si>
  <si>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</si>
  <si>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040 2186001005 0000 151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</si>
  <si>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</si>
  <si>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000 2190000000 0000 000</t>
  </si>
  <si>
    <t>ВОЗВРАТ ОСТАТКОВ СУБСИДИЙ, СУБВЕНЦИЙ И ИНЫХ МЕЖБЮДЖЕТНЫХ ТРАНСФЕРТОВ, ИМЕЮЩИХ ЦЕЛЕВОЕ НАЗНАЧЕНИЕ, ПРОШЛЫХ ЛЕТ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</si>
  <si>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</si>
  <si>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</si>
  <si>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040 2192502005 0000 151</t>
  </si>
  <si>
    <t>Возврат остатков субсидий на мероприятия подпрограммы "Обеспечение жильем молодых семей" федеральной целевой программы "Жилище" на 2015 - 2020 годы из бюджетов муниципальных районов</t>
  </si>
  <si>
    <t>040 2196001005 0000 151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</si>
  <si>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</si>
  <si>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</si>
  <si>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</si>
  <si>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</si>
  <si>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</si>
  <si>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бюджета Тейковского муниципального района на 2017 год                                             </t>
  </si>
  <si>
    <t>и плановый период 2018 - 2019 г.г.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</si>
  <si>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</si>
  <si>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</si>
  <si>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</si>
  <si>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2018 год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</si>
  <si>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</si>
  <si>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</si>
  <si>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</si>
  <si>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</si>
  <si>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</si>
  <si>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</si>
  <si>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</si>
  <si>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</si>
  <si>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</si>
  <si>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</si>
  <si>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</si>
  <si>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</si>
  <si>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</si>
  <si>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</si>
  <si>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</si>
  <si>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</si>
  <si>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</si>
  <si>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</si>
  <si>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</si>
  <si>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</si>
  <si>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</si>
  <si>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</si>
  <si>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</si>
  <si>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</si>
  <si>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</si>
  <si>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</si>
  <si>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</si>
  <si>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</si>
  <si>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</si>
  <si>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</si>
  <si>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</si>
  <si>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</si>
  <si>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</si>
  <si>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</si>
  <si>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</si>
  <si>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0160181420</t>
  </si>
  <si>
    <t>0160100320</t>
  </si>
  <si>
    <t>06101L0200</t>
  </si>
  <si>
    <t xml:space="preserve">Разработка проектно - сметной документации и газификации населенных пунктов Тейковского муниципального района (строительство магистральных газопроводов) (Закупка товаров, работ и услуг для обеспечения государственных (муниципальных) нужд) </t>
  </si>
  <si>
    <t>Разработка проектно - сметной документации и газификации населенных пунктов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</si>
  <si>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 xml:space="preserve">Разработка проектно - сметной документации и газификации  населенных пунктов Тейковского муниципального района (строительство магистральных газопроводов) (Закупка товаров, работ и услуг для обеспечения государственных (муниципальных) нужд) </t>
  </si>
  <si>
    <t>Приложение 4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</si>
  <si>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</si>
  <si>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педагогическим работникам иных муниципальных организаций дополнительного образования детей до средней заработной платы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</si>
  <si>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02102R5193</t>
  </si>
  <si>
    <t xml:space="preserve">Софинансирование на государственную поддержку муниципальных учреждений культуры (Закупка товаров, работ и услуг для обеспечения государственных (муниципальных) нужд) </t>
  </si>
  <si>
    <t xml:space="preserve">Государственная поддержка муниципальных учреждений культуры (Закупка товаров, работ и услуг для обеспечения государственных (муниципальных) нужд) </t>
  </si>
  <si>
    <t>Межбюджетные трансферты на осуществление переданных полномочий сельским поселениям в части содержания муниципального жилого фонда</t>
  </si>
  <si>
    <t>0660108130</t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</si>
  <si>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</si>
  <si>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</si>
  <si>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</t>
  </si>
  <si>
    <t xml:space="preserve">Софинансирование расходов на организацию целевой подготовки педагогов для работы в муниципальных образовательных организациях Ивановской области  (Закупка товаров, работ и услуг для обеспечения государственных (муниципальных) нужд) </t>
  </si>
  <si>
    <t>Софинансирование расходов на организацию целевой подготовки педагогов для работы в муниципальных образовательных организациях Ивановской области (Социальное обеспечение и иные выплаты населению)</t>
  </si>
  <si>
    <t>Приложение 6</t>
  </si>
  <si>
    <t>к решению Совета Тейковского</t>
  </si>
  <si>
    <t>Приложение 15</t>
  </si>
  <si>
    <t xml:space="preserve">от 16.12.2016 г. № 155-р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</si>
  <si>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</si>
  <si>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</si>
  <si>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2017 год</t>
  </si>
  <si>
    <t>Наименование поселений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</si>
  <si>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</si>
  <si>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</si>
  <si>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</si>
  <si>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</si>
  <si>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</si>
  <si>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</si>
  <si>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</si>
  <si>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</si>
  <si>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</si>
  <si>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Морозов-ское сельское поселение </t>
  </si>
  <si>
    <t>162,6</t>
  </si>
  <si>
    <t>4. Новогорянов-ское сельское поселение</t>
  </si>
  <si>
    <t>3083,3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</si>
  <si>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</si>
  <si>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</si>
  <si>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</si>
  <si>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01Г01S2700</t>
  </si>
  <si>
    <t xml:space="preserve"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 (Закупка товаров, работ и услуг для обеспечения государственных (муниципальных) нужд) 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</si>
  <si>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</si>
  <si>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</si>
  <si>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02102L5193</t>
  </si>
  <si>
    <r>
      <t xml:space="preserve">Расходы, связанные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</si>
  <si>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06В01S2500</t>
  </si>
  <si>
    <t>20201S0511</t>
  </si>
  <si>
    <t>20201S0512</t>
  </si>
  <si>
    <t>от 15.11.2017 г. № 236-р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</si>
</sst>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4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49" fontId="11" fillId="0" borderId="1" xfId="0" applyNumberFormat="1" applyFont="1" applyBorder="1" applyAlignment="1">
      <alignment horizontal="center" vertical="top" wrapText="1"/>
    </xf>
    <xf numFmtId="0" fontId="12" fillId="0" borderId="0" xfId="0" applyFont="1"/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15" fillId="0" borderId="0" xfId="0" applyFont="1"/>
    <xf numFmtId="0" fontId="4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/>
    </xf>
    <xf numFmtId="164" fontId="4" fillId="0" borderId="1" xfId="0" applyNumberFormat="1" applyFont="1" applyBorder="1"/>
    <xf numFmtId="164" fontId="4" fillId="0" borderId="2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4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0" fontId="4" fillId="0" borderId="2" xfId="0" applyNumberFormat="1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49" fontId="20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4" fillId="0" borderId="3" xfId="0" applyFont="1" applyBorder="1"/>
    <xf numFmtId="164" fontId="7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19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 shrinkToFi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2"/>
  <sheetViews>
    <sheetView view="pageBreakPreview" topLeftCell="A110" zoomScale="112" zoomScaleSheetLayoutView="112" workbookViewId="0">
      <selection activeCell="F108" sqref="F108"/>
    </sheetView>
  </sheetViews>
  <sheetFormatPr defaultRowHeight="15"/>
  <cols>
    <col min="1" max="1" width="23.42578125" customWidth="1"/>
    <col min="2" max="2" width="72" customWidth="1"/>
    <col min="3" max="3" width="12.42578125" customWidth="1"/>
    <col min="4" max="4" width="10.140625" customWidth="1"/>
    <col min="5" max="5" width="6.7109375" hidden="1" customWidth="1"/>
    <col min="6" max="6" width="10.5703125" customWidth="1"/>
  </cols>
  <sheetData>
    <row r="1" spans="1:6" ht="15.75" customHeight="1">
      <c r="B1" s="410" t="s">
        <v>441</v>
      </c>
      <c r="C1" s="410"/>
      <c r="D1" s="410"/>
      <c r="E1" s="410"/>
      <c r="F1" s="410"/>
    </row>
    <row r="2" spans="1:6" ht="15.75" customHeight="1">
      <c r="B2" s="410" t="s">
        <v>0</v>
      </c>
      <c r="C2" s="410"/>
      <c r="D2" s="410"/>
      <c r="E2" s="410"/>
      <c r="F2" s="410"/>
    </row>
    <row r="3" spans="1:6" ht="15.75" customHeight="1">
      <c r="B3" s="411" t="s">
        <v>522</v>
      </c>
      <c r="C3" s="411"/>
      <c r="D3" s="411"/>
      <c r="E3" s="411"/>
      <c r="F3" s="411"/>
    </row>
    <row r="4" spans="1:6" ht="15.75" customHeight="1">
      <c r="B4" s="410" t="s">
        <v>2</v>
      </c>
      <c r="C4" s="410"/>
      <c r="D4" s="410"/>
      <c r="E4" s="410"/>
      <c r="F4" s="410"/>
    </row>
    <row r="5" spans="1:6" ht="15.75" customHeight="1">
      <c r="B5" s="410" t="s">
        <v>818</v>
      </c>
      <c r="C5" s="410"/>
      <c r="D5" s="410"/>
      <c r="E5" s="410"/>
      <c r="F5" s="410"/>
    </row>
    <row r="6" spans="1:6" ht="15.75" customHeight="1">
      <c r="A6" s="1"/>
      <c r="B6" s="410" t="s">
        <v>437</v>
      </c>
      <c r="C6" s="410"/>
      <c r="D6" s="410"/>
      <c r="E6" s="410"/>
      <c r="F6" s="410"/>
    </row>
    <row r="7" spans="1:6" ht="15.75" customHeight="1">
      <c r="A7" s="1"/>
      <c r="B7" s="410" t="s">
        <v>0</v>
      </c>
      <c r="C7" s="410"/>
      <c r="D7" s="410"/>
      <c r="E7" s="410"/>
      <c r="F7" s="410"/>
    </row>
    <row r="8" spans="1:6" ht="15.75" customHeight="1">
      <c r="A8" s="1"/>
      <c r="B8" s="411" t="s">
        <v>522</v>
      </c>
      <c r="C8" s="411"/>
      <c r="D8" s="411"/>
      <c r="E8" s="411"/>
      <c r="F8" s="411"/>
    </row>
    <row r="9" spans="1:6" ht="15.75" customHeight="1">
      <c r="A9" s="1"/>
      <c r="B9" s="410" t="s">
        <v>2</v>
      </c>
      <c r="C9" s="410"/>
      <c r="D9" s="410"/>
      <c r="E9" s="410"/>
      <c r="F9" s="410"/>
    </row>
    <row r="10" spans="1:6" ht="15.75" customHeight="1">
      <c r="A10" s="1"/>
      <c r="B10" s="410" t="s">
        <v>523</v>
      </c>
      <c r="C10" s="410"/>
      <c r="D10" s="410"/>
      <c r="E10" s="410"/>
      <c r="F10" s="410"/>
    </row>
    <row r="11" spans="1:6" ht="15.75">
      <c r="A11" s="412"/>
      <c r="B11" s="413"/>
      <c r="C11" s="413"/>
      <c r="D11" s="295"/>
    </row>
    <row r="12" spans="1:6">
      <c r="A12" s="409" t="s">
        <v>524</v>
      </c>
      <c r="B12" s="409"/>
      <c r="C12" s="409"/>
      <c r="D12" s="296"/>
    </row>
    <row r="13" spans="1:6" ht="35.25" customHeight="1">
      <c r="A13" s="404" t="s">
        <v>525</v>
      </c>
      <c r="B13" s="404"/>
      <c r="C13" s="404"/>
      <c r="D13" s="297"/>
    </row>
    <row r="14" spans="1:6" ht="15.75">
      <c r="A14" s="1"/>
      <c r="B14" s="1"/>
      <c r="C14" s="1"/>
      <c r="D14" s="1"/>
    </row>
    <row r="15" spans="1:6" ht="20.25" customHeight="1">
      <c r="A15" s="1"/>
      <c r="B15" s="405" t="s">
        <v>4</v>
      </c>
      <c r="C15" s="405"/>
      <c r="D15" s="298"/>
    </row>
    <row r="16" spans="1:6" ht="39" customHeight="1">
      <c r="A16" s="299" t="s">
        <v>526</v>
      </c>
      <c r="B16" s="300" t="s">
        <v>3</v>
      </c>
      <c r="C16" s="187" t="s">
        <v>318</v>
      </c>
      <c r="D16" s="187" t="s">
        <v>438</v>
      </c>
      <c r="E16" s="301"/>
      <c r="F16" s="140" t="s">
        <v>439</v>
      </c>
    </row>
    <row r="17" spans="1:6">
      <c r="A17" s="302" t="s">
        <v>527</v>
      </c>
      <c r="B17" s="273" t="s">
        <v>528</v>
      </c>
      <c r="C17" s="289">
        <f>C18+C24+C34+C42+C45+C55+C61+C66+C74+C84</f>
        <v>48063.5</v>
      </c>
      <c r="D17" s="289">
        <f t="shared" ref="D17:F17" si="0">D18+D24+D34+D42+D45+D55+D61+D66+D74+D84</f>
        <v>0</v>
      </c>
      <c r="E17" s="289">
        <f t="shared" si="0"/>
        <v>0</v>
      </c>
      <c r="F17" s="289">
        <f t="shared" si="0"/>
        <v>48063.5</v>
      </c>
    </row>
    <row r="18" spans="1:6">
      <c r="A18" s="302" t="s">
        <v>529</v>
      </c>
      <c r="B18" s="273" t="s">
        <v>530</v>
      </c>
      <c r="C18" s="289">
        <f>C19</f>
        <v>34078.400000000001</v>
      </c>
      <c r="D18" s="289">
        <f t="shared" ref="D18:F18" si="1">D19</f>
        <v>0</v>
      </c>
      <c r="E18" s="289">
        <f t="shared" si="1"/>
        <v>0</v>
      </c>
      <c r="F18" s="289">
        <f t="shared" si="1"/>
        <v>34078.400000000001</v>
      </c>
    </row>
    <row r="19" spans="1:6" ht="14.25" customHeight="1">
      <c r="A19" s="302" t="s">
        <v>531</v>
      </c>
      <c r="B19" s="273" t="s">
        <v>532</v>
      </c>
      <c r="C19" s="289">
        <f>C20+C21+C22+C23</f>
        <v>34078.400000000001</v>
      </c>
      <c r="D19" s="289">
        <f t="shared" ref="D19:F19" si="2">D20+D21+D22+D23</f>
        <v>0</v>
      </c>
      <c r="E19" s="289">
        <f t="shared" si="2"/>
        <v>0</v>
      </c>
      <c r="F19" s="289">
        <f t="shared" si="2"/>
        <v>34078.400000000001</v>
      </c>
    </row>
    <row r="20" spans="1:6" ht="54.75" customHeight="1">
      <c r="A20" s="286" t="s">
        <v>533</v>
      </c>
      <c r="B20" s="273" t="s">
        <v>534</v>
      </c>
      <c r="C20" s="289">
        <v>33870</v>
      </c>
      <c r="D20" s="289"/>
      <c r="E20" s="301"/>
      <c r="F20" s="289">
        <f>C20+D20</f>
        <v>33870</v>
      </c>
    </row>
    <row r="21" spans="1:6" ht="69" customHeight="1">
      <c r="A21" s="286" t="s">
        <v>535</v>
      </c>
      <c r="B21" s="273" t="s">
        <v>536</v>
      </c>
      <c r="C21" s="289">
        <v>21.6</v>
      </c>
      <c r="D21" s="289"/>
      <c r="E21" s="301"/>
      <c r="F21" s="289">
        <f t="shared" ref="F21:F23" si="3">C21+D21</f>
        <v>21.6</v>
      </c>
    </row>
    <row r="22" spans="1:6" ht="33" customHeight="1">
      <c r="A22" s="286" t="s">
        <v>537</v>
      </c>
      <c r="B22" s="273" t="s">
        <v>538</v>
      </c>
      <c r="C22" s="289">
        <v>54.3</v>
      </c>
      <c r="D22" s="289"/>
      <c r="E22" s="301"/>
      <c r="F22" s="289">
        <f t="shared" si="3"/>
        <v>54.3</v>
      </c>
    </row>
    <row r="23" spans="1:6" ht="60.75" customHeight="1">
      <c r="A23" s="286" t="s">
        <v>539</v>
      </c>
      <c r="B23" s="273" t="s">
        <v>540</v>
      </c>
      <c r="C23" s="289">
        <v>132.5</v>
      </c>
      <c r="D23" s="289"/>
      <c r="E23" s="301"/>
      <c r="F23" s="289">
        <f t="shared" si="3"/>
        <v>132.5</v>
      </c>
    </row>
    <row r="24" spans="1:6" ht="27.75" customHeight="1">
      <c r="A24" s="302" t="s">
        <v>541</v>
      </c>
      <c r="B24" s="273" t="s">
        <v>542</v>
      </c>
      <c r="C24" s="289">
        <f>C25</f>
        <v>5000.2</v>
      </c>
      <c r="D24" s="289">
        <f t="shared" ref="D24:F24" si="4">D25</f>
        <v>0</v>
      </c>
      <c r="E24" s="289">
        <f t="shared" si="4"/>
        <v>0</v>
      </c>
      <c r="F24" s="289">
        <f t="shared" si="4"/>
        <v>5000.2</v>
      </c>
    </row>
    <row r="25" spans="1:6" ht="27.75" customHeight="1">
      <c r="A25" s="302" t="s">
        <v>543</v>
      </c>
      <c r="B25" s="273" t="s">
        <v>544</v>
      </c>
      <c r="C25" s="289">
        <f>C26+C28+C30+C32</f>
        <v>5000.2</v>
      </c>
      <c r="D25" s="289">
        <f t="shared" ref="D25:F25" si="5">D26+D28+D30+D32</f>
        <v>0</v>
      </c>
      <c r="E25" s="289">
        <f t="shared" si="5"/>
        <v>0</v>
      </c>
      <c r="F25" s="289">
        <f t="shared" si="5"/>
        <v>5000.2</v>
      </c>
    </row>
    <row r="26" spans="1:6" ht="18.75" customHeight="1">
      <c r="A26" s="406" t="s">
        <v>545</v>
      </c>
      <c r="B26" s="407" t="s">
        <v>546</v>
      </c>
      <c r="C26" s="399">
        <v>1851.6</v>
      </c>
      <c r="D26" s="399"/>
      <c r="E26" s="301"/>
      <c r="F26" s="399">
        <f>C26+D26</f>
        <v>1851.6</v>
      </c>
    </row>
    <row r="27" spans="1:6" ht="21.75" customHeight="1">
      <c r="A27" s="406"/>
      <c r="B27" s="408"/>
      <c r="C27" s="400"/>
      <c r="D27" s="400"/>
      <c r="E27" s="301"/>
      <c r="F27" s="400"/>
    </row>
    <row r="28" spans="1:6" ht="53.25" customHeight="1">
      <c r="A28" s="401" t="s">
        <v>547</v>
      </c>
      <c r="B28" s="403" t="s">
        <v>548</v>
      </c>
      <c r="C28" s="399">
        <v>17.3</v>
      </c>
      <c r="D28" s="289"/>
      <c r="E28" s="301"/>
      <c r="F28" s="399">
        <f t="shared" ref="F28" si="6">C28+D28</f>
        <v>17.3</v>
      </c>
    </row>
    <row r="29" spans="1:6" ht="9" hidden="1" customHeight="1">
      <c r="A29" s="402"/>
      <c r="B29" s="403"/>
      <c r="C29" s="400"/>
      <c r="D29" s="289"/>
      <c r="E29" s="301"/>
      <c r="F29" s="400"/>
    </row>
    <row r="30" spans="1:6" ht="41.25" customHeight="1">
      <c r="A30" s="396" t="s">
        <v>549</v>
      </c>
      <c r="B30" s="397" t="s">
        <v>550</v>
      </c>
      <c r="C30" s="399">
        <v>3445.1</v>
      </c>
      <c r="D30" s="289"/>
      <c r="E30" s="301"/>
      <c r="F30" s="399">
        <f t="shared" ref="F30" si="7">C30+D30</f>
        <v>3445.1</v>
      </c>
    </row>
    <row r="31" spans="1:6" ht="9.75" hidden="1" customHeight="1">
      <c r="A31" s="396"/>
      <c r="B31" s="398"/>
      <c r="C31" s="400"/>
      <c r="D31" s="289"/>
      <c r="E31" s="301"/>
      <c r="F31" s="400"/>
    </row>
    <row r="32" spans="1:6" ht="42.75" customHeight="1">
      <c r="A32" s="396" t="s">
        <v>551</v>
      </c>
      <c r="B32" s="397" t="s">
        <v>552</v>
      </c>
      <c r="C32" s="399">
        <v>-313.8</v>
      </c>
      <c r="D32" s="289"/>
      <c r="E32" s="301"/>
      <c r="F32" s="399">
        <f t="shared" ref="F32" si="8">C32+D32</f>
        <v>-313.8</v>
      </c>
    </row>
    <row r="33" spans="1:6" ht="6" hidden="1" customHeight="1">
      <c r="A33" s="396"/>
      <c r="B33" s="398"/>
      <c r="C33" s="400"/>
      <c r="D33" s="289"/>
      <c r="E33" s="301"/>
      <c r="F33" s="400"/>
    </row>
    <row r="34" spans="1:6" ht="14.25" customHeight="1">
      <c r="A34" s="302" t="s">
        <v>553</v>
      </c>
      <c r="B34" s="195" t="s">
        <v>554</v>
      </c>
      <c r="C34" s="289">
        <f>C35+C38+C40</f>
        <v>2194.8000000000002</v>
      </c>
      <c r="D34" s="289">
        <f t="shared" ref="D34:F34" si="9">D35+D38+D40</f>
        <v>0</v>
      </c>
      <c r="E34" s="289">
        <f t="shared" si="9"/>
        <v>0</v>
      </c>
      <c r="F34" s="289">
        <f t="shared" si="9"/>
        <v>2194.8000000000002</v>
      </c>
    </row>
    <row r="35" spans="1:6" ht="24" customHeight="1">
      <c r="A35" s="302" t="s">
        <v>555</v>
      </c>
      <c r="B35" s="273" t="s">
        <v>556</v>
      </c>
      <c r="C35" s="289">
        <f>C36+C37</f>
        <v>1703</v>
      </c>
      <c r="D35" s="289">
        <f t="shared" ref="D35:F35" si="10">D36+D37</f>
        <v>0</v>
      </c>
      <c r="E35" s="289">
        <f t="shared" si="10"/>
        <v>0</v>
      </c>
      <c r="F35" s="289">
        <f t="shared" si="10"/>
        <v>1703</v>
      </c>
    </row>
    <row r="36" spans="1:6" ht="27.75" customHeight="1">
      <c r="A36" s="286" t="s">
        <v>557</v>
      </c>
      <c r="B36" s="273" t="s">
        <v>556</v>
      </c>
      <c r="C36" s="289">
        <v>1700</v>
      </c>
      <c r="D36" s="289"/>
      <c r="E36" s="301"/>
      <c r="F36" s="289">
        <f>C36+D36</f>
        <v>1700</v>
      </c>
    </row>
    <row r="37" spans="1:6" ht="27.75" customHeight="1">
      <c r="A37" s="286" t="s">
        <v>558</v>
      </c>
      <c r="B37" s="273" t="s">
        <v>559</v>
      </c>
      <c r="C37" s="289">
        <v>3</v>
      </c>
      <c r="D37" s="289"/>
      <c r="E37" s="301"/>
      <c r="F37" s="289">
        <f>C37+D37</f>
        <v>3</v>
      </c>
    </row>
    <row r="38" spans="1:6" ht="15.75" customHeight="1">
      <c r="A38" s="302" t="s">
        <v>560</v>
      </c>
      <c r="B38" s="273" t="s">
        <v>561</v>
      </c>
      <c r="C38" s="289">
        <f>C39</f>
        <v>421.8</v>
      </c>
      <c r="D38" s="289">
        <f t="shared" ref="D38:F38" si="11">D39</f>
        <v>0</v>
      </c>
      <c r="E38" s="289">
        <f t="shared" si="11"/>
        <v>0</v>
      </c>
      <c r="F38" s="289">
        <f t="shared" si="11"/>
        <v>421.8</v>
      </c>
    </row>
    <row r="39" spans="1:6">
      <c r="A39" s="286" t="s">
        <v>562</v>
      </c>
      <c r="B39" s="273" t="s">
        <v>561</v>
      </c>
      <c r="C39" s="289">
        <v>421.8</v>
      </c>
      <c r="D39" s="289"/>
      <c r="E39" s="301"/>
      <c r="F39" s="289">
        <f>C39+D39</f>
        <v>421.8</v>
      </c>
    </row>
    <row r="40" spans="1:6">
      <c r="A40" s="302" t="s">
        <v>563</v>
      </c>
      <c r="B40" s="273" t="s">
        <v>564</v>
      </c>
      <c r="C40" s="289">
        <f>C41</f>
        <v>70</v>
      </c>
      <c r="D40" s="289">
        <f t="shared" ref="D40:F40" si="12">D41</f>
        <v>0</v>
      </c>
      <c r="E40" s="289">
        <f t="shared" si="12"/>
        <v>0</v>
      </c>
      <c r="F40" s="289">
        <f t="shared" si="12"/>
        <v>70</v>
      </c>
    </row>
    <row r="41" spans="1:6" ht="31.5" customHeight="1">
      <c r="A41" s="286" t="s">
        <v>565</v>
      </c>
      <c r="B41" s="273" t="s">
        <v>566</v>
      </c>
      <c r="C41" s="289">
        <v>70</v>
      </c>
      <c r="D41" s="289"/>
      <c r="E41" s="301"/>
      <c r="F41" s="289">
        <f>C41+D41</f>
        <v>70</v>
      </c>
    </row>
    <row r="42" spans="1:6" ht="27" customHeight="1">
      <c r="A42" s="302" t="s">
        <v>567</v>
      </c>
      <c r="B42" s="273" t="s">
        <v>568</v>
      </c>
      <c r="C42" s="289">
        <f>C43</f>
        <v>125</v>
      </c>
      <c r="D42" s="289">
        <f t="shared" ref="D42:F43" si="13">D43</f>
        <v>0</v>
      </c>
      <c r="E42" s="289">
        <f t="shared" si="13"/>
        <v>0</v>
      </c>
      <c r="F42" s="289">
        <f t="shared" si="13"/>
        <v>125</v>
      </c>
    </row>
    <row r="43" spans="1:6" ht="18" customHeight="1">
      <c r="A43" s="302" t="s">
        <v>569</v>
      </c>
      <c r="B43" s="195" t="s">
        <v>570</v>
      </c>
      <c r="C43" s="289">
        <f>C44</f>
        <v>125</v>
      </c>
      <c r="D43" s="289">
        <f t="shared" si="13"/>
        <v>0</v>
      </c>
      <c r="E43" s="289">
        <f t="shared" si="13"/>
        <v>0</v>
      </c>
      <c r="F43" s="289">
        <f t="shared" si="13"/>
        <v>125</v>
      </c>
    </row>
    <row r="44" spans="1:6" ht="17.25" customHeight="1">
      <c r="A44" s="286" t="s">
        <v>571</v>
      </c>
      <c r="B44" s="195" t="s">
        <v>572</v>
      </c>
      <c r="C44" s="289">
        <v>125</v>
      </c>
      <c r="D44" s="289"/>
      <c r="E44" s="301"/>
      <c r="F44" s="289">
        <f>C44+D44</f>
        <v>125</v>
      </c>
    </row>
    <row r="45" spans="1:6" ht="28.5" customHeight="1">
      <c r="A45" s="302" t="s">
        <v>573</v>
      </c>
      <c r="B45" s="273" t="s">
        <v>574</v>
      </c>
      <c r="C45" s="289">
        <f t="shared" ref="C45:F45" si="14">C46+C52</f>
        <v>2537.6000000000004</v>
      </c>
      <c r="D45" s="289">
        <f t="shared" si="14"/>
        <v>0</v>
      </c>
      <c r="E45" s="289">
        <f t="shared" si="14"/>
        <v>0</v>
      </c>
      <c r="F45" s="289">
        <f t="shared" si="14"/>
        <v>2537.6000000000004</v>
      </c>
    </row>
    <row r="46" spans="1:6" ht="57" customHeight="1">
      <c r="A46" s="302" t="s">
        <v>575</v>
      </c>
      <c r="B46" s="273" t="s">
        <v>576</v>
      </c>
      <c r="C46" s="289">
        <f>C47+C50</f>
        <v>2537.6000000000004</v>
      </c>
      <c r="D46" s="289">
        <f t="shared" ref="D46:F46" si="15">D47+D50</f>
        <v>0</v>
      </c>
      <c r="E46" s="289">
        <f t="shared" si="15"/>
        <v>0</v>
      </c>
      <c r="F46" s="289">
        <f t="shared" si="15"/>
        <v>2537.6000000000004</v>
      </c>
    </row>
    <row r="47" spans="1:6" ht="43.5" customHeight="1">
      <c r="A47" s="302" t="s">
        <v>577</v>
      </c>
      <c r="B47" s="273" t="s">
        <v>578</v>
      </c>
      <c r="C47" s="289">
        <f>C48+C49</f>
        <v>2375.7000000000003</v>
      </c>
      <c r="D47" s="289">
        <f t="shared" ref="D47:F47" si="16">D48+D49</f>
        <v>0</v>
      </c>
      <c r="E47" s="289">
        <f t="shared" si="16"/>
        <v>0</v>
      </c>
      <c r="F47" s="289">
        <f t="shared" si="16"/>
        <v>2375.7000000000003</v>
      </c>
    </row>
    <row r="48" spans="1:6" ht="51.75" customHeight="1">
      <c r="A48" s="286" t="s">
        <v>579</v>
      </c>
      <c r="B48" s="304" t="s">
        <v>580</v>
      </c>
      <c r="C48" s="289">
        <v>2054.9</v>
      </c>
      <c r="D48" s="289"/>
      <c r="E48" s="301"/>
      <c r="F48" s="289">
        <f>C48+D48</f>
        <v>2054.9</v>
      </c>
    </row>
    <row r="49" spans="1:6" ht="54" customHeight="1">
      <c r="A49" s="286" t="s">
        <v>581</v>
      </c>
      <c r="B49" s="305" t="s">
        <v>582</v>
      </c>
      <c r="C49" s="289">
        <v>320.8</v>
      </c>
      <c r="D49" s="289"/>
      <c r="E49" s="301"/>
      <c r="F49" s="289">
        <f t="shared" ref="F49:F65" si="17">C49+D49</f>
        <v>320.8</v>
      </c>
    </row>
    <row r="50" spans="1:6" ht="56.25" customHeight="1">
      <c r="A50" s="302" t="s">
        <v>583</v>
      </c>
      <c r="B50" s="195" t="s">
        <v>584</v>
      </c>
      <c r="C50" s="289">
        <f>C51</f>
        <v>161.9</v>
      </c>
      <c r="D50" s="289">
        <f t="shared" ref="D50:E50" si="18">D51</f>
        <v>0</v>
      </c>
      <c r="E50" s="289">
        <f t="shared" si="18"/>
        <v>0</v>
      </c>
      <c r="F50" s="289">
        <f t="shared" si="17"/>
        <v>161.9</v>
      </c>
    </row>
    <row r="51" spans="1:6" ht="43.5" customHeight="1">
      <c r="A51" s="286" t="s">
        <v>585</v>
      </c>
      <c r="B51" s="273" t="s">
        <v>586</v>
      </c>
      <c r="C51" s="289">
        <v>161.9</v>
      </c>
      <c r="D51" s="289"/>
      <c r="E51" s="301"/>
      <c r="F51" s="289">
        <f t="shared" si="17"/>
        <v>161.9</v>
      </c>
    </row>
    <row r="52" spans="1:6" ht="24" customHeight="1">
      <c r="A52" s="286" t="s">
        <v>587</v>
      </c>
      <c r="B52" s="288" t="s">
        <v>588</v>
      </c>
      <c r="C52" s="289">
        <f t="shared" ref="C52:E53" si="19">C53</f>
        <v>0</v>
      </c>
      <c r="D52" s="289">
        <f t="shared" si="19"/>
        <v>0</v>
      </c>
      <c r="E52" s="289">
        <f t="shared" si="19"/>
        <v>0</v>
      </c>
      <c r="F52" s="289">
        <f t="shared" si="17"/>
        <v>0</v>
      </c>
    </row>
    <row r="53" spans="1:6" ht="29.25" customHeight="1">
      <c r="A53" s="286" t="s">
        <v>589</v>
      </c>
      <c r="B53" s="273" t="s">
        <v>590</v>
      </c>
      <c r="C53" s="289">
        <f t="shared" si="19"/>
        <v>0</v>
      </c>
      <c r="D53" s="289">
        <f t="shared" si="19"/>
        <v>0</v>
      </c>
      <c r="E53" s="289">
        <f t="shared" si="19"/>
        <v>0</v>
      </c>
      <c r="F53" s="289">
        <f t="shared" si="17"/>
        <v>0</v>
      </c>
    </row>
    <row r="54" spans="1:6" ht="39.75" customHeight="1">
      <c r="A54" s="286" t="s">
        <v>591</v>
      </c>
      <c r="B54" s="273" t="s">
        <v>592</v>
      </c>
      <c r="C54" s="289">
        <v>0</v>
      </c>
      <c r="D54" s="289"/>
      <c r="E54" s="301"/>
      <c r="F54" s="289">
        <f t="shared" si="17"/>
        <v>0</v>
      </c>
    </row>
    <row r="55" spans="1:6" ht="18" customHeight="1">
      <c r="A55" s="302" t="s">
        <v>593</v>
      </c>
      <c r="B55" s="195" t="s">
        <v>594</v>
      </c>
      <c r="C55" s="289">
        <f>C56</f>
        <v>364.6</v>
      </c>
      <c r="D55" s="289">
        <f t="shared" ref="D55:E55" si="20">D56</f>
        <v>0</v>
      </c>
      <c r="E55" s="289">
        <f t="shared" si="20"/>
        <v>0</v>
      </c>
      <c r="F55" s="289">
        <f t="shared" si="17"/>
        <v>364.6</v>
      </c>
    </row>
    <row r="56" spans="1:6" ht="18.75" customHeight="1">
      <c r="A56" s="302" t="s">
        <v>595</v>
      </c>
      <c r="B56" s="195" t="s">
        <v>596</v>
      </c>
      <c r="C56" s="289">
        <f>C57+C58+C59+C60</f>
        <v>364.6</v>
      </c>
      <c r="D56" s="289">
        <f t="shared" ref="D56:E56" si="21">D57+D58+D59+D60</f>
        <v>0</v>
      </c>
      <c r="E56" s="289">
        <f t="shared" si="21"/>
        <v>0</v>
      </c>
      <c r="F56" s="289">
        <f t="shared" si="17"/>
        <v>364.6</v>
      </c>
    </row>
    <row r="57" spans="1:6" ht="25.5" customHeight="1">
      <c r="A57" s="286" t="s">
        <v>597</v>
      </c>
      <c r="B57" s="273" t="s">
        <v>598</v>
      </c>
      <c r="C57" s="289">
        <v>75.5</v>
      </c>
      <c r="D57" s="289"/>
      <c r="E57" s="301"/>
      <c r="F57" s="289">
        <f t="shared" si="17"/>
        <v>75.5</v>
      </c>
    </row>
    <row r="58" spans="1:6" ht="27.75" customHeight="1">
      <c r="A58" s="286" t="s">
        <v>599</v>
      </c>
      <c r="B58" s="273" t="s">
        <v>600</v>
      </c>
      <c r="C58" s="289">
        <v>0</v>
      </c>
      <c r="D58" s="289"/>
      <c r="E58" s="301"/>
      <c r="F58" s="289">
        <f t="shared" si="17"/>
        <v>0</v>
      </c>
    </row>
    <row r="59" spans="1:6" ht="18.75" customHeight="1">
      <c r="A59" s="286" t="s">
        <v>601</v>
      </c>
      <c r="B59" s="273" t="s">
        <v>602</v>
      </c>
      <c r="C59" s="289">
        <v>49.7</v>
      </c>
      <c r="D59" s="289"/>
      <c r="E59" s="301"/>
      <c r="F59" s="289">
        <f t="shared" si="17"/>
        <v>49.7</v>
      </c>
    </row>
    <row r="60" spans="1:6" ht="20.25" customHeight="1">
      <c r="A60" s="286" t="s">
        <v>603</v>
      </c>
      <c r="B60" s="273" t="s">
        <v>604</v>
      </c>
      <c r="C60" s="289">
        <v>239.4</v>
      </c>
      <c r="D60" s="289"/>
      <c r="E60" s="301"/>
      <c r="F60" s="289">
        <f t="shared" si="17"/>
        <v>239.4</v>
      </c>
    </row>
    <row r="61" spans="1:6" ht="27" customHeight="1">
      <c r="A61" s="302" t="s">
        <v>605</v>
      </c>
      <c r="B61" s="273" t="s">
        <v>606</v>
      </c>
      <c r="C61" s="289">
        <f>C62</f>
        <v>1833.2</v>
      </c>
      <c r="D61" s="289">
        <f t="shared" ref="D61:E62" si="22">D62</f>
        <v>0</v>
      </c>
      <c r="E61" s="289">
        <f t="shared" si="22"/>
        <v>0</v>
      </c>
      <c r="F61" s="289">
        <f t="shared" si="17"/>
        <v>1833.2</v>
      </c>
    </row>
    <row r="62" spans="1:6" ht="18.75" customHeight="1">
      <c r="A62" s="302" t="s">
        <v>607</v>
      </c>
      <c r="B62" s="195" t="s">
        <v>608</v>
      </c>
      <c r="C62" s="289">
        <f>C63</f>
        <v>1833.2</v>
      </c>
      <c r="D62" s="289">
        <f t="shared" si="22"/>
        <v>0</v>
      </c>
      <c r="E62" s="289">
        <f t="shared" si="22"/>
        <v>0</v>
      </c>
      <c r="F62" s="289">
        <f t="shared" si="17"/>
        <v>1833.2</v>
      </c>
    </row>
    <row r="63" spans="1:6" ht="21.75" customHeight="1">
      <c r="A63" s="302" t="s">
        <v>609</v>
      </c>
      <c r="B63" s="195" t="s">
        <v>610</v>
      </c>
      <c r="C63" s="289">
        <f>C64+C65</f>
        <v>1833.2</v>
      </c>
      <c r="D63" s="289">
        <f t="shared" ref="D63:E63" si="23">D64+D65</f>
        <v>0</v>
      </c>
      <c r="E63" s="289">
        <f t="shared" si="23"/>
        <v>0</v>
      </c>
      <c r="F63" s="289">
        <f t="shared" si="17"/>
        <v>1833.2</v>
      </c>
    </row>
    <row r="64" spans="1:6" ht="28.5" customHeight="1">
      <c r="A64" s="286" t="s">
        <v>611</v>
      </c>
      <c r="B64" s="273" t="s">
        <v>612</v>
      </c>
      <c r="C64" s="289">
        <v>45</v>
      </c>
      <c r="D64" s="289"/>
      <c r="E64" s="301"/>
      <c r="F64" s="289">
        <f t="shared" si="17"/>
        <v>45</v>
      </c>
    </row>
    <row r="65" spans="1:6" ht="30" customHeight="1">
      <c r="A65" s="286" t="s">
        <v>613</v>
      </c>
      <c r="B65" s="273" t="s">
        <v>612</v>
      </c>
      <c r="C65" s="289">
        <v>1788.2</v>
      </c>
      <c r="D65" s="289"/>
      <c r="E65" s="301"/>
      <c r="F65" s="289">
        <f t="shared" si="17"/>
        <v>1788.2</v>
      </c>
    </row>
    <row r="66" spans="1:6" ht="23.25" customHeight="1">
      <c r="A66" s="302" t="s">
        <v>614</v>
      </c>
      <c r="B66" s="273" t="s">
        <v>615</v>
      </c>
      <c r="C66" s="289">
        <f t="shared" ref="C66:F66" si="24">C67+C70</f>
        <v>1479.3</v>
      </c>
      <c r="D66" s="289">
        <f t="shared" si="24"/>
        <v>0</v>
      </c>
      <c r="E66" s="289">
        <f t="shared" si="24"/>
        <v>0</v>
      </c>
      <c r="F66" s="289">
        <f t="shared" si="24"/>
        <v>1479.3</v>
      </c>
    </row>
    <row r="67" spans="1:6" ht="58.5" customHeight="1">
      <c r="A67" s="254" t="s">
        <v>616</v>
      </c>
      <c r="B67" s="288" t="s">
        <v>617</v>
      </c>
      <c r="C67" s="306">
        <f t="shared" ref="C67:F68" si="25">C68</f>
        <v>422.5</v>
      </c>
      <c r="D67" s="306">
        <f t="shared" si="25"/>
        <v>0</v>
      </c>
      <c r="E67" s="306">
        <f t="shared" si="25"/>
        <v>0</v>
      </c>
      <c r="F67" s="306">
        <f t="shared" si="25"/>
        <v>422.5</v>
      </c>
    </row>
    <row r="68" spans="1:6" ht="54" customHeight="1">
      <c r="A68" s="254" t="s">
        <v>618</v>
      </c>
      <c r="B68" s="288" t="s">
        <v>619</v>
      </c>
      <c r="C68" s="306">
        <f t="shared" si="25"/>
        <v>422.5</v>
      </c>
      <c r="D68" s="306">
        <f t="shared" si="25"/>
        <v>0</v>
      </c>
      <c r="E68" s="306">
        <f t="shared" si="25"/>
        <v>0</v>
      </c>
      <c r="F68" s="306">
        <f t="shared" si="25"/>
        <v>422.5</v>
      </c>
    </row>
    <row r="69" spans="1:6" ht="57" customHeight="1">
      <c r="A69" s="286" t="s">
        <v>620</v>
      </c>
      <c r="B69" s="305" t="s">
        <v>621</v>
      </c>
      <c r="C69" s="306">
        <v>422.5</v>
      </c>
      <c r="D69" s="289"/>
      <c r="E69" s="301"/>
      <c r="F69" s="306">
        <f>C69+D69</f>
        <v>422.5</v>
      </c>
    </row>
    <row r="70" spans="1:6" ht="28.5" customHeight="1">
      <c r="A70" s="307" t="s">
        <v>622</v>
      </c>
      <c r="B70" s="179" t="s">
        <v>623</v>
      </c>
      <c r="C70" s="285">
        <f>C71</f>
        <v>1056.8</v>
      </c>
      <c r="D70" s="285">
        <f t="shared" ref="D70:F70" si="26">D71</f>
        <v>0</v>
      </c>
      <c r="E70" s="285">
        <f t="shared" si="26"/>
        <v>0</v>
      </c>
      <c r="F70" s="285">
        <f t="shared" si="26"/>
        <v>1056.8</v>
      </c>
    </row>
    <row r="71" spans="1:6" ht="30" customHeight="1">
      <c r="A71" s="302" t="s">
        <v>624</v>
      </c>
      <c r="B71" s="273" t="s">
        <v>625</v>
      </c>
      <c r="C71" s="289">
        <f>C72+C73</f>
        <v>1056.8</v>
      </c>
      <c r="D71" s="289">
        <f t="shared" ref="D71:F71" si="27">D72+D73</f>
        <v>0</v>
      </c>
      <c r="E71" s="289">
        <f t="shared" si="27"/>
        <v>0</v>
      </c>
      <c r="F71" s="289">
        <f t="shared" si="27"/>
        <v>1056.8</v>
      </c>
    </row>
    <row r="72" spans="1:6" ht="28.5" customHeight="1">
      <c r="A72" s="286" t="s">
        <v>626</v>
      </c>
      <c r="B72" s="273" t="s">
        <v>627</v>
      </c>
      <c r="C72" s="289">
        <v>885.4</v>
      </c>
      <c r="D72" s="289"/>
      <c r="E72" s="301"/>
      <c r="F72" s="289">
        <f>C72+D72</f>
        <v>885.4</v>
      </c>
    </row>
    <row r="73" spans="1:6" ht="34.5" customHeight="1">
      <c r="A73" s="286" t="s">
        <v>628</v>
      </c>
      <c r="B73" s="273" t="s">
        <v>629</v>
      </c>
      <c r="C73" s="289">
        <v>171.4</v>
      </c>
      <c r="D73" s="289"/>
      <c r="E73" s="301"/>
      <c r="F73" s="289">
        <f>C73+D73</f>
        <v>171.4</v>
      </c>
    </row>
    <row r="74" spans="1:6" ht="18.75" customHeight="1">
      <c r="A74" s="302" t="s">
        <v>630</v>
      </c>
      <c r="B74" s="195" t="s">
        <v>631</v>
      </c>
      <c r="C74" s="289">
        <f>C75+C77+C81+C79</f>
        <v>104.3</v>
      </c>
      <c r="D74" s="289">
        <f t="shared" ref="D74:F74" si="28">D75+D77+D81+D79</f>
        <v>0</v>
      </c>
      <c r="E74" s="289">
        <f t="shared" si="28"/>
        <v>0</v>
      </c>
      <c r="F74" s="289">
        <f t="shared" si="28"/>
        <v>104.3</v>
      </c>
    </row>
    <row r="75" spans="1:6" ht="19.5" customHeight="1">
      <c r="A75" s="302" t="s">
        <v>632</v>
      </c>
      <c r="B75" s="273" t="s">
        <v>633</v>
      </c>
      <c r="C75" s="289">
        <f>C76</f>
        <v>40</v>
      </c>
      <c r="D75" s="289">
        <f t="shared" ref="D75:F75" si="29">D76</f>
        <v>0</v>
      </c>
      <c r="E75" s="289">
        <f t="shared" si="29"/>
        <v>0</v>
      </c>
      <c r="F75" s="289">
        <f t="shared" si="29"/>
        <v>40</v>
      </c>
    </row>
    <row r="76" spans="1:6" ht="56.25" customHeight="1">
      <c r="A76" s="286" t="s">
        <v>634</v>
      </c>
      <c r="B76" s="308" t="s">
        <v>635</v>
      </c>
      <c r="C76" s="289">
        <v>40</v>
      </c>
      <c r="D76" s="289"/>
      <c r="E76" s="301"/>
      <c r="F76" s="289">
        <f>C76+D76</f>
        <v>40</v>
      </c>
    </row>
    <row r="77" spans="1:6" ht="66" customHeight="1">
      <c r="A77" s="286" t="s">
        <v>636</v>
      </c>
      <c r="B77" s="308" t="s">
        <v>637</v>
      </c>
      <c r="C77" s="289">
        <f>C78</f>
        <v>35</v>
      </c>
      <c r="D77" s="289">
        <f t="shared" ref="D77:F77" si="30">D78</f>
        <v>0</v>
      </c>
      <c r="E77" s="289">
        <f t="shared" si="30"/>
        <v>0</v>
      </c>
      <c r="F77" s="289">
        <f t="shared" si="30"/>
        <v>35</v>
      </c>
    </row>
    <row r="78" spans="1:6" ht="18" customHeight="1">
      <c r="A78" s="286" t="s">
        <v>638</v>
      </c>
      <c r="B78" s="273" t="s">
        <v>639</v>
      </c>
      <c r="C78" s="289">
        <v>35</v>
      </c>
      <c r="D78" s="289"/>
      <c r="E78" s="301"/>
      <c r="F78" s="289">
        <f>C78+D78</f>
        <v>35</v>
      </c>
    </row>
    <row r="79" spans="1:6" ht="43.5" customHeight="1">
      <c r="A79" s="286" t="s">
        <v>640</v>
      </c>
      <c r="B79" s="273" t="s">
        <v>641</v>
      </c>
      <c r="C79" s="289">
        <f>C80</f>
        <v>3</v>
      </c>
      <c r="D79" s="289">
        <f t="shared" ref="D79:F79" si="31">D80</f>
        <v>0</v>
      </c>
      <c r="E79" s="289">
        <f t="shared" si="31"/>
        <v>0</v>
      </c>
      <c r="F79" s="289">
        <f t="shared" si="31"/>
        <v>3</v>
      </c>
    </row>
    <row r="80" spans="1:6" ht="45" customHeight="1">
      <c r="A80" s="286" t="s">
        <v>642</v>
      </c>
      <c r="B80" s="273" t="s">
        <v>643</v>
      </c>
      <c r="C80" s="289">
        <v>3</v>
      </c>
      <c r="D80" s="289"/>
      <c r="E80" s="301"/>
      <c r="F80" s="289">
        <f>C80+D80</f>
        <v>3</v>
      </c>
    </row>
    <row r="81" spans="1:6" ht="27.75" customHeight="1">
      <c r="A81" s="302" t="s">
        <v>644</v>
      </c>
      <c r="B81" s="273" t="s">
        <v>645</v>
      </c>
      <c r="C81" s="289">
        <f>C82+C83</f>
        <v>26.3</v>
      </c>
      <c r="D81" s="289">
        <f t="shared" ref="D81:F81" si="32">D82+D83</f>
        <v>0</v>
      </c>
      <c r="E81" s="289">
        <f t="shared" si="32"/>
        <v>0</v>
      </c>
      <c r="F81" s="289">
        <f t="shared" si="32"/>
        <v>26.3</v>
      </c>
    </row>
    <row r="82" spans="1:6" ht="31.5" customHeight="1">
      <c r="A82" s="286" t="s">
        <v>646</v>
      </c>
      <c r="B82" s="273" t="s">
        <v>647</v>
      </c>
      <c r="C82" s="289">
        <v>3.5</v>
      </c>
      <c r="D82" s="289"/>
      <c r="E82" s="301"/>
      <c r="F82" s="289">
        <f>C82+D82</f>
        <v>3.5</v>
      </c>
    </row>
    <row r="83" spans="1:6" ht="29.25" customHeight="1">
      <c r="A83" s="286" t="s">
        <v>648</v>
      </c>
      <c r="B83" s="273" t="s">
        <v>647</v>
      </c>
      <c r="C83" s="289">
        <v>22.8</v>
      </c>
      <c r="D83" s="289"/>
      <c r="E83" s="301"/>
      <c r="F83" s="289">
        <f>C83+D83</f>
        <v>22.8</v>
      </c>
    </row>
    <row r="84" spans="1:6" ht="17.25" customHeight="1">
      <c r="A84" s="302" t="s">
        <v>649</v>
      </c>
      <c r="B84" s="195" t="s">
        <v>650</v>
      </c>
      <c r="C84" s="289">
        <f t="shared" ref="C84:F85" si="33">C85</f>
        <v>346.1</v>
      </c>
      <c r="D84" s="289">
        <f t="shared" si="33"/>
        <v>0</v>
      </c>
      <c r="E84" s="289">
        <f t="shared" si="33"/>
        <v>0</v>
      </c>
      <c r="F84" s="289">
        <f t="shared" si="33"/>
        <v>346.1</v>
      </c>
    </row>
    <row r="85" spans="1:6" ht="17.25" customHeight="1">
      <c r="A85" s="302" t="s">
        <v>651</v>
      </c>
      <c r="B85" s="195" t="s">
        <v>652</v>
      </c>
      <c r="C85" s="289">
        <f t="shared" si="33"/>
        <v>346.1</v>
      </c>
      <c r="D85" s="289">
        <f t="shared" si="33"/>
        <v>0</v>
      </c>
      <c r="E85" s="289">
        <f t="shared" si="33"/>
        <v>0</v>
      </c>
      <c r="F85" s="289">
        <f t="shared" si="33"/>
        <v>346.1</v>
      </c>
    </row>
    <row r="86" spans="1:6" ht="15.75" customHeight="1">
      <c r="A86" s="286" t="s">
        <v>653</v>
      </c>
      <c r="B86" s="195" t="s">
        <v>654</v>
      </c>
      <c r="C86" s="289">
        <v>346.1</v>
      </c>
      <c r="D86" s="289"/>
      <c r="E86" s="301"/>
      <c r="F86" s="289">
        <f>C86+D86</f>
        <v>346.1</v>
      </c>
    </row>
    <row r="87" spans="1:6" ht="17.25" customHeight="1">
      <c r="A87" s="309" t="s">
        <v>655</v>
      </c>
      <c r="B87" s="13" t="s">
        <v>656</v>
      </c>
      <c r="C87" s="287">
        <f>C88+C113+C116</f>
        <v>134329.4</v>
      </c>
      <c r="D87" s="287">
        <f>D88+D113+D116</f>
        <v>94.3</v>
      </c>
      <c r="E87" s="287">
        <f t="shared" ref="E87:F87" si="34">E88+E113+E116</f>
        <v>0</v>
      </c>
      <c r="F87" s="287">
        <f t="shared" si="34"/>
        <v>134423.70000000001</v>
      </c>
    </row>
    <row r="88" spans="1:6" ht="28.5" customHeight="1">
      <c r="A88" s="302" t="s">
        <v>657</v>
      </c>
      <c r="B88" s="273" t="s">
        <v>658</v>
      </c>
      <c r="C88" s="289">
        <f>C89+C94+C105+C110</f>
        <v>134307.69999999998</v>
      </c>
      <c r="D88" s="289">
        <f>D89+D94+D105+D110</f>
        <v>94.3</v>
      </c>
      <c r="E88" s="289">
        <f t="shared" ref="E88" si="35">E89+E94+E105+E110+E101</f>
        <v>0</v>
      </c>
      <c r="F88" s="289">
        <f>F89+F94+F105+F110</f>
        <v>134402</v>
      </c>
    </row>
    <row r="89" spans="1:6" ht="20.25" customHeight="1">
      <c r="A89" s="302" t="s">
        <v>659</v>
      </c>
      <c r="B89" s="273" t="s">
        <v>660</v>
      </c>
      <c r="C89" s="289">
        <f>C90+C92</f>
        <v>69075.400000000009</v>
      </c>
      <c r="D89" s="289">
        <f t="shared" ref="D89:F89" si="36">D90+D92</f>
        <v>0</v>
      </c>
      <c r="E89" s="289">
        <f t="shared" si="36"/>
        <v>0</v>
      </c>
      <c r="F89" s="289">
        <f t="shared" si="36"/>
        <v>69075.400000000009</v>
      </c>
    </row>
    <row r="90" spans="1:6" ht="16.5" customHeight="1">
      <c r="A90" s="302" t="s">
        <v>661</v>
      </c>
      <c r="B90" s="273" t="s">
        <v>662</v>
      </c>
      <c r="C90" s="289">
        <f>C91</f>
        <v>68330.100000000006</v>
      </c>
      <c r="D90" s="289">
        <f t="shared" ref="D90:F90" si="37">D91</f>
        <v>0</v>
      </c>
      <c r="E90" s="289">
        <f t="shared" si="37"/>
        <v>0</v>
      </c>
      <c r="F90" s="289">
        <f t="shared" si="37"/>
        <v>68330.100000000006</v>
      </c>
    </row>
    <row r="91" spans="1:6" ht="26.25" customHeight="1">
      <c r="A91" s="286" t="s">
        <v>663</v>
      </c>
      <c r="B91" s="273" t="s">
        <v>664</v>
      </c>
      <c r="C91" s="289">
        <v>68330.100000000006</v>
      </c>
      <c r="D91" s="289"/>
      <c r="E91" s="301"/>
      <c r="F91" s="289">
        <v>68330.100000000006</v>
      </c>
    </row>
    <row r="92" spans="1:6" ht="21" customHeight="1">
      <c r="A92" s="310" t="s">
        <v>665</v>
      </c>
      <c r="B92" s="223" t="s">
        <v>666</v>
      </c>
      <c r="C92" s="289">
        <f>C93</f>
        <v>745.3</v>
      </c>
      <c r="D92" s="289">
        <f t="shared" ref="D92:F92" si="38">D93</f>
        <v>0</v>
      </c>
      <c r="E92" s="289">
        <f t="shared" si="38"/>
        <v>0</v>
      </c>
      <c r="F92" s="289">
        <f t="shared" si="38"/>
        <v>745.3</v>
      </c>
    </row>
    <row r="93" spans="1:6" ht="26.25" customHeight="1">
      <c r="A93" s="310" t="s">
        <v>667</v>
      </c>
      <c r="B93" s="223" t="s">
        <v>668</v>
      </c>
      <c r="C93" s="289">
        <v>745.3</v>
      </c>
      <c r="D93" s="289"/>
      <c r="E93" s="301"/>
      <c r="F93" s="289">
        <f>C93+D93</f>
        <v>745.3</v>
      </c>
    </row>
    <row r="94" spans="1:6" ht="26.25" customHeight="1">
      <c r="A94" s="307" t="s">
        <v>669</v>
      </c>
      <c r="B94" s="311" t="s">
        <v>670</v>
      </c>
      <c r="C94" s="335">
        <f>C103+C99+C95+C97+C101</f>
        <v>7391.4000000000005</v>
      </c>
      <c r="D94" s="335">
        <f t="shared" ref="D94:F94" si="39">D103+D99+D95+D97+D101</f>
        <v>94.3</v>
      </c>
      <c r="E94" s="335">
        <f t="shared" si="39"/>
        <v>0</v>
      </c>
      <c r="F94" s="335">
        <f t="shared" si="39"/>
        <v>7485.7000000000007</v>
      </c>
    </row>
    <row r="95" spans="1:6" ht="17.25" customHeight="1">
      <c r="A95" s="310" t="s">
        <v>671</v>
      </c>
      <c r="B95" s="311" t="s">
        <v>672</v>
      </c>
      <c r="C95" s="289">
        <f>C96</f>
        <v>565.70000000000005</v>
      </c>
      <c r="D95" s="289">
        <f t="shared" ref="D95:F95" si="40">D96</f>
        <v>0</v>
      </c>
      <c r="E95" s="289">
        <f t="shared" si="40"/>
        <v>0</v>
      </c>
      <c r="F95" s="289">
        <f t="shared" si="40"/>
        <v>565.70000000000005</v>
      </c>
    </row>
    <row r="96" spans="1:6" ht="26.25" customHeight="1">
      <c r="A96" s="310" t="s">
        <v>673</v>
      </c>
      <c r="B96" s="311" t="s">
        <v>674</v>
      </c>
      <c r="C96" s="289">
        <v>565.70000000000005</v>
      </c>
      <c r="D96" s="289"/>
      <c r="E96" s="289"/>
      <c r="F96" s="289">
        <f>C96+D96</f>
        <v>565.70000000000005</v>
      </c>
    </row>
    <row r="97" spans="1:6" ht="55.5" customHeight="1">
      <c r="A97" s="310" t="s">
        <v>675</v>
      </c>
      <c r="B97" s="312" t="s">
        <v>676</v>
      </c>
      <c r="C97" s="289">
        <f>C98</f>
        <v>3000</v>
      </c>
      <c r="D97" s="289">
        <f t="shared" ref="D97:F97" si="41">D98</f>
        <v>0</v>
      </c>
      <c r="E97" s="289">
        <f t="shared" si="41"/>
        <v>0</v>
      </c>
      <c r="F97" s="289">
        <f t="shared" si="41"/>
        <v>3000</v>
      </c>
    </row>
    <row r="98" spans="1:6" ht="57" customHeight="1">
      <c r="A98" s="310" t="s">
        <v>677</v>
      </c>
      <c r="B98" s="312" t="s">
        <v>678</v>
      </c>
      <c r="C98" s="289">
        <v>3000</v>
      </c>
      <c r="D98" s="289"/>
      <c r="E98" s="289"/>
      <c r="F98" s="289">
        <f>C98+D98</f>
        <v>3000</v>
      </c>
    </row>
    <row r="99" spans="1:6" ht="30" customHeight="1">
      <c r="A99" s="307" t="s">
        <v>679</v>
      </c>
      <c r="B99" s="311" t="s">
        <v>680</v>
      </c>
      <c r="C99" s="289">
        <f>C100</f>
        <v>1507.4</v>
      </c>
      <c r="D99" s="289">
        <f t="shared" ref="D99:F99" si="42">D100</f>
        <v>0</v>
      </c>
      <c r="E99" s="289">
        <f t="shared" si="42"/>
        <v>0</v>
      </c>
      <c r="F99" s="289">
        <f t="shared" si="42"/>
        <v>1507.4</v>
      </c>
    </row>
    <row r="100" spans="1:6" ht="44.25" customHeight="1">
      <c r="A100" s="310" t="s">
        <v>681</v>
      </c>
      <c r="B100" s="311" t="s">
        <v>682</v>
      </c>
      <c r="C100" s="289">
        <v>1507.4</v>
      </c>
      <c r="D100" s="289"/>
      <c r="E100" s="289"/>
      <c r="F100" s="289">
        <f>C100+D100</f>
        <v>1507.4</v>
      </c>
    </row>
    <row r="101" spans="1:6" ht="17.25" customHeight="1">
      <c r="A101" s="310" t="s">
        <v>683</v>
      </c>
      <c r="B101" s="311" t="s">
        <v>684</v>
      </c>
      <c r="C101" s="289">
        <f>C102</f>
        <v>103.1</v>
      </c>
      <c r="D101" s="335">
        <f t="shared" ref="D101:F101" si="43">D102</f>
        <v>0</v>
      </c>
      <c r="E101" s="335">
        <f t="shared" si="43"/>
        <v>0</v>
      </c>
      <c r="F101" s="335">
        <f t="shared" si="43"/>
        <v>103.1</v>
      </c>
    </row>
    <row r="102" spans="1:6" ht="18.75" customHeight="1">
      <c r="A102" s="310" t="s">
        <v>685</v>
      </c>
      <c r="B102" s="311" t="s">
        <v>686</v>
      </c>
      <c r="C102" s="289">
        <v>103.1</v>
      </c>
      <c r="D102" s="289"/>
      <c r="E102" s="289"/>
      <c r="F102" s="289">
        <f>C102+D102</f>
        <v>103.1</v>
      </c>
    </row>
    <row r="103" spans="1:6" ht="14.25" customHeight="1">
      <c r="A103" s="302" t="s">
        <v>687</v>
      </c>
      <c r="B103" s="273" t="s">
        <v>688</v>
      </c>
      <c r="C103" s="289">
        <f t="shared" ref="C103:F103" si="44">C104</f>
        <v>2215.1999999999998</v>
      </c>
      <c r="D103" s="289">
        <f t="shared" si="44"/>
        <v>94.3</v>
      </c>
      <c r="E103" s="289">
        <f t="shared" si="44"/>
        <v>0</v>
      </c>
      <c r="F103" s="289">
        <f t="shared" si="44"/>
        <v>2309.5</v>
      </c>
    </row>
    <row r="104" spans="1:6" ht="15" customHeight="1">
      <c r="A104" s="286" t="s">
        <v>689</v>
      </c>
      <c r="B104" s="273" t="s">
        <v>690</v>
      </c>
      <c r="C104" s="289">
        <v>2215.1999999999998</v>
      </c>
      <c r="D104" s="289">
        <v>94.3</v>
      </c>
      <c r="E104" s="301"/>
      <c r="F104" s="289">
        <f>C104+D104</f>
        <v>2309.5</v>
      </c>
    </row>
    <row r="105" spans="1:6" ht="28.5" customHeight="1">
      <c r="A105" s="302" t="s">
        <v>691</v>
      </c>
      <c r="B105" s="273" t="s">
        <v>692</v>
      </c>
      <c r="C105" s="289">
        <f>C106+C108</f>
        <v>57511</v>
      </c>
      <c r="D105" s="289">
        <f t="shared" ref="D105:F105" si="45">D106+D108</f>
        <v>0</v>
      </c>
      <c r="E105" s="289">
        <f t="shared" si="45"/>
        <v>0</v>
      </c>
      <c r="F105" s="289">
        <f t="shared" si="45"/>
        <v>57511</v>
      </c>
    </row>
    <row r="106" spans="1:6" ht="29.25" customHeight="1">
      <c r="A106" s="302" t="s">
        <v>693</v>
      </c>
      <c r="B106" s="273" t="s">
        <v>694</v>
      </c>
      <c r="C106" s="289">
        <f>C107</f>
        <v>1587.9</v>
      </c>
      <c r="D106" s="289">
        <f t="shared" ref="D106:F106" si="46">D107</f>
        <v>0</v>
      </c>
      <c r="E106" s="289">
        <f t="shared" si="46"/>
        <v>0</v>
      </c>
      <c r="F106" s="289">
        <f t="shared" si="46"/>
        <v>1587.9</v>
      </c>
    </row>
    <row r="107" spans="1:6" ht="27" customHeight="1">
      <c r="A107" s="286" t="s">
        <v>695</v>
      </c>
      <c r="B107" s="313" t="s">
        <v>696</v>
      </c>
      <c r="C107" s="289">
        <v>1587.9</v>
      </c>
      <c r="D107" s="289"/>
      <c r="E107" s="301"/>
      <c r="F107" s="289">
        <f>C107+D107</f>
        <v>1587.9</v>
      </c>
    </row>
    <row r="108" spans="1:6" ht="16.5" customHeight="1">
      <c r="A108" s="286" t="s">
        <v>697</v>
      </c>
      <c r="B108" s="273" t="s">
        <v>698</v>
      </c>
      <c r="C108" s="289">
        <f>C109</f>
        <v>55923.1</v>
      </c>
      <c r="D108" s="289">
        <f t="shared" ref="D108:F108" si="47">D109</f>
        <v>0</v>
      </c>
      <c r="E108" s="289">
        <f t="shared" si="47"/>
        <v>0</v>
      </c>
      <c r="F108" s="289">
        <f t="shared" si="47"/>
        <v>55923.1</v>
      </c>
    </row>
    <row r="109" spans="1:6" ht="19.5" customHeight="1">
      <c r="A109" s="286" t="s">
        <v>699</v>
      </c>
      <c r="B109" s="273" t="s">
        <v>700</v>
      </c>
      <c r="C109" s="289">
        <v>55923.1</v>
      </c>
      <c r="D109" s="289"/>
      <c r="E109" s="301"/>
      <c r="F109" s="289">
        <f>C109+D109</f>
        <v>55923.1</v>
      </c>
    </row>
    <row r="110" spans="1:6" ht="19.5" customHeight="1">
      <c r="A110" s="254" t="s">
        <v>701</v>
      </c>
      <c r="B110" s="273" t="s">
        <v>702</v>
      </c>
      <c r="C110" s="289">
        <f>C111</f>
        <v>329.9</v>
      </c>
      <c r="D110" s="289">
        <f t="shared" ref="D110:F111" si="48">D111</f>
        <v>0</v>
      </c>
      <c r="E110" s="289">
        <f t="shared" si="48"/>
        <v>0</v>
      </c>
      <c r="F110" s="289">
        <f t="shared" si="48"/>
        <v>329.9</v>
      </c>
    </row>
    <row r="111" spans="1:6" ht="42" customHeight="1">
      <c r="A111" s="254" t="s">
        <v>703</v>
      </c>
      <c r="B111" s="273" t="s">
        <v>704</v>
      </c>
      <c r="C111" s="289">
        <f>C112</f>
        <v>329.9</v>
      </c>
      <c r="D111" s="289">
        <f t="shared" si="48"/>
        <v>0</v>
      </c>
      <c r="E111" s="289">
        <f t="shared" si="48"/>
        <v>0</v>
      </c>
      <c r="F111" s="289">
        <f t="shared" si="48"/>
        <v>329.9</v>
      </c>
    </row>
    <row r="112" spans="1:6" ht="42" customHeight="1">
      <c r="A112" s="314" t="s">
        <v>705</v>
      </c>
      <c r="B112" s="369" t="s">
        <v>706</v>
      </c>
      <c r="C112" s="289">
        <v>329.9</v>
      </c>
      <c r="D112" s="289"/>
      <c r="E112" s="301"/>
      <c r="F112" s="289">
        <f>C112+D112</f>
        <v>329.9</v>
      </c>
    </row>
    <row r="113" spans="1:6" ht="68.25" customHeight="1">
      <c r="A113" s="314" t="s">
        <v>707</v>
      </c>
      <c r="B113" s="273" t="s">
        <v>708</v>
      </c>
      <c r="C113" s="289">
        <f>C114</f>
        <v>55.2</v>
      </c>
      <c r="D113" s="289">
        <f t="shared" ref="D113:F114" si="49">D114</f>
        <v>0</v>
      </c>
      <c r="E113" s="289">
        <f t="shared" si="49"/>
        <v>0</v>
      </c>
      <c r="F113" s="289">
        <f t="shared" si="49"/>
        <v>55.2</v>
      </c>
    </row>
    <row r="114" spans="1:6" ht="42" customHeight="1">
      <c r="A114" s="314" t="s">
        <v>709</v>
      </c>
      <c r="B114" s="273" t="s">
        <v>710</v>
      </c>
      <c r="C114" s="289">
        <f>C115</f>
        <v>55.2</v>
      </c>
      <c r="D114" s="289">
        <f t="shared" si="49"/>
        <v>0</v>
      </c>
      <c r="E114" s="289">
        <f t="shared" si="49"/>
        <v>0</v>
      </c>
      <c r="F114" s="289">
        <f t="shared" si="49"/>
        <v>55.2</v>
      </c>
    </row>
    <row r="115" spans="1:6" ht="42" customHeight="1">
      <c r="A115" s="314" t="s">
        <v>711</v>
      </c>
      <c r="B115" s="273" t="s">
        <v>712</v>
      </c>
      <c r="C115" s="289">
        <v>55.2</v>
      </c>
      <c r="D115" s="289"/>
      <c r="E115" s="301"/>
      <c r="F115" s="181">
        <f>C115+D115</f>
        <v>55.2</v>
      </c>
    </row>
    <row r="116" spans="1:6" ht="30" customHeight="1">
      <c r="A116" s="314" t="s">
        <v>713</v>
      </c>
      <c r="B116" s="273" t="s">
        <v>714</v>
      </c>
      <c r="C116" s="289">
        <f>C117</f>
        <v>-33.5</v>
      </c>
      <c r="D116" s="289">
        <f t="shared" ref="D116:F116" si="50">D117</f>
        <v>0</v>
      </c>
      <c r="E116" s="289">
        <f t="shared" si="50"/>
        <v>0</v>
      </c>
      <c r="F116" s="289">
        <f t="shared" si="50"/>
        <v>-33.5</v>
      </c>
    </row>
    <row r="117" spans="1:6" ht="30" customHeight="1">
      <c r="A117" s="314" t="s">
        <v>715</v>
      </c>
      <c r="B117" s="273" t="s">
        <v>716</v>
      </c>
      <c r="C117" s="289">
        <f>C118+C119</f>
        <v>-33.5</v>
      </c>
      <c r="D117" s="289">
        <f t="shared" ref="D117:F117" si="51">D118+D119</f>
        <v>0</v>
      </c>
      <c r="E117" s="289">
        <f t="shared" si="51"/>
        <v>0</v>
      </c>
      <c r="F117" s="289">
        <f t="shared" si="51"/>
        <v>-33.5</v>
      </c>
    </row>
    <row r="118" spans="1:6" ht="42" customHeight="1">
      <c r="A118" s="314" t="s">
        <v>717</v>
      </c>
      <c r="B118" s="273" t="s">
        <v>718</v>
      </c>
      <c r="C118" s="289">
        <v>-1.4</v>
      </c>
      <c r="D118" s="289"/>
      <c r="E118" s="301"/>
      <c r="F118" s="181">
        <f>C118+D118</f>
        <v>-1.4</v>
      </c>
    </row>
    <row r="119" spans="1:6" ht="29.25" customHeight="1">
      <c r="A119" s="314" t="s">
        <v>719</v>
      </c>
      <c r="B119" s="273" t="s">
        <v>720</v>
      </c>
      <c r="C119" s="289">
        <v>-32.1</v>
      </c>
      <c r="D119" s="289"/>
      <c r="E119" s="301"/>
      <c r="F119" s="181">
        <f>C119+D119</f>
        <v>-32.1</v>
      </c>
    </row>
    <row r="120" spans="1:6" ht="19.5" customHeight="1">
      <c r="A120" s="315"/>
      <c r="B120" s="13" t="s">
        <v>721</v>
      </c>
      <c r="C120" s="287">
        <f t="shared" ref="C120:F120" si="52">C17+C87</f>
        <v>182392.9</v>
      </c>
      <c r="D120" s="287">
        <f t="shared" si="52"/>
        <v>94.3</v>
      </c>
      <c r="E120" s="287">
        <f t="shared" si="52"/>
        <v>0</v>
      </c>
      <c r="F120" s="287">
        <f t="shared" si="52"/>
        <v>182487.2</v>
      </c>
    </row>
    <row r="121" spans="1:6">
      <c r="A121" s="12"/>
      <c r="B121" s="12"/>
      <c r="C121" s="12"/>
      <c r="D121" s="12"/>
      <c r="E121" s="12"/>
    </row>
    <row r="122" spans="1:6">
      <c r="A122" s="12"/>
      <c r="B122" s="12"/>
      <c r="C122" s="12"/>
      <c r="D122" s="12"/>
      <c r="E122" s="12"/>
    </row>
  </sheetData>
  <mergeCells count="31">
    <mergeCell ref="A12:C12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A11:C11"/>
    <mergeCell ref="A13:C13"/>
    <mergeCell ref="B15:C15"/>
    <mergeCell ref="A26:A27"/>
    <mergeCell ref="B26:B27"/>
    <mergeCell ref="C26:C27"/>
    <mergeCell ref="A32:A33"/>
    <mergeCell ref="B32:B33"/>
    <mergeCell ref="C32:C33"/>
    <mergeCell ref="F32:F33"/>
    <mergeCell ref="F26:F27"/>
    <mergeCell ref="A28:A29"/>
    <mergeCell ref="B28:B29"/>
    <mergeCell ref="C28:C29"/>
    <mergeCell ref="F28:F29"/>
    <mergeCell ref="A30:A31"/>
    <mergeCell ref="B30:B31"/>
    <mergeCell ref="C30:C31"/>
    <mergeCell ref="F30:F31"/>
    <mergeCell ref="D26:D2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topLeftCell="A13" workbookViewId="0">
      <selection activeCell="A4" sqref="A4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410" t="s">
        <v>437</v>
      </c>
      <c r="B1" s="428"/>
      <c r="C1" s="428"/>
      <c r="D1" s="428"/>
      <c r="E1" s="428"/>
    </row>
    <row r="2" spans="1:5" ht="15.75">
      <c r="A2" s="410" t="s">
        <v>722</v>
      </c>
      <c r="B2" s="428"/>
      <c r="C2" s="428"/>
      <c r="D2" s="428"/>
      <c r="E2" s="428"/>
    </row>
    <row r="3" spans="1:5" ht="15.75">
      <c r="A3" s="316"/>
      <c r="B3" s="410" t="s">
        <v>1</v>
      </c>
      <c r="C3" s="410"/>
      <c r="D3" s="410"/>
      <c r="E3" s="410"/>
    </row>
    <row r="4" spans="1:5" ht="15.75">
      <c r="A4" s="317"/>
      <c r="B4" s="410" t="s">
        <v>2</v>
      </c>
      <c r="C4" s="410"/>
      <c r="D4" s="410"/>
      <c r="E4" s="410"/>
    </row>
    <row r="5" spans="1:5" ht="15.75">
      <c r="A5" s="318"/>
      <c r="B5" s="410" t="s">
        <v>818</v>
      </c>
      <c r="C5" s="410"/>
      <c r="D5" s="410"/>
      <c r="E5" s="410"/>
    </row>
    <row r="6" spans="1:5" ht="15.75">
      <c r="A6" s="410" t="s">
        <v>723</v>
      </c>
      <c r="B6" s="428"/>
      <c r="C6" s="428"/>
      <c r="D6" s="428"/>
      <c r="E6" s="428"/>
    </row>
    <row r="7" spans="1:5" ht="15.75">
      <c r="A7" s="410" t="s">
        <v>722</v>
      </c>
      <c r="B7" s="428"/>
      <c r="C7" s="428"/>
      <c r="D7" s="428"/>
      <c r="E7" s="428"/>
    </row>
    <row r="8" spans="1:5" ht="15.75">
      <c r="A8" s="316"/>
      <c r="B8" s="410" t="s">
        <v>1</v>
      </c>
      <c r="C8" s="410"/>
      <c r="D8" s="410"/>
      <c r="E8" s="410"/>
    </row>
    <row r="9" spans="1:5" ht="15.75">
      <c r="A9" s="317"/>
      <c r="B9" s="410" t="s">
        <v>2</v>
      </c>
      <c r="C9" s="410"/>
      <c r="D9" s="410"/>
      <c r="E9" s="410"/>
    </row>
    <row r="10" spans="1:5" ht="15.75">
      <c r="A10" s="318"/>
      <c r="B10" s="410" t="s">
        <v>429</v>
      </c>
      <c r="C10" s="410"/>
      <c r="D10" s="410"/>
      <c r="E10" s="410"/>
    </row>
    <row r="11" spans="1:5" ht="15.75">
      <c r="A11" s="318"/>
      <c r="B11" s="326"/>
      <c r="C11" s="326"/>
      <c r="D11" s="326"/>
      <c r="E11" s="326"/>
    </row>
    <row r="12" spans="1:5" ht="15.75" customHeight="1">
      <c r="A12" s="412" t="s">
        <v>724</v>
      </c>
      <c r="B12" s="412"/>
      <c r="C12" s="412"/>
      <c r="D12" s="412"/>
      <c r="E12" s="412"/>
    </row>
    <row r="13" spans="1:5" ht="15" customHeight="1">
      <c r="A13" s="412" t="s">
        <v>725</v>
      </c>
      <c r="B13" s="412"/>
      <c r="C13" s="412"/>
      <c r="D13" s="412"/>
      <c r="E13" s="412"/>
    </row>
    <row r="14" spans="1:5" ht="15" customHeight="1">
      <c r="A14" s="412"/>
      <c r="B14" s="412"/>
      <c r="C14" s="412"/>
      <c r="D14" s="412"/>
      <c r="E14" s="412"/>
    </row>
    <row r="15" spans="1:5" ht="15.75" customHeight="1">
      <c r="A15" s="412" t="s">
        <v>726</v>
      </c>
      <c r="B15" s="412"/>
      <c r="C15" s="412"/>
      <c r="D15" s="412"/>
      <c r="E15" s="412"/>
    </row>
    <row r="16" spans="1:5" ht="15" customHeight="1">
      <c r="A16" s="405" t="s">
        <v>727</v>
      </c>
      <c r="B16" s="425"/>
      <c r="C16" s="425"/>
      <c r="D16" s="425"/>
      <c r="E16" s="425"/>
    </row>
    <row r="17" spans="1:5" ht="15" customHeight="1">
      <c r="A17" s="423" t="s">
        <v>728</v>
      </c>
      <c r="B17" s="423" t="s">
        <v>729</v>
      </c>
      <c r="C17" s="330" t="s">
        <v>330</v>
      </c>
      <c r="D17" s="330" t="s">
        <v>730</v>
      </c>
      <c r="E17" s="426" t="s">
        <v>731</v>
      </c>
    </row>
    <row r="18" spans="1:5">
      <c r="A18" s="423"/>
      <c r="B18" s="423"/>
      <c r="C18" s="331"/>
      <c r="D18" s="331"/>
      <c r="E18" s="427"/>
    </row>
    <row r="19" spans="1:5" ht="15" customHeight="1">
      <c r="A19" s="420" t="s">
        <v>732</v>
      </c>
      <c r="B19" s="421" t="s">
        <v>733</v>
      </c>
      <c r="C19" s="422">
        <f>C21</f>
        <v>3783.1999999999825</v>
      </c>
      <c r="D19" s="422">
        <f t="shared" ref="D19:E19" si="0">D21</f>
        <v>0</v>
      </c>
      <c r="E19" s="422">
        <f t="shared" si="0"/>
        <v>0</v>
      </c>
    </row>
    <row r="20" spans="1:5">
      <c r="A20" s="420"/>
      <c r="B20" s="421"/>
      <c r="C20" s="422"/>
      <c r="D20" s="422"/>
      <c r="E20" s="422"/>
    </row>
    <row r="21" spans="1:5" ht="15" customHeight="1">
      <c r="A21" s="420" t="s">
        <v>734</v>
      </c>
      <c r="B21" s="421" t="s">
        <v>735</v>
      </c>
      <c r="C21" s="422">
        <f>C23+C28</f>
        <v>3783.1999999999825</v>
      </c>
      <c r="D21" s="422">
        <f t="shared" ref="D21:E21" si="1">D23+D28</f>
        <v>0</v>
      </c>
      <c r="E21" s="422">
        <f t="shared" si="1"/>
        <v>0</v>
      </c>
    </row>
    <row r="22" spans="1:5">
      <c r="A22" s="420"/>
      <c r="B22" s="421"/>
      <c r="C22" s="422"/>
      <c r="D22" s="422"/>
      <c r="E22" s="422"/>
    </row>
    <row r="23" spans="1:5">
      <c r="A23" s="327" t="s">
        <v>736</v>
      </c>
      <c r="B23" s="319" t="s">
        <v>737</v>
      </c>
      <c r="C23" s="327">
        <f>C24</f>
        <v>-183258.1</v>
      </c>
      <c r="D23" s="327">
        <f t="shared" ref="D23:E25" si="2">D24</f>
        <v>-177474</v>
      </c>
      <c r="E23" s="327">
        <f t="shared" si="2"/>
        <v>-181740.4</v>
      </c>
    </row>
    <row r="24" spans="1:5" ht="25.5">
      <c r="A24" s="327" t="s">
        <v>738</v>
      </c>
      <c r="B24" s="319" t="s">
        <v>739</v>
      </c>
      <c r="C24" s="327">
        <f>C25</f>
        <v>-183258.1</v>
      </c>
      <c r="D24" s="327">
        <f t="shared" si="2"/>
        <v>-177474</v>
      </c>
      <c r="E24" s="327">
        <f t="shared" si="2"/>
        <v>-181740.4</v>
      </c>
    </row>
    <row r="25" spans="1:5" ht="25.5">
      <c r="A25" s="327" t="s">
        <v>740</v>
      </c>
      <c r="B25" s="319" t="s">
        <v>741</v>
      </c>
      <c r="C25" s="327">
        <f>C26</f>
        <v>-183258.1</v>
      </c>
      <c r="D25" s="327">
        <f t="shared" si="2"/>
        <v>-177474</v>
      </c>
      <c r="E25" s="327">
        <f t="shared" si="2"/>
        <v>-181740.4</v>
      </c>
    </row>
    <row r="26" spans="1:5" ht="15" customHeight="1">
      <c r="A26" s="423" t="s">
        <v>742</v>
      </c>
      <c r="B26" s="424" t="s">
        <v>743</v>
      </c>
      <c r="C26" s="419">
        <v>-183258.1</v>
      </c>
      <c r="D26" s="419">
        <v>-177474</v>
      </c>
      <c r="E26" s="419">
        <v>-181740.4</v>
      </c>
    </row>
    <row r="27" spans="1:5">
      <c r="A27" s="423"/>
      <c r="B27" s="424"/>
      <c r="C27" s="419"/>
      <c r="D27" s="419"/>
      <c r="E27" s="419"/>
    </row>
    <row r="28" spans="1:5">
      <c r="A28" s="327" t="s">
        <v>744</v>
      </c>
      <c r="B28" s="319" t="s">
        <v>745</v>
      </c>
      <c r="C28" s="320">
        <f>C29</f>
        <v>187041.3</v>
      </c>
      <c r="D28" s="327">
        <f t="shared" ref="D28:E29" si="3">D29</f>
        <v>177474</v>
      </c>
      <c r="E28" s="327">
        <f t="shared" si="3"/>
        <v>181740.4</v>
      </c>
    </row>
    <row r="29" spans="1:5" ht="25.5">
      <c r="A29" s="327" t="s">
        <v>746</v>
      </c>
      <c r="B29" s="319" t="s">
        <v>747</v>
      </c>
      <c r="C29" s="320">
        <f>C30</f>
        <v>187041.3</v>
      </c>
      <c r="D29" s="327">
        <f t="shared" si="3"/>
        <v>177474</v>
      </c>
      <c r="E29" s="327">
        <f t="shared" si="3"/>
        <v>181740.4</v>
      </c>
    </row>
    <row r="30" spans="1:5" ht="25.5">
      <c r="A30" s="327" t="s">
        <v>748</v>
      </c>
      <c r="B30" s="319" t="s">
        <v>749</v>
      </c>
      <c r="C30" s="320">
        <f>C31</f>
        <v>187041.3</v>
      </c>
      <c r="D30" s="327">
        <f>D31</f>
        <v>177474</v>
      </c>
      <c r="E30" s="327">
        <f>E31</f>
        <v>181740.4</v>
      </c>
    </row>
    <row r="31" spans="1:5" ht="15" customHeight="1">
      <c r="A31" s="414" t="s">
        <v>750</v>
      </c>
      <c r="B31" s="416" t="s">
        <v>751</v>
      </c>
      <c r="C31" s="418">
        <v>187041.3</v>
      </c>
      <c r="D31" s="419">
        <v>177474</v>
      </c>
      <c r="E31" s="419">
        <v>181740.4</v>
      </c>
    </row>
    <row r="32" spans="1:5">
      <c r="A32" s="415"/>
      <c r="B32" s="417"/>
      <c r="C32" s="418"/>
      <c r="D32" s="419"/>
      <c r="E32" s="419"/>
    </row>
    <row r="33" spans="1:5" ht="38.25">
      <c r="A33" s="328" t="s">
        <v>752</v>
      </c>
      <c r="B33" s="333" t="s">
        <v>753</v>
      </c>
      <c r="C33" s="332">
        <f>C34+C38</f>
        <v>0</v>
      </c>
      <c r="D33" s="332">
        <f t="shared" ref="D33:E33" si="4">D34+D38</f>
        <v>0</v>
      </c>
      <c r="E33" s="332">
        <f t="shared" si="4"/>
        <v>0</v>
      </c>
    </row>
    <row r="34" spans="1:5" ht="38.25">
      <c r="A34" s="329" t="s">
        <v>752</v>
      </c>
      <c r="B34" s="334" t="s">
        <v>754</v>
      </c>
      <c r="C34" s="332">
        <f>C35</f>
        <v>-770.9</v>
      </c>
      <c r="D34" s="332"/>
      <c r="E34" s="332"/>
    </row>
    <row r="35" spans="1:5" ht="51">
      <c r="A35" s="329" t="s">
        <v>755</v>
      </c>
      <c r="B35" s="334" t="s">
        <v>756</v>
      </c>
      <c r="C35" s="332">
        <f>C36</f>
        <v>-770.9</v>
      </c>
      <c r="D35" s="332"/>
      <c r="E35" s="332"/>
    </row>
    <row r="36" spans="1:5" ht="63.75">
      <c r="A36" s="329" t="s">
        <v>757</v>
      </c>
      <c r="B36" s="334" t="s">
        <v>758</v>
      </c>
      <c r="C36" s="332">
        <f>C37</f>
        <v>-770.9</v>
      </c>
      <c r="D36" s="332"/>
      <c r="E36" s="332"/>
    </row>
    <row r="37" spans="1:5" ht="63.75">
      <c r="A37" s="329" t="s">
        <v>759</v>
      </c>
      <c r="B37" s="334" t="s">
        <v>758</v>
      </c>
      <c r="C37" s="332">
        <v>-770.9</v>
      </c>
      <c r="D37" s="332"/>
      <c r="E37" s="332"/>
    </row>
    <row r="38" spans="1:5" ht="38.25">
      <c r="A38" s="329" t="s">
        <v>760</v>
      </c>
      <c r="B38" s="334" t="s">
        <v>761</v>
      </c>
      <c r="C38" s="332">
        <f>C39</f>
        <v>770.9</v>
      </c>
      <c r="D38" s="332"/>
      <c r="E38" s="332"/>
    </row>
    <row r="39" spans="1:5" ht="63.75">
      <c r="A39" s="329" t="s">
        <v>762</v>
      </c>
      <c r="B39" s="334" t="s">
        <v>763</v>
      </c>
      <c r="C39" s="332">
        <f>C40</f>
        <v>770.9</v>
      </c>
      <c r="D39" s="332"/>
      <c r="E39" s="332"/>
    </row>
    <row r="40" spans="1:5" ht="63.75">
      <c r="A40" s="329" t="s">
        <v>764</v>
      </c>
      <c r="B40" s="334" t="s">
        <v>765</v>
      </c>
      <c r="C40" s="332">
        <v>770.9</v>
      </c>
      <c r="D40" s="332"/>
      <c r="E40" s="332"/>
    </row>
    <row r="41" spans="1:5">
      <c r="A41" s="321"/>
      <c r="B41" s="322"/>
      <c r="C41" s="322"/>
      <c r="D41" s="322"/>
      <c r="E41" s="321"/>
    </row>
    <row r="42" spans="1:5">
      <c r="A42" s="321"/>
      <c r="B42" s="322"/>
      <c r="C42" s="322"/>
      <c r="D42" s="322"/>
      <c r="E42" s="321"/>
    </row>
    <row r="43" spans="1:5" ht="15.75">
      <c r="A43" s="1"/>
    </row>
    <row r="44" spans="1:5" ht="15.75">
      <c r="A44" s="1"/>
    </row>
    <row r="45" spans="1:5" ht="15.75">
      <c r="A45" s="1"/>
    </row>
  </sheetData>
  <mergeCells count="37">
    <mergeCell ref="A13:E14"/>
    <mergeCell ref="A1:E1"/>
    <mergeCell ref="A2:E2"/>
    <mergeCell ref="B3:E3"/>
    <mergeCell ref="B4:E4"/>
    <mergeCell ref="B5:E5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91"/>
  <sheetViews>
    <sheetView view="pageBreakPreview" topLeftCell="A277" zoomScaleSheetLayoutView="100" workbookViewId="0">
      <selection activeCell="F289" sqref="F289"/>
    </sheetView>
  </sheetViews>
  <sheetFormatPr defaultRowHeight="12.75"/>
  <cols>
    <col min="1" max="1" width="86.28515625" style="34" customWidth="1"/>
    <col min="2" max="2" width="12" style="34" customWidth="1"/>
    <col min="3" max="3" width="6.85546875" style="34" customWidth="1"/>
    <col min="4" max="4" width="9.5703125" style="34" customWidth="1"/>
    <col min="5" max="5" width="7.7109375" style="34" customWidth="1"/>
    <col min="6" max="6" width="10.140625" style="34" customWidth="1"/>
    <col min="7" max="16384" width="9.140625" style="34"/>
  </cols>
  <sheetData>
    <row r="1" spans="1:6" ht="15.75">
      <c r="A1" s="410" t="s">
        <v>442</v>
      </c>
      <c r="B1" s="410"/>
      <c r="C1" s="410"/>
      <c r="D1" s="410"/>
      <c r="E1" s="410"/>
      <c r="F1" s="410"/>
    </row>
    <row r="2" spans="1:6" ht="15.75">
      <c r="A2" s="410" t="s">
        <v>0</v>
      </c>
      <c r="B2" s="410"/>
      <c r="C2" s="410"/>
      <c r="D2" s="410"/>
      <c r="E2" s="410"/>
      <c r="F2" s="410"/>
    </row>
    <row r="3" spans="1:6" ht="15.75">
      <c r="A3" s="182"/>
      <c r="B3" s="410" t="s">
        <v>1</v>
      </c>
      <c r="C3" s="410"/>
      <c r="D3" s="410"/>
      <c r="E3" s="410"/>
      <c r="F3" s="410"/>
    </row>
    <row r="4" spans="1:6" ht="15.75">
      <c r="A4" s="182"/>
      <c r="B4" s="410" t="s">
        <v>2</v>
      </c>
      <c r="C4" s="410"/>
      <c r="D4" s="410"/>
      <c r="E4" s="410"/>
      <c r="F4" s="410"/>
    </row>
    <row r="5" spans="1:6" ht="15.75">
      <c r="A5" s="410" t="s">
        <v>818</v>
      </c>
      <c r="B5" s="410"/>
      <c r="C5" s="410"/>
      <c r="D5" s="410"/>
      <c r="E5" s="410"/>
      <c r="F5" s="410"/>
    </row>
    <row r="6" spans="1:6" ht="15.75">
      <c r="A6" s="410" t="s">
        <v>232</v>
      </c>
      <c r="B6" s="410"/>
      <c r="C6" s="410"/>
      <c r="D6" s="410"/>
      <c r="E6" s="410"/>
      <c r="F6" s="410"/>
    </row>
    <row r="7" spans="1:6" ht="15.75">
      <c r="A7" s="410" t="s">
        <v>0</v>
      </c>
      <c r="B7" s="410"/>
      <c r="C7" s="410"/>
      <c r="D7" s="410"/>
      <c r="E7" s="410"/>
      <c r="F7" s="410"/>
    </row>
    <row r="8" spans="1:6" ht="15.75" customHeight="1">
      <c r="A8" s="182"/>
      <c r="B8" s="410" t="s">
        <v>1</v>
      </c>
      <c r="C8" s="410"/>
      <c r="D8" s="410"/>
      <c r="E8" s="410"/>
      <c r="F8" s="410"/>
    </row>
    <row r="9" spans="1:6" ht="15.75" customHeight="1">
      <c r="A9" s="182"/>
      <c r="B9" s="410" t="s">
        <v>2</v>
      </c>
      <c r="C9" s="410"/>
      <c r="D9" s="410"/>
      <c r="E9" s="410"/>
      <c r="F9" s="410"/>
    </row>
    <row r="10" spans="1:6" ht="15.75">
      <c r="A10" s="410" t="s">
        <v>429</v>
      </c>
      <c r="B10" s="410"/>
      <c r="C10" s="410"/>
      <c r="D10" s="410"/>
      <c r="E10" s="410"/>
      <c r="F10" s="410"/>
    </row>
    <row r="11" spans="1:6" ht="15.75">
      <c r="A11" s="1"/>
      <c r="B11" s="1"/>
      <c r="C11" s="1"/>
      <c r="D11" s="1"/>
      <c r="E11" s="1"/>
      <c r="F11" s="1"/>
    </row>
    <row r="12" spans="1:6" ht="15.75">
      <c r="A12" s="433" t="s">
        <v>9</v>
      </c>
      <c r="B12" s="428"/>
      <c r="C12" s="428"/>
      <c r="D12" s="428"/>
      <c r="E12" s="1"/>
      <c r="F12" s="1"/>
    </row>
    <row r="13" spans="1:6" ht="15.75">
      <c r="A13" s="433" t="s">
        <v>25</v>
      </c>
      <c r="B13" s="428"/>
      <c r="C13" s="428"/>
      <c r="D13" s="428"/>
      <c r="E13" s="1"/>
      <c r="F13" s="1"/>
    </row>
    <row r="14" spans="1:6" ht="15.75">
      <c r="A14" s="433" t="s">
        <v>26</v>
      </c>
      <c r="B14" s="428"/>
      <c r="C14" s="428"/>
      <c r="D14" s="428"/>
      <c r="E14" s="1"/>
      <c r="F14" s="1"/>
    </row>
    <row r="15" spans="1:6" ht="30.75" customHeight="1">
      <c r="A15" s="433" t="s">
        <v>381</v>
      </c>
      <c r="B15" s="428"/>
      <c r="C15" s="428"/>
      <c r="D15" s="428"/>
      <c r="E15" s="1"/>
      <c r="F15" s="1"/>
    </row>
    <row r="16" spans="1:6" ht="21.75" customHeight="1">
      <c r="A16" s="435"/>
      <c r="B16" s="436"/>
      <c r="C16" s="436"/>
      <c r="D16" s="436"/>
      <c r="E16" s="184"/>
      <c r="F16" s="184"/>
    </row>
    <row r="17" spans="1:6" ht="15.75" customHeight="1">
      <c r="A17" s="422" t="s">
        <v>10</v>
      </c>
      <c r="B17" s="422" t="s">
        <v>11</v>
      </c>
      <c r="C17" s="422" t="s">
        <v>12</v>
      </c>
      <c r="D17" s="439" t="s">
        <v>318</v>
      </c>
      <c r="E17" s="431" t="s">
        <v>438</v>
      </c>
      <c r="F17" s="431" t="s">
        <v>439</v>
      </c>
    </row>
    <row r="18" spans="1:6" ht="34.5" customHeight="1">
      <c r="A18" s="422"/>
      <c r="B18" s="422"/>
      <c r="C18" s="422"/>
      <c r="D18" s="440"/>
      <c r="E18" s="432"/>
      <c r="F18" s="432"/>
    </row>
    <row r="19" spans="1:6" ht="19.5" customHeight="1">
      <c r="A19" s="30" t="s">
        <v>13</v>
      </c>
      <c r="B19" s="35" t="s">
        <v>89</v>
      </c>
      <c r="C19" s="26"/>
      <c r="D19" s="68">
        <f>D20+D33+D42+D46+D65+D73+D82+D90+D94+D99</f>
        <v>115213.8</v>
      </c>
      <c r="E19" s="250">
        <f t="shared" ref="E19:F19" si="0">E20+E33+E42+E46+E65+E73+E82+E90+E94+E99</f>
        <v>-5.6843418860808015E-14</v>
      </c>
      <c r="F19" s="250">
        <f t="shared" si="0"/>
        <v>115213.79999999999</v>
      </c>
    </row>
    <row r="20" spans="1:6" s="36" customFormat="1" ht="17.25" customHeight="1">
      <c r="A20" s="30" t="s">
        <v>90</v>
      </c>
      <c r="B20" s="35" t="s">
        <v>91</v>
      </c>
      <c r="C20" s="21"/>
      <c r="D20" s="52">
        <f>D21+D30</f>
        <v>6697.3000000000011</v>
      </c>
      <c r="E20" s="178">
        <f>E21+E30</f>
        <v>0</v>
      </c>
      <c r="F20" s="178">
        <f>F21+F30</f>
        <v>6697.3000000000011</v>
      </c>
    </row>
    <row r="21" spans="1:6" ht="17.25" customHeight="1">
      <c r="A21" s="24" t="s">
        <v>93</v>
      </c>
      <c r="B21" s="25" t="s">
        <v>101</v>
      </c>
      <c r="C21" s="29"/>
      <c r="D21" s="69">
        <f>D22+D23+D24+D25+D26+D27+D29+D28</f>
        <v>6602.2000000000007</v>
      </c>
      <c r="E21" s="230">
        <f t="shared" ref="E21:F21" si="1">E22+E23+E24+E25+E26+E27+E29+E28</f>
        <v>0</v>
      </c>
      <c r="F21" s="230">
        <f t="shared" si="1"/>
        <v>6602.2000000000007</v>
      </c>
    </row>
    <row r="22" spans="1:6" ht="27.75" customHeight="1">
      <c r="A22" s="90" t="s">
        <v>256</v>
      </c>
      <c r="B22" s="25" t="s">
        <v>102</v>
      </c>
      <c r="C22" s="22">
        <v>200</v>
      </c>
      <c r="D22" s="51">
        <v>949.8</v>
      </c>
      <c r="E22" s="181"/>
      <c r="F22" s="177">
        <f>D22+E22</f>
        <v>949.8</v>
      </c>
    </row>
    <row r="23" spans="1:6" ht="41.25" customHeight="1">
      <c r="A23" s="216" t="s">
        <v>92</v>
      </c>
      <c r="B23" s="25" t="s">
        <v>102</v>
      </c>
      <c r="C23" s="22">
        <v>600</v>
      </c>
      <c r="D23" s="51">
        <v>1800</v>
      </c>
      <c r="E23" s="181"/>
      <c r="F23" s="219">
        <f>D23+E23</f>
        <v>1800</v>
      </c>
    </row>
    <row r="24" spans="1:6" ht="27.75" customHeight="1">
      <c r="A24" s="89" t="s">
        <v>319</v>
      </c>
      <c r="B24" s="88" t="s">
        <v>103</v>
      </c>
      <c r="C24" s="48">
        <v>200</v>
      </c>
      <c r="D24" s="51">
        <v>895</v>
      </c>
      <c r="E24" s="181"/>
      <c r="F24" s="177">
        <f>D24+E24</f>
        <v>895</v>
      </c>
    </row>
    <row r="25" spans="1:6" ht="30" customHeight="1">
      <c r="A25" s="216" t="s">
        <v>453</v>
      </c>
      <c r="B25" s="210" t="s">
        <v>451</v>
      </c>
      <c r="C25" s="37">
        <v>200</v>
      </c>
      <c r="D25" s="214">
        <v>500</v>
      </c>
      <c r="E25" s="181"/>
      <c r="F25" s="214">
        <f>D25+E25</f>
        <v>500</v>
      </c>
    </row>
    <row r="26" spans="1:6" ht="37.5" customHeight="1">
      <c r="A26" s="216" t="s">
        <v>455</v>
      </c>
      <c r="B26" s="210" t="s">
        <v>451</v>
      </c>
      <c r="C26" s="37">
        <v>600</v>
      </c>
      <c r="D26" s="214">
        <v>0</v>
      </c>
      <c r="E26" s="181"/>
      <c r="F26" s="214">
        <f t="shared" ref="F26:F29" si="2">D26+E26</f>
        <v>0</v>
      </c>
    </row>
    <row r="27" spans="1:6" ht="37.5" customHeight="1">
      <c r="A27" s="216" t="s">
        <v>454</v>
      </c>
      <c r="B27" s="210" t="s">
        <v>452</v>
      </c>
      <c r="C27" s="37">
        <v>200</v>
      </c>
      <c r="D27" s="214">
        <v>730</v>
      </c>
      <c r="E27" s="181"/>
      <c r="F27" s="214">
        <f t="shared" si="2"/>
        <v>730</v>
      </c>
    </row>
    <row r="28" spans="1:6" ht="67.5" customHeight="1">
      <c r="A28" s="229" t="s">
        <v>463</v>
      </c>
      <c r="B28" s="227" t="s">
        <v>464</v>
      </c>
      <c r="C28" s="37">
        <v>200</v>
      </c>
      <c r="D28" s="230">
        <v>1507.4</v>
      </c>
      <c r="E28" s="181"/>
      <c r="F28" s="230">
        <f>D28+E28</f>
        <v>1507.4</v>
      </c>
    </row>
    <row r="29" spans="1:6" ht="37.5" customHeight="1">
      <c r="A29" s="216" t="s">
        <v>457</v>
      </c>
      <c r="B29" s="210" t="s">
        <v>456</v>
      </c>
      <c r="C29" s="37">
        <v>200</v>
      </c>
      <c r="D29" s="214">
        <v>220</v>
      </c>
      <c r="E29" s="181"/>
      <c r="F29" s="214">
        <f t="shared" si="2"/>
        <v>220</v>
      </c>
    </row>
    <row r="30" spans="1:6" ht="18.75" customHeight="1">
      <c r="A30" s="83" t="s">
        <v>104</v>
      </c>
      <c r="B30" s="80" t="s">
        <v>105</v>
      </c>
      <c r="C30" s="85"/>
      <c r="D30" s="84">
        <f>D31+D32</f>
        <v>95.1</v>
      </c>
      <c r="E30" s="180"/>
      <c r="F30" s="177">
        <f>F31+F32</f>
        <v>95.1</v>
      </c>
    </row>
    <row r="31" spans="1:6" ht="27" customHeight="1">
      <c r="A31" s="216" t="s">
        <v>258</v>
      </c>
      <c r="B31" s="71" t="s">
        <v>106</v>
      </c>
      <c r="C31" s="37">
        <v>200</v>
      </c>
      <c r="D31" s="73">
        <v>45.1</v>
      </c>
      <c r="E31" s="180"/>
      <c r="F31" s="177">
        <v>45.1</v>
      </c>
    </row>
    <row r="32" spans="1:6" ht="18" customHeight="1">
      <c r="A32" s="58" t="s">
        <v>242</v>
      </c>
      <c r="B32" s="57" t="s">
        <v>106</v>
      </c>
      <c r="C32" s="37">
        <v>300</v>
      </c>
      <c r="D32" s="59">
        <v>50</v>
      </c>
      <c r="E32" s="180"/>
      <c r="F32" s="177">
        <v>50</v>
      </c>
    </row>
    <row r="33" spans="1:6" ht="27" customHeight="1">
      <c r="A33" s="39" t="s">
        <v>108</v>
      </c>
      <c r="B33" s="15" t="s">
        <v>107</v>
      </c>
      <c r="C33" s="37"/>
      <c r="D33" s="325">
        <f t="shared" ref="D33:F33" si="3">D34</f>
        <v>2084.6999999999998</v>
      </c>
      <c r="E33" s="178">
        <f t="shared" si="3"/>
        <v>0</v>
      </c>
      <c r="F33" s="178">
        <f t="shared" si="3"/>
        <v>2084.6999999999998</v>
      </c>
    </row>
    <row r="34" spans="1:6" ht="25.5" customHeight="1">
      <c r="A34" s="27" t="s">
        <v>109</v>
      </c>
      <c r="B34" s="25" t="s">
        <v>110</v>
      </c>
      <c r="C34" s="37"/>
      <c r="D34" s="67">
        <f>SUM(D35:D41)</f>
        <v>2084.6999999999998</v>
      </c>
      <c r="E34" s="177">
        <f t="shared" ref="E34:F34" si="4">SUM(E35:E41)</f>
        <v>0</v>
      </c>
      <c r="F34" s="177">
        <f t="shared" si="4"/>
        <v>2084.6999999999998</v>
      </c>
    </row>
    <row r="35" spans="1:6" ht="39" customHeight="1">
      <c r="A35" s="90" t="s">
        <v>320</v>
      </c>
      <c r="B35" s="121" t="s">
        <v>380</v>
      </c>
      <c r="C35" s="37">
        <v>200</v>
      </c>
      <c r="D35" s="91">
        <v>307.5</v>
      </c>
      <c r="E35" s="180"/>
      <c r="F35" s="177">
        <v>307.5</v>
      </c>
    </row>
    <row r="36" spans="1:6" ht="39.75" customHeight="1">
      <c r="A36" s="90" t="s">
        <v>322</v>
      </c>
      <c r="B36" s="121" t="s">
        <v>380</v>
      </c>
      <c r="C36" s="37">
        <v>600</v>
      </c>
      <c r="D36" s="91">
        <v>821.6</v>
      </c>
      <c r="E36" s="180"/>
      <c r="F36" s="177">
        <v>821.6</v>
      </c>
    </row>
    <row r="37" spans="1:6" ht="52.5" customHeight="1">
      <c r="A37" s="7" t="s">
        <v>259</v>
      </c>
      <c r="B37" s="88" t="s">
        <v>111</v>
      </c>
      <c r="C37" s="92">
        <v>200</v>
      </c>
      <c r="D37" s="91">
        <v>67.599999999999994</v>
      </c>
      <c r="E37" s="93"/>
      <c r="F37" s="177">
        <f>D37+E37</f>
        <v>67.599999999999994</v>
      </c>
    </row>
    <row r="38" spans="1:6" ht="64.5" customHeight="1">
      <c r="A38" s="7" t="s">
        <v>321</v>
      </c>
      <c r="B38" s="25" t="s">
        <v>111</v>
      </c>
      <c r="C38" s="22">
        <v>600</v>
      </c>
      <c r="D38" s="51">
        <v>33.799999999999997</v>
      </c>
      <c r="E38" s="93"/>
      <c r="F38" s="355">
        <f>D38+E38</f>
        <v>33.799999999999997</v>
      </c>
    </row>
    <row r="39" spans="1:6" ht="46.5" customHeight="1">
      <c r="A39" s="437" t="s">
        <v>260</v>
      </c>
      <c r="B39" s="402" t="s">
        <v>112</v>
      </c>
      <c r="C39" s="434">
        <v>200</v>
      </c>
      <c r="D39" s="399">
        <v>199.5</v>
      </c>
      <c r="E39" s="429"/>
      <c r="F39" s="399">
        <v>199.5</v>
      </c>
    </row>
    <row r="40" spans="1:6" ht="30.75" customHeight="1">
      <c r="A40" s="438"/>
      <c r="B40" s="396"/>
      <c r="C40" s="419"/>
      <c r="D40" s="400"/>
      <c r="E40" s="430"/>
      <c r="F40" s="400"/>
    </row>
    <row r="41" spans="1:6" ht="53.25" customHeight="1">
      <c r="A41" s="24" t="s">
        <v>113</v>
      </c>
      <c r="B41" s="25" t="s">
        <v>114</v>
      </c>
      <c r="C41" s="22">
        <v>300</v>
      </c>
      <c r="D41" s="51">
        <v>654.70000000000005</v>
      </c>
      <c r="E41" s="180"/>
      <c r="F41" s="177">
        <v>654.70000000000005</v>
      </c>
    </row>
    <row r="42" spans="1:6" ht="16.5" customHeight="1">
      <c r="A42" s="28" t="s">
        <v>234</v>
      </c>
      <c r="B42" s="15" t="s">
        <v>237</v>
      </c>
      <c r="C42" s="38"/>
      <c r="D42" s="325">
        <f t="shared" ref="D42:F42" si="5">D43</f>
        <v>476.4</v>
      </c>
      <c r="E42" s="178">
        <f t="shared" si="5"/>
        <v>0</v>
      </c>
      <c r="F42" s="178">
        <f t="shared" si="5"/>
        <v>476.4</v>
      </c>
    </row>
    <row r="43" spans="1:6" ht="18.75" customHeight="1">
      <c r="A43" s="27" t="s">
        <v>235</v>
      </c>
      <c r="B43" s="25" t="s">
        <v>238</v>
      </c>
      <c r="C43" s="22"/>
      <c r="D43" s="51">
        <f>D44+D45</f>
        <v>476.4</v>
      </c>
      <c r="E43" s="177">
        <f t="shared" ref="E43:F43" si="6">E44+E45</f>
        <v>0</v>
      </c>
      <c r="F43" s="177">
        <f t="shared" si="6"/>
        <v>476.4</v>
      </c>
    </row>
    <row r="44" spans="1:6" ht="39" customHeight="1">
      <c r="A44" s="47" t="s">
        <v>261</v>
      </c>
      <c r="B44" s="25" t="s">
        <v>239</v>
      </c>
      <c r="C44" s="22">
        <v>200</v>
      </c>
      <c r="D44" s="51">
        <v>430.5</v>
      </c>
      <c r="E44" s="93"/>
      <c r="F44" s="177">
        <f>D44+E44</f>
        <v>430.5</v>
      </c>
    </row>
    <row r="45" spans="1:6" ht="42" customHeight="1">
      <c r="A45" s="109" t="s">
        <v>236</v>
      </c>
      <c r="B45" s="107" t="s">
        <v>239</v>
      </c>
      <c r="C45" s="111">
        <v>600</v>
      </c>
      <c r="D45" s="110">
        <v>45.9</v>
      </c>
      <c r="E45" s="93"/>
      <c r="F45" s="219">
        <f>D45+E45</f>
        <v>45.9</v>
      </c>
    </row>
    <row r="46" spans="1:6" ht="18" customHeight="1">
      <c r="A46" s="108" t="s">
        <v>115</v>
      </c>
      <c r="B46" s="15" t="s">
        <v>116</v>
      </c>
      <c r="C46" s="111"/>
      <c r="D46" s="325">
        <f t="shared" ref="D46:F46" si="7">D47+D54</f>
        <v>45135.5</v>
      </c>
      <c r="E46" s="178">
        <f t="shared" si="7"/>
        <v>78.099999999999966</v>
      </c>
      <c r="F46" s="178">
        <f t="shared" si="7"/>
        <v>45213.599999999991</v>
      </c>
    </row>
    <row r="47" spans="1:6" ht="18" customHeight="1">
      <c r="A47" s="58" t="s">
        <v>117</v>
      </c>
      <c r="B47" s="57" t="s">
        <v>118</v>
      </c>
      <c r="C47" s="60"/>
      <c r="D47" s="59">
        <f>D48+D49+D50+D51+D52+D53+D5</f>
        <v>9296.2999999999993</v>
      </c>
      <c r="E47" s="230">
        <f t="shared" ref="E47:F47" si="8">E48+E49+E50+E51+E52+E53+E5</f>
        <v>-371.90000000000003</v>
      </c>
      <c r="F47" s="230">
        <f t="shared" si="8"/>
        <v>8924.4</v>
      </c>
    </row>
    <row r="48" spans="1:6" ht="51.75" customHeight="1">
      <c r="A48" s="58" t="s">
        <v>94</v>
      </c>
      <c r="B48" s="57" t="s">
        <v>119</v>
      </c>
      <c r="C48" s="60">
        <v>100</v>
      </c>
      <c r="D48" s="59">
        <v>3229.5</v>
      </c>
      <c r="E48" s="93">
        <v>1.4</v>
      </c>
      <c r="F48" s="177">
        <f>D48+E48</f>
        <v>3230.9</v>
      </c>
    </row>
    <row r="49" spans="1:6" ht="31.5" customHeight="1">
      <c r="A49" s="47" t="s">
        <v>262</v>
      </c>
      <c r="B49" s="18" t="s">
        <v>119</v>
      </c>
      <c r="C49" s="22">
        <v>200</v>
      </c>
      <c r="D49" s="51">
        <v>3401.9</v>
      </c>
      <c r="E49" s="93">
        <v>-357.1</v>
      </c>
      <c r="F49" s="219">
        <f t="shared" ref="F49:F52" si="9">D49+E49</f>
        <v>3044.8</v>
      </c>
    </row>
    <row r="50" spans="1:6" ht="26.25" customHeight="1">
      <c r="A50" s="27" t="s">
        <v>95</v>
      </c>
      <c r="B50" s="25" t="s">
        <v>119</v>
      </c>
      <c r="C50" s="22">
        <v>800</v>
      </c>
      <c r="D50" s="51">
        <v>141.30000000000001</v>
      </c>
      <c r="E50" s="181"/>
      <c r="F50" s="219">
        <f t="shared" si="9"/>
        <v>141.30000000000001</v>
      </c>
    </row>
    <row r="51" spans="1:6" ht="27.75" customHeight="1">
      <c r="A51" s="47" t="s">
        <v>263</v>
      </c>
      <c r="B51" s="25" t="s">
        <v>231</v>
      </c>
      <c r="C51" s="22">
        <v>200</v>
      </c>
      <c r="D51" s="51">
        <v>1206.5</v>
      </c>
      <c r="E51" s="180"/>
      <c r="F51" s="219">
        <f t="shared" si="9"/>
        <v>1206.5</v>
      </c>
    </row>
    <row r="52" spans="1:6" ht="25.5" customHeight="1">
      <c r="A52" s="47" t="s">
        <v>264</v>
      </c>
      <c r="B52" s="25" t="s">
        <v>240</v>
      </c>
      <c r="C52" s="22">
        <v>200</v>
      </c>
      <c r="D52" s="51">
        <v>1000.8</v>
      </c>
      <c r="E52" s="93">
        <v>-16.2</v>
      </c>
      <c r="F52" s="219">
        <f t="shared" si="9"/>
        <v>984.59999999999991</v>
      </c>
    </row>
    <row r="53" spans="1:6" ht="45.75" customHeight="1">
      <c r="A53" s="259" t="s">
        <v>495</v>
      </c>
      <c r="B53" s="227" t="s">
        <v>465</v>
      </c>
      <c r="C53" s="228">
        <v>100</v>
      </c>
      <c r="D53" s="230">
        <v>316.3</v>
      </c>
      <c r="E53" s="180"/>
      <c r="F53" s="230">
        <f>D53+E53</f>
        <v>316.3</v>
      </c>
    </row>
    <row r="54" spans="1:6" ht="15" customHeight="1">
      <c r="A54" s="27" t="s">
        <v>120</v>
      </c>
      <c r="B54" s="25" t="s">
        <v>121</v>
      </c>
      <c r="C54" s="22"/>
      <c r="D54" s="51">
        <f>D55+D56+D57+D58+D59+D60+D61+D62+D63+D64</f>
        <v>35839.199999999997</v>
      </c>
      <c r="E54" s="230">
        <f t="shared" ref="E54:F54" si="10">E55+E56+E57+E58+E59+E60+E61+E62+E63+E64</f>
        <v>450</v>
      </c>
      <c r="F54" s="230">
        <f t="shared" si="10"/>
        <v>36289.19999999999</v>
      </c>
    </row>
    <row r="55" spans="1:6" ht="54.75" customHeight="1">
      <c r="A55" s="259" t="s">
        <v>96</v>
      </c>
      <c r="B55" s="18" t="s">
        <v>122</v>
      </c>
      <c r="C55" s="40">
        <v>100</v>
      </c>
      <c r="D55" s="51">
        <v>567.6</v>
      </c>
      <c r="E55" s="93">
        <v>-235.5</v>
      </c>
      <c r="F55" s="177">
        <f>D55+E55</f>
        <v>332.1</v>
      </c>
    </row>
    <row r="56" spans="1:6" ht="41.25" customHeight="1">
      <c r="A56" s="14" t="s">
        <v>265</v>
      </c>
      <c r="B56" s="18" t="s">
        <v>122</v>
      </c>
      <c r="C56" s="22">
        <v>200</v>
      </c>
      <c r="D56" s="51">
        <v>8394.1</v>
      </c>
      <c r="E56" s="220">
        <v>145.69999999999999</v>
      </c>
      <c r="F56" s="219">
        <f t="shared" ref="F56:F63" si="11">D56+E56</f>
        <v>8539.8000000000011</v>
      </c>
    </row>
    <row r="57" spans="1:6" ht="39.75" customHeight="1">
      <c r="A57" s="14" t="s">
        <v>97</v>
      </c>
      <c r="B57" s="18" t="s">
        <v>122</v>
      </c>
      <c r="C57" s="22">
        <v>600</v>
      </c>
      <c r="D57" s="51">
        <v>17667.5</v>
      </c>
      <c r="E57" s="220">
        <v>641.1</v>
      </c>
      <c r="F57" s="219">
        <f t="shared" si="11"/>
        <v>18308.599999999999</v>
      </c>
    </row>
    <row r="58" spans="1:6" ht="27.75" customHeight="1">
      <c r="A58" s="14" t="s">
        <v>98</v>
      </c>
      <c r="B58" s="18" t="s">
        <v>122</v>
      </c>
      <c r="C58" s="22">
        <v>800</v>
      </c>
      <c r="D58" s="51">
        <v>110.5</v>
      </c>
      <c r="E58" s="220">
        <v>-5.4</v>
      </c>
      <c r="F58" s="219">
        <f t="shared" si="11"/>
        <v>105.1</v>
      </c>
    </row>
    <row r="59" spans="1:6" ht="40.5" customHeight="1">
      <c r="A59" s="27" t="s">
        <v>99</v>
      </c>
      <c r="B59" s="25" t="s">
        <v>123</v>
      </c>
      <c r="C59" s="22">
        <v>100</v>
      </c>
      <c r="D59" s="51">
        <v>6314</v>
      </c>
      <c r="E59" s="93">
        <v>-0.4</v>
      </c>
      <c r="F59" s="219">
        <f t="shared" si="11"/>
        <v>6313.6</v>
      </c>
    </row>
    <row r="60" spans="1:6" ht="27" customHeight="1">
      <c r="A60" s="14" t="s">
        <v>266</v>
      </c>
      <c r="B60" s="25" t="s">
        <v>123</v>
      </c>
      <c r="C60" s="22">
        <v>200</v>
      </c>
      <c r="D60" s="51">
        <v>1286.8</v>
      </c>
      <c r="E60" s="93">
        <v>0.8</v>
      </c>
      <c r="F60" s="219">
        <f t="shared" si="11"/>
        <v>1287.5999999999999</v>
      </c>
    </row>
    <row r="61" spans="1:6" ht="17.25" customHeight="1">
      <c r="A61" s="14" t="s">
        <v>100</v>
      </c>
      <c r="B61" s="25" t="s">
        <v>123</v>
      </c>
      <c r="C61" s="22">
        <v>800</v>
      </c>
      <c r="D61" s="51">
        <v>2.1</v>
      </c>
      <c r="E61" s="93">
        <v>-0.4</v>
      </c>
      <c r="F61" s="219">
        <f t="shared" si="11"/>
        <v>1.7000000000000002</v>
      </c>
    </row>
    <row r="62" spans="1:6" ht="27" customHeight="1">
      <c r="A62" s="47" t="s">
        <v>263</v>
      </c>
      <c r="B62" s="25" t="s">
        <v>124</v>
      </c>
      <c r="C62" s="22">
        <v>200</v>
      </c>
      <c r="D62" s="51">
        <v>581.70000000000005</v>
      </c>
      <c r="E62" s="93"/>
      <c r="F62" s="219">
        <f t="shared" si="11"/>
        <v>581.70000000000005</v>
      </c>
    </row>
    <row r="63" spans="1:6" ht="30" customHeight="1">
      <c r="A63" s="47" t="s">
        <v>264</v>
      </c>
      <c r="B63" s="25" t="s">
        <v>241</v>
      </c>
      <c r="C63" s="22">
        <v>200</v>
      </c>
      <c r="D63" s="51">
        <v>644.1</v>
      </c>
      <c r="E63" s="93">
        <v>-95.9</v>
      </c>
      <c r="F63" s="219">
        <f t="shared" si="11"/>
        <v>548.20000000000005</v>
      </c>
    </row>
    <row r="64" spans="1:6" ht="45" customHeight="1">
      <c r="A64" s="259" t="s">
        <v>495</v>
      </c>
      <c r="B64" s="227" t="s">
        <v>466</v>
      </c>
      <c r="C64" s="228">
        <v>100</v>
      </c>
      <c r="D64" s="230">
        <v>270.8</v>
      </c>
      <c r="E64" s="93"/>
      <c r="F64" s="230">
        <f>D64+E64</f>
        <v>270.8</v>
      </c>
    </row>
    <row r="65" spans="1:6" ht="27" customHeight="1">
      <c r="A65" s="41" t="s">
        <v>125</v>
      </c>
      <c r="B65" s="42" t="s">
        <v>127</v>
      </c>
      <c r="C65" s="22"/>
      <c r="D65" s="325">
        <f t="shared" ref="D65:F65" si="12">D66+D69</f>
        <v>55923.200000000004</v>
      </c>
      <c r="E65" s="178">
        <f t="shared" si="12"/>
        <v>0</v>
      </c>
      <c r="F65" s="178">
        <f t="shared" si="12"/>
        <v>55923.200000000004</v>
      </c>
    </row>
    <row r="66" spans="1:6" ht="18.75" customHeight="1">
      <c r="A66" s="72" t="s">
        <v>117</v>
      </c>
      <c r="B66" s="71" t="s">
        <v>126</v>
      </c>
      <c r="C66" s="74"/>
      <c r="D66" s="73">
        <f>D67+D68</f>
        <v>4739.8</v>
      </c>
      <c r="E66" s="177">
        <f t="shared" ref="E66:F66" si="13">E67+E68</f>
        <v>0</v>
      </c>
      <c r="F66" s="177">
        <f t="shared" si="13"/>
        <v>4739.8</v>
      </c>
    </row>
    <row r="67" spans="1:6" ht="104.25" customHeight="1">
      <c r="A67" s="72" t="s">
        <v>128</v>
      </c>
      <c r="B67" s="71" t="s">
        <v>129</v>
      </c>
      <c r="C67" s="74">
        <v>100</v>
      </c>
      <c r="D67" s="73">
        <v>4715</v>
      </c>
      <c r="E67" s="93"/>
      <c r="F67" s="177">
        <f>D67+E67</f>
        <v>4715</v>
      </c>
    </row>
    <row r="68" spans="1:6" ht="78" customHeight="1">
      <c r="A68" s="47" t="s">
        <v>267</v>
      </c>
      <c r="B68" s="25" t="s">
        <v>129</v>
      </c>
      <c r="C68" s="22">
        <v>200</v>
      </c>
      <c r="D68" s="51">
        <v>24.8</v>
      </c>
      <c r="E68" s="180"/>
      <c r="F68" s="214">
        <f t="shared" ref="F68:F72" si="14">D68+E68</f>
        <v>24.8</v>
      </c>
    </row>
    <row r="69" spans="1:6" ht="18.75" customHeight="1">
      <c r="A69" s="27" t="s">
        <v>130</v>
      </c>
      <c r="B69" s="25" t="s">
        <v>131</v>
      </c>
      <c r="C69" s="40"/>
      <c r="D69" s="51">
        <f>D70+D71+D72</f>
        <v>51183.4</v>
      </c>
      <c r="E69" s="177">
        <f t="shared" ref="E69" si="15">E70+E71+E72</f>
        <v>0</v>
      </c>
      <c r="F69" s="214">
        <f>F70+F71+F72</f>
        <v>51183.4</v>
      </c>
    </row>
    <row r="70" spans="1:6" ht="104.25" customHeight="1">
      <c r="A70" s="49" t="s">
        <v>303</v>
      </c>
      <c r="B70" s="25" t="s">
        <v>134</v>
      </c>
      <c r="C70" s="22">
        <v>100</v>
      </c>
      <c r="D70" s="51">
        <v>13932.6</v>
      </c>
      <c r="E70" s="93">
        <v>-116</v>
      </c>
      <c r="F70" s="214">
        <f t="shared" si="14"/>
        <v>13816.6</v>
      </c>
    </row>
    <row r="71" spans="1:6" ht="90.75" customHeight="1">
      <c r="A71" s="109" t="s">
        <v>268</v>
      </c>
      <c r="B71" s="107" t="s">
        <v>134</v>
      </c>
      <c r="C71" s="111">
        <v>200</v>
      </c>
      <c r="D71" s="110">
        <v>51.8</v>
      </c>
      <c r="E71" s="337">
        <v>116</v>
      </c>
      <c r="F71" s="214">
        <f t="shared" si="14"/>
        <v>167.8</v>
      </c>
    </row>
    <row r="72" spans="1:6" ht="91.5" customHeight="1">
      <c r="A72" s="14" t="s">
        <v>132</v>
      </c>
      <c r="B72" s="107" t="s">
        <v>134</v>
      </c>
      <c r="C72" s="111">
        <v>600</v>
      </c>
      <c r="D72" s="110">
        <v>37199</v>
      </c>
      <c r="E72" s="93"/>
      <c r="F72" s="214">
        <f t="shared" si="14"/>
        <v>37199</v>
      </c>
    </row>
    <row r="73" spans="1:6" ht="19.5" customHeight="1">
      <c r="A73" s="39" t="s">
        <v>133</v>
      </c>
      <c r="B73" s="15" t="s">
        <v>135</v>
      </c>
      <c r="C73" s="22"/>
      <c r="D73" s="325">
        <f t="shared" ref="D73:F73" si="16">D74</f>
        <v>3863.9999999999995</v>
      </c>
      <c r="E73" s="178">
        <f t="shared" si="16"/>
        <v>-15.600000000000023</v>
      </c>
      <c r="F73" s="178">
        <f t="shared" si="16"/>
        <v>3848.3999999999996</v>
      </c>
    </row>
    <row r="74" spans="1:6" ht="20.25" customHeight="1">
      <c r="A74" s="72" t="s">
        <v>136</v>
      </c>
      <c r="B74" s="71" t="s">
        <v>137</v>
      </c>
      <c r="C74" s="74"/>
      <c r="D74" s="56">
        <f>D75+D76+D77+D78+D79+D80+D81</f>
        <v>3863.9999999999995</v>
      </c>
      <c r="E74" s="388">
        <f t="shared" ref="E74:F74" si="17">E75+E76+E77+E78+E79+E80+E81</f>
        <v>-15.600000000000023</v>
      </c>
      <c r="F74" s="388">
        <f t="shared" si="17"/>
        <v>3848.3999999999996</v>
      </c>
    </row>
    <row r="75" spans="1:6" ht="54" customHeight="1">
      <c r="A75" s="323" t="s">
        <v>138</v>
      </c>
      <c r="B75" s="25" t="s">
        <v>139</v>
      </c>
      <c r="C75" s="22">
        <v>100</v>
      </c>
      <c r="D75" s="51">
        <v>2666.2</v>
      </c>
      <c r="E75" s="93">
        <v>26</v>
      </c>
      <c r="F75" s="177">
        <f>D75+E75</f>
        <v>2692.2</v>
      </c>
    </row>
    <row r="76" spans="1:6" ht="28.5" customHeight="1">
      <c r="A76" s="47" t="s">
        <v>269</v>
      </c>
      <c r="B76" s="25" t="s">
        <v>139</v>
      </c>
      <c r="C76" s="22">
        <v>200</v>
      </c>
      <c r="D76" s="51">
        <v>539.6</v>
      </c>
      <c r="E76" s="93">
        <v>-41.6</v>
      </c>
      <c r="F76" s="219">
        <f t="shared" ref="F76:F77" si="18">D76+E76</f>
        <v>498</v>
      </c>
    </row>
    <row r="77" spans="1:6" ht="26.25" customHeight="1">
      <c r="A77" s="27" t="s">
        <v>140</v>
      </c>
      <c r="B77" s="25" t="s">
        <v>139</v>
      </c>
      <c r="C77" s="22">
        <v>800</v>
      </c>
      <c r="D77" s="51">
        <v>115.2</v>
      </c>
      <c r="E77" s="93"/>
      <c r="F77" s="219">
        <f t="shared" si="18"/>
        <v>115.2</v>
      </c>
    </row>
    <row r="78" spans="1:6" ht="63.75" customHeight="1">
      <c r="A78" s="323" t="s">
        <v>774</v>
      </c>
      <c r="B78" s="290" t="s">
        <v>767</v>
      </c>
      <c r="C78" s="291">
        <v>100</v>
      </c>
      <c r="D78" s="293">
        <v>379.4</v>
      </c>
      <c r="E78" s="93">
        <v>-379.4</v>
      </c>
      <c r="F78" s="293">
        <f>D78+E78</f>
        <v>0</v>
      </c>
    </row>
    <row r="79" spans="1:6" ht="63.75" customHeight="1">
      <c r="A79" s="393" t="s">
        <v>811</v>
      </c>
      <c r="B79" s="386" t="s">
        <v>812</v>
      </c>
      <c r="C79" s="389">
        <v>100</v>
      </c>
      <c r="D79" s="394"/>
      <c r="E79" s="93">
        <v>379.4</v>
      </c>
      <c r="F79" s="394">
        <f>D79+E79</f>
        <v>379.4</v>
      </c>
    </row>
    <row r="80" spans="1:6" ht="68.25" customHeight="1">
      <c r="A80" s="323" t="s">
        <v>773</v>
      </c>
      <c r="B80" s="290" t="s">
        <v>766</v>
      </c>
      <c r="C80" s="291">
        <v>100</v>
      </c>
      <c r="D80" s="293">
        <v>118.4</v>
      </c>
      <c r="E80" s="93"/>
      <c r="F80" s="293">
        <f>D80+E80</f>
        <v>118.4</v>
      </c>
    </row>
    <row r="81" spans="1:6" ht="45" customHeight="1">
      <c r="A81" s="259" t="s">
        <v>514</v>
      </c>
      <c r="B81" s="227" t="s">
        <v>467</v>
      </c>
      <c r="C81" s="228">
        <v>100</v>
      </c>
      <c r="D81" s="230">
        <v>45.2</v>
      </c>
      <c r="E81" s="93"/>
      <c r="F81" s="230">
        <f>D81+E81</f>
        <v>45.2</v>
      </c>
    </row>
    <row r="82" spans="1:6" ht="21" customHeight="1">
      <c r="A82" s="39" t="s">
        <v>141</v>
      </c>
      <c r="B82" s="15" t="s">
        <v>142</v>
      </c>
      <c r="C82" s="22"/>
      <c r="D82" s="325">
        <f t="shared" ref="D82:F82" si="19">D83</f>
        <v>665.7</v>
      </c>
      <c r="E82" s="178">
        <f t="shared" si="19"/>
        <v>0</v>
      </c>
      <c r="F82" s="283">
        <f t="shared" si="19"/>
        <v>665.7</v>
      </c>
    </row>
    <row r="83" spans="1:6" ht="18.75" customHeight="1">
      <c r="A83" s="27" t="s">
        <v>143</v>
      </c>
      <c r="B83" s="25" t="s">
        <v>144</v>
      </c>
      <c r="C83" s="22"/>
      <c r="D83" s="282">
        <f>D84+D85+D86+D88+D89+D87</f>
        <v>665.7</v>
      </c>
      <c r="E83" s="177">
        <f>E84+E85+E86+E88+E89+E87</f>
        <v>0</v>
      </c>
      <c r="F83" s="282">
        <f>F84+F85+F86+F88+F89+F87</f>
        <v>665.7</v>
      </c>
    </row>
    <row r="84" spans="1:6" ht="37.5" customHeight="1">
      <c r="A84" s="4" t="s">
        <v>270</v>
      </c>
      <c r="B84" s="25" t="s">
        <v>146</v>
      </c>
      <c r="C84" s="22">
        <v>200</v>
      </c>
      <c r="D84" s="51">
        <v>92.4</v>
      </c>
      <c r="E84" s="93"/>
      <c r="F84" s="177">
        <f>D84+E84</f>
        <v>92.4</v>
      </c>
    </row>
    <row r="85" spans="1:6" ht="39.75" customHeight="1">
      <c r="A85" s="4" t="s">
        <v>145</v>
      </c>
      <c r="B85" s="25" t="s">
        <v>146</v>
      </c>
      <c r="C85" s="22">
        <v>600</v>
      </c>
      <c r="D85" s="51">
        <v>161.69999999999999</v>
      </c>
      <c r="E85" s="93"/>
      <c r="F85" s="282">
        <f t="shared" ref="F85:F89" si="20">D85+E85</f>
        <v>161.69999999999999</v>
      </c>
    </row>
    <row r="86" spans="1:6" ht="44.25" customHeight="1">
      <c r="A86" s="47" t="s">
        <v>271</v>
      </c>
      <c r="B86" s="25" t="s">
        <v>147</v>
      </c>
      <c r="C86" s="22">
        <v>200</v>
      </c>
      <c r="D86" s="51">
        <v>0</v>
      </c>
      <c r="E86" s="93"/>
      <c r="F86" s="282">
        <f t="shared" si="20"/>
        <v>0</v>
      </c>
    </row>
    <row r="87" spans="1:6" ht="44.25" customHeight="1">
      <c r="A87" s="281" t="s">
        <v>520</v>
      </c>
      <c r="B87" s="279" t="s">
        <v>147</v>
      </c>
      <c r="C87" s="280">
        <v>600</v>
      </c>
      <c r="D87" s="282">
        <v>23.1</v>
      </c>
      <c r="E87" s="93"/>
      <c r="F87" s="282">
        <f>D87+E87</f>
        <v>23.1</v>
      </c>
    </row>
    <row r="88" spans="1:6" ht="36.75" customHeight="1">
      <c r="A88" s="4" t="s">
        <v>305</v>
      </c>
      <c r="B88" s="54" t="s">
        <v>307</v>
      </c>
      <c r="C88" s="53">
        <v>200</v>
      </c>
      <c r="D88" s="55">
        <v>122.9</v>
      </c>
      <c r="E88" s="180"/>
      <c r="F88" s="282">
        <f t="shared" si="20"/>
        <v>122.9</v>
      </c>
    </row>
    <row r="89" spans="1:6" ht="38.25" customHeight="1">
      <c r="A89" s="4" t="s">
        <v>306</v>
      </c>
      <c r="B89" s="54" t="s">
        <v>307</v>
      </c>
      <c r="C89" s="53">
        <v>600</v>
      </c>
      <c r="D89" s="55">
        <v>265.60000000000002</v>
      </c>
      <c r="E89" s="180"/>
      <c r="F89" s="282">
        <f t="shared" si="20"/>
        <v>265.60000000000002</v>
      </c>
    </row>
    <row r="90" spans="1:6" ht="18.75" customHeight="1">
      <c r="A90" s="39" t="s">
        <v>148</v>
      </c>
      <c r="B90" s="15" t="s">
        <v>149</v>
      </c>
      <c r="C90" s="22"/>
      <c r="D90" s="325">
        <f t="shared" ref="D90:F90" si="21">D91</f>
        <v>80</v>
      </c>
      <c r="E90" s="178">
        <f t="shared" si="21"/>
        <v>0</v>
      </c>
      <c r="F90" s="178">
        <f t="shared" si="21"/>
        <v>80</v>
      </c>
    </row>
    <row r="91" spans="1:6" ht="18" customHeight="1">
      <c r="A91" s="27" t="s">
        <v>150</v>
      </c>
      <c r="B91" s="25" t="s">
        <v>151</v>
      </c>
      <c r="C91" s="22"/>
      <c r="D91" s="51">
        <f>D92+D93</f>
        <v>80</v>
      </c>
      <c r="E91" s="177">
        <f t="shared" ref="E91:F91" si="22">E92+E93</f>
        <v>0</v>
      </c>
      <c r="F91" s="177">
        <f t="shared" si="22"/>
        <v>80</v>
      </c>
    </row>
    <row r="92" spans="1:6" ht="40.5" customHeight="1">
      <c r="A92" s="354" t="s">
        <v>272</v>
      </c>
      <c r="B92" s="25" t="s">
        <v>152</v>
      </c>
      <c r="C92" s="22">
        <v>200</v>
      </c>
      <c r="D92" s="51">
        <v>55</v>
      </c>
      <c r="E92" s="180"/>
      <c r="F92" s="177">
        <v>55</v>
      </c>
    </row>
    <row r="93" spans="1:6" ht="39" customHeight="1">
      <c r="A93" s="159" t="s">
        <v>409</v>
      </c>
      <c r="B93" s="155" t="s">
        <v>152</v>
      </c>
      <c r="C93" s="153">
        <v>600</v>
      </c>
      <c r="D93" s="160">
        <v>25</v>
      </c>
      <c r="E93" s="180"/>
      <c r="F93" s="177">
        <v>25</v>
      </c>
    </row>
    <row r="94" spans="1:6" ht="27.75" customHeight="1">
      <c r="A94" s="28" t="s">
        <v>153</v>
      </c>
      <c r="B94" s="43" t="s">
        <v>154</v>
      </c>
      <c r="C94" s="20"/>
      <c r="D94" s="325">
        <f t="shared" ref="D94:F94" si="23">D95</f>
        <v>257</v>
      </c>
      <c r="E94" s="178">
        <f t="shared" si="23"/>
        <v>-62.5</v>
      </c>
      <c r="F94" s="178">
        <f t="shared" si="23"/>
        <v>194.5</v>
      </c>
    </row>
    <row r="95" spans="1:6" ht="18" customHeight="1">
      <c r="A95" s="72" t="s">
        <v>104</v>
      </c>
      <c r="B95" s="50" t="s">
        <v>158</v>
      </c>
      <c r="C95" s="75"/>
      <c r="D95" s="73">
        <f>D96+D97+D98</f>
        <v>257</v>
      </c>
      <c r="E95" s="177">
        <f t="shared" ref="E95:F95" si="24">E96+E97+E98</f>
        <v>-62.5</v>
      </c>
      <c r="F95" s="177">
        <f t="shared" si="24"/>
        <v>194.5</v>
      </c>
    </row>
    <row r="96" spans="1:6" ht="39" customHeight="1">
      <c r="A96" s="72" t="s">
        <v>155</v>
      </c>
      <c r="B96" s="50" t="s">
        <v>159</v>
      </c>
      <c r="C96" s="74">
        <v>300</v>
      </c>
      <c r="D96" s="73">
        <v>32</v>
      </c>
      <c r="E96" s="181"/>
      <c r="F96" s="177">
        <f>D96+E96</f>
        <v>32</v>
      </c>
    </row>
    <row r="97" spans="1:6" ht="28.5" customHeight="1">
      <c r="A97" s="259" t="s">
        <v>156</v>
      </c>
      <c r="B97" s="25" t="s">
        <v>160</v>
      </c>
      <c r="C97" s="22">
        <v>300</v>
      </c>
      <c r="D97" s="51">
        <v>130</v>
      </c>
      <c r="E97" s="181">
        <v>-32.5</v>
      </c>
      <c r="F97" s="252">
        <f t="shared" ref="F97:F98" si="25">D97+E97</f>
        <v>97.5</v>
      </c>
    </row>
    <row r="98" spans="1:6" ht="27" customHeight="1">
      <c r="A98" s="27" t="s">
        <v>157</v>
      </c>
      <c r="B98" s="25" t="s">
        <v>161</v>
      </c>
      <c r="C98" s="22">
        <v>300</v>
      </c>
      <c r="D98" s="51">
        <v>95</v>
      </c>
      <c r="E98" s="181">
        <v>-30</v>
      </c>
      <c r="F98" s="252">
        <f t="shared" si="25"/>
        <v>65</v>
      </c>
    </row>
    <row r="99" spans="1:6" ht="27" customHeight="1">
      <c r="A99" s="391" t="s">
        <v>483</v>
      </c>
      <c r="B99" s="15" t="s">
        <v>484</v>
      </c>
      <c r="C99" s="390"/>
      <c r="D99" s="392">
        <f>D100</f>
        <v>30</v>
      </c>
      <c r="E99" s="392">
        <f t="shared" ref="E99:F99" si="26">E100</f>
        <v>0</v>
      </c>
      <c r="F99" s="392">
        <f t="shared" si="26"/>
        <v>30</v>
      </c>
    </row>
    <row r="100" spans="1:6" ht="21.75" customHeight="1">
      <c r="A100" s="251" t="s">
        <v>104</v>
      </c>
      <c r="B100" s="248" t="s">
        <v>485</v>
      </c>
      <c r="C100" s="249"/>
      <c r="D100" s="252">
        <f>D101+D102+D103+D104</f>
        <v>30</v>
      </c>
      <c r="E100" s="355">
        <f t="shared" ref="E100:F100" si="27">E101+E102+E103+E104</f>
        <v>0</v>
      </c>
      <c r="F100" s="355">
        <f t="shared" si="27"/>
        <v>30</v>
      </c>
    </row>
    <row r="101" spans="1:6" ht="38.25" customHeight="1">
      <c r="A101" s="259" t="s">
        <v>504</v>
      </c>
      <c r="B101" s="248" t="s">
        <v>486</v>
      </c>
      <c r="C101" s="249">
        <v>300</v>
      </c>
      <c r="D101" s="252">
        <v>0</v>
      </c>
      <c r="E101" s="181"/>
      <c r="F101" s="252">
        <f>D101+E101</f>
        <v>0</v>
      </c>
    </row>
    <row r="102" spans="1:6" ht="40.5" customHeight="1">
      <c r="A102" s="354" t="s">
        <v>505</v>
      </c>
      <c r="B102" s="248" t="s">
        <v>487</v>
      </c>
      <c r="C102" s="249">
        <v>300</v>
      </c>
      <c r="D102" s="252">
        <v>0</v>
      </c>
      <c r="E102" s="181">
        <v>4</v>
      </c>
      <c r="F102" s="252">
        <f>D102+E102</f>
        <v>4</v>
      </c>
    </row>
    <row r="103" spans="1:6" ht="38.25" customHeight="1">
      <c r="A103" s="354" t="s">
        <v>783</v>
      </c>
      <c r="B103" s="368" t="s">
        <v>809</v>
      </c>
      <c r="C103" s="353">
        <v>200</v>
      </c>
      <c r="D103" s="355">
        <v>26</v>
      </c>
      <c r="E103" s="181"/>
      <c r="F103" s="355">
        <f>D103+E103</f>
        <v>26</v>
      </c>
    </row>
    <row r="104" spans="1:6" ht="40.5" customHeight="1">
      <c r="A104" s="354" t="s">
        <v>784</v>
      </c>
      <c r="B104" s="368" t="s">
        <v>809</v>
      </c>
      <c r="C104" s="353">
        <v>300</v>
      </c>
      <c r="D104" s="355">
        <v>4</v>
      </c>
      <c r="E104" s="181">
        <v>-4</v>
      </c>
      <c r="F104" s="355">
        <f>D104+E104</f>
        <v>0</v>
      </c>
    </row>
    <row r="105" spans="1:6" ht="22.5" customHeight="1">
      <c r="A105" s="27" t="s">
        <v>243</v>
      </c>
      <c r="B105" s="15" t="s">
        <v>162</v>
      </c>
      <c r="C105" s="22"/>
      <c r="D105" s="325">
        <f>D106+D126</f>
        <v>9547.6</v>
      </c>
      <c r="E105" s="257">
        <f>E106+E126</f>
        <v>94.3</v>
      </c>
      <c r="F105" s="257">
        <f>F106+F126</f>
        <v>9641.9</v>
      </c>
    </row>
    <row r="106" spans="1:6" ht="19.5" customHeight="1">
      <c r="A106" s="44" t="s">
        <v>163</v>
      </c>
      <c r="B106" s="23" t="s">
        <v>164</v>
      </c>
      <c r="C106" s="22"/>
      <c r="D106" s="51">
        <f>D107+D112+D116+D121+D123</f>
        <v>7981.8</v>
      </c>
      <c r="E106" s="256">
        <f t="shared" ref="E106:F106" si="28">E107+E112+E116+E121+E123</f>
        <v>94.3</v>
      </c>
      <c r="F106" s="256">
        <f t="shared" si="28"/>
        <v>8076.1</v>
      </c>
    </row>
    <row r="107" spans="1:6" ht="18" customHeight="1">
      <c r="A107" s="27" t="s">
        <v>167</v>
      </c>
      <c r="B107" s="23" t="s">
        <v>168</v>
      </c>
      <c r="C107" s="22"/>
      <c r="D107" s="51">
        <f>D108+D109+D110+D111</f>
        <v>4298.5</v>
      </c>
      <c r="E107" s="177">
        <f t="shared" ref="E107:F107" si="29">E108+E109+E110+E111</f>
        <v>-5</v>
      </c>
      <c r="F107" s="177">
        <f t="shared" si="29"/>
        <v>4293.5</v>
      </c>
    </row>
    <row r="108" spans="1:6" ht="54" customHeight="1">
      <c r="A108" s="27" t="s">
        <v>165</v>
      </c>
      <c r="B108" s="23" t="s">
        <v>169</v>
      </c>
      <c r="C108" s="22">
        <v>100</v>
      </c>
      <c r="D108" s="51">
        <v>2152.5</v>
      </c>
      <c r="E108" s="181">
        <v>-5</v>
      </c>
      <c r="F108" s="177">
        <f>D108+E108</f>
        <v>2147.5</v>
      </c>
    </row>
    <row r="109" spans="1:6" ht="38.25" customHeight="1">
      <c r="A109" s="47" t="s">
        <v>273</v>
      </c>
      <c r="B109" s="23" t="s">
        <v>169</v>
      </c>
      <c r="C109" s="22">
        <v>200</v>
      </c>
      <c r="D109" s="51">
        <v>1963</v>
      </c>
      <c r="E109" s="93"/>
      <c r="F109" s="214">
        <f t="shared" ref="F109:F111" si="30">D109+E109</f>
        <v>1963</v>
      </c>
    </row>
    <row r="110" spans="1:6" ht="27.75" customHeight="1">
      <c r="A110" s="27" t="s">
        <v>166</v>
      </c>
      <c r="B110" s="23" t="s">
        <v>169</v>
      </c>
      <c r="C110" s="22">
        <v>800</v>
      </c>
      <c r="D110" s="51">
        <v>19</v>
      </c>
      <c r="E110" s="93"/>
      <c r="F110" s="214">
        <f t="shared" si="30"/>
        <v>19</v>
      </c>
    </row>
    <row r="111" spans="1:6" ht="27" customHeight="1">
      <c r="A111" s="19" t="s">
        <v>274</v>
      </c>
      <c r="B111" s="25" t="s">
        <v>170</v>
      </c>
      <c r="C111" s="22">
        <v>200</v>
      </c>
      <c r="D111" s="51">
        <v>164</v>
      </c>
      <c r="E111" s="181"/>
      <c r="F111" s="214">
        <f t="shared" si="30"/>
        <v>164</v>
      </c>
    </row>
    <row r="112" spans="1:6" ht="18" customHeight="1">
      <c r="A112" s="27" t="s">
        <v>171</v>
      </c>
      <c r="B112" s="23" t="s">
        <v>172</v>
      </c>
      <c r="C112" s="22"/>
      <c r="D112" s="51">
        <f>D113+D114+D115</f>
        <v>316.60000000000002</v>
      </c>
      <c r="E112" s="335">
        <f t="shared" ref="E112:F112" si="31">E113+E114+E115</f>
        <v>0</v>
      </c>
      <c r="F112" s="335">
        <f t="shared" si="31"/>
        <v>316.60000000000002</v>
      </c>
    </row>
    <row r="113" spans="1:6" ht="27" customHeight="1">
      <c r="A113" s="259" t="s">
        <v>275</v>
      </c>
      <c r="B113" s="23" t="s">
        <v>173</v>
      </c>
      <c r="C113" s="22">
        <v>200</v>
      </c>
      <c r="D113" s="51">
        <v>210.6</v>
      </c>
      <c r="E113" s="98"/>
      <c r="F113" s="181">
        <f>D113+E113</f>
        <v>210.6</v>
      </c>
    </row>
    <row r="114" spans="1:6" ht="27" customHeight="1">
      <c r="A114" s="334" t="s">
        <v>777</v>
      </c>
      <c r="B114" s="211" t="s">
        <v>775</v>
      </c>
      <c r="C114" s="327">
        <v>200</v>
      </c>
      <c r="D114" s="335">
        <v>100</v>
      </c>
      <c r="E114" s="98"/>
      <c r="F114" s="181">
        <f t="shared" ref="F114:F115" si="32">D114+E114</f>
        <v>100</v>
      </c>
    </row>
    <row r="115" spans="1:6" ht="27" customHeight="1">
      <c r="A115" s="334" t="s">
        <v>776</v>
      </c>
      <c r="B115" s="211" t="s">
        <v>813</v>
      </c>
      <c r="C115" s="327">
        <v>200</v>
      </c>
      <c r="D115" s="335">
        <v>6</v>
      </c>
      <c r="E115" s="98"/>
      <c r="F115" s="181">
        <f t="shared" si="32"/>
        <v>6</v>
      </c>
    </row>
    <row r="116" spans="1:6" ht="29.25" customHeight="1">
      <c r="A116" s="27" t="s">
        <v>174</v>
      </c>
      <c r="B116" s="23" t="s">
        <v>175</v>
      </c>
      <c r="C116" s="22"/>
      <c r="D116" s="252">
        <f>D117+D118+D119+D120</f>
        <v>1318</v>
      </c>
      <c r="E116" s="260">
        <f t="shared" ref="E116:F116" si="33">E117+E118+E119+E120</f>
        <v>99.3</v>
      </c>
      <c r="F116" s="260">
        <f t="shared" si="33"/>
        <v>1417.3</v>
      </c>
    </row>
    <row r="117" spans="1:6" ht="62.25" customHeight="1">
      <c r="A117" s="258" t="s">
        <v>176</v>
      </c>
      <c r="B117" s="23" t="s">
        <v>177</v>
      </c>
      <c r="C117" s="22">
        <v>100</v>
      </c>
      <c r="D117" s="51">
        <v>692.8</v>
      </c>
      <c r="E117" s="93">
        <v>94.3</v>
      </c>
      <c r="F117" s="181">
        <f>D117+E117</f>
        <v>787.09999999999991</v>
      </c>
    </row>
    <row r="118" spans="1:6" ht="43.5" customHeight="1">
      <c r="A118" s="387" t="s">
        <v>488</v>
      </c>
      <c r="B118" s="211" t="s">
        <v>177</v>
      </c>
      <c r="C118" s="249">
        <v>500</v>
      </c>
      <c r="D118" s="252">
        <v>73.099999999999994</v>
      </c>
      <c r="E118" s="93"/>
      <c r="F118" s="181">
        <f>D118+E118</f>
        <v>73.099999999999994</v>
      </c>
    </row>
    <row r="119" spans="1:6" ht="64.5" customHeight="1">
      <c r="A119" s="387" t="s">
        <v>814</v>
      </c>
      <c r="B119" s="25" t="s">
        <v>178</v>
      </c>
      <c r="C119" s="22">
        <v>100</v>
      </c>
      <c r="D119" s="51">
        <v>461.7</v>
      </c>
      <c r="E119" s="181">
        <v>5</v>
      </c>
      <c r="F119" s="177">
        <f>D119+E119</f>
        <v>466.7</v>
      </c>
    </row>
    <row r="120" spans="1:6" ht="38.25" customHeight="1">
      <c r="A120" s="259" t="s">
        <v>495</v>
      </c>
      <c r="B120" s="227" t="s">
        <v>468</v>
      </c>
      <c r="C120" s="228">
        <v>100</v>
      </c>
      <c r="D120" s="230">
        <v>90.4</v>
      </c>
      <c r="E120" s="93"/>
      <c r="F120" s="230">
        <f>D120+E120</f>
        <v>90.4</v>
      </c>
    </row>
    <row r="121" spans="1:6" ht="18.75" customHeight="1">
      <c r="A121" s="94" t="s">
        <v>324</v>
      </c>
      <c r="B121" s="50" t="s">
        <v>325</v>
      </c>
      <c r="C121" s="92"/>
      <c r="D121" s="91">
        <f>D122</f>
        <v>2041.3</v>
      </c>
      <c r="E121" s="256">
        <f t="shared" ref="E121:F121" si="34">E122</f>
        <v>0</v>
      </c>
      <c r="F121" s="256">
        <f t="shared" si="34"/>
        <v>2041.3</v>
      </c>
    </row>
    <row r="122" spans="1:6" ht="28.5" customHeight="1">
      <c r="A122" s="159" t="s">
        <v>411</v>
      </c>
      <c r="B122" s="154" t="s">
        <v>410</v>
      </c>
      <c r="C122" s="87">
        <v>500</v>
      </c>
      <c r="D122" s="86">
        <v>2041.3</v>
      </c>
      <c r="E122" s="93"/>
      <c r="F122" s="177">
        <f>D122+E122</f>
        <v>2041.3</v>
      </c>
    </row>
    <row r="123" spans="1:6" ht="28.5" customHeight="1">
      <c r="A123" s="255" t="s">
        <v>489</v>
      </c>
      <c r="B123" s="211" t="s">
        <v>490</v>
      </c>
      <c r="C123" s="253"/>
      <c r="D123" s="256">
        <f>D124+D125</f>
        <v>7.4</v>
      </c>
      <c r="E123" s="256">
        <f t="shared" ref="E123" si="35">E124+E125</f>
        <v>0</v>
      </c>
      <c r="F123" s="256">
        <f t="shared" ref="F123" si="36">F124+F125</f>
        <v>7.4</v>
      </c>
    </row>
    <row r="124" spans="1:6" ht="28.5" customHeight="1">
      <c r="A124" s="259" t="s">
        <v>496</v>
      </c>
      <c r="B124" s="211" t="s">
        <v>491</v>
      </c>
      <c r="C124" s="253">
        <v>200</v>
      </c>
      <c r="D124" s="256">
        <v>3.1</v>
      </c>
      <c r="E124" s="98"/>
      <c r="F124" s="181">
        <f>D124+E124</f>
        <v>3.1</v>
      </c>
    </row>
    <row r="125" spans="1:6" ht="42.75" customHeight="1">
      <c r="A125" s="259" t="s">
        <v>497</v>
      </c>
      <c r="B125" s="211" t="s">
        <v>492</v>
      </c>
      <c r="C125" s="253">
        <v>200</v>
      </c>
      <c r="D125" s="256">
        <v>4.3</v>
      </c>
      <c r="E125" s="98"/>
      <c r="F125" s="181">
        <f>D125+E125</f>
        <v>4.3</v>
      </c>
    </row>
    <row r="126" spans="1:6" ht="21" customHeight="1">
      <c r="A126" s="39" t="s">
        <v>179</v>
      </c>
      <c r="B126" s="43" t="s">
        <v>180</v>
      </c>
      <c r="C126" s="22"/>
      <c r="D126" s="325">
        <f>D127</f>
        <v>1565.8</v>
      </c>
      <c r="E126" s="218">
        <f>E127</f>
        <v>0</v>
      </c>
      <c r="F126" s="218">
        <f>F127</f>
        <v>1565.8</v>
      </c>
    </row>
    <row r="127" spans="1:6" ht="19.5" customHeight="1">
      <c r="A127" s="246" t="s">
        <v>136</v>
      </c>
      <c r="B127" s="23" t="s">
        <v>181</v>
      </c>
      <c r="C127" s="22"/>
      <c r="D127" s="51">
        <f>D128+D129+D130+D131+D132+D133</f>
        <v>1565.8</v>
      </c>
      <c r="E127" s="217">
        <f t="shared" ref="E127:F127" si="37">E128+E129+E130+E131+E132+E133</f>
        <v>0</v>
      </c>
      <c r="F127" s="217">
        <f t="shared" si="37"/>
        <v>1565.8</v>
      </c>
    </row>
    <row r="128" spans="1:6" ht="55.5" customHeight="1">
      <c r="A128" s="284" t="s">
        <v>182</v>
      </c>
      <c r="B128" s="50" t="s">
        <v>184</v>
      </c>
      <c r="C128" s="60">
        <v>100</v>
      </c>
      <c r="D128" s="59">
        <v>1304.2</v>
      </c>
      <c r="E128" s="180"/>
      <c r="F128" s="177">
        <v>1304.2</v>
      </c>
    </row>
    <row r="129" spans="1:6" ht="41.25" customHeight="1">
      <c r="A129" s="284" t="s">
        <v>276</v>
      </c>
      <c r="B129" s="50" t="s">
        <v>184</v>
      </c>
      <c r="C129" s="60">
        <v>200</v>
      </c>
      <c r="D129" s="59">
        <v>74.099999999999994</v>
      </c>
      <c r="E129" s="180"/>
      <c r="F129" s="177">
        <v>74.099999999999994</v>
      </c>
    </row>
    <row r="130" spans="1:6" ht="30" customHeight="1">
      <c r="A130" s="284" t="s">
        <v>183</v>
      </c>
      <c r="B130" s="23" t="s">
        <v>184</v>
      </c>
      <c r="C130" s="22">
        <v>800</v>
      </c>
      <c r="D130" s="51">
        <v>0.5</v>
      </c>
      <c r="E130" s="180"/>
      <c r="F130" s="177">
        <v>0.5</v>
      </c>
    </row>
    <row r="131" spans="1:6" ht="57" customHeight="1">
      <c r="A131" s="284" t="s">
        <v>326</v>
      </c>
      <c r="B131" s="93" t="s">
        <v>407</v>
      </c>
      <c r="C131" s="213">
        <v>100</v>
      </c>
      <c r="D131" s="214">
        <v>137</v>
      </c>
      <c r="E131" s="181"/>
      <c r="F131" s="214">
        <f>D131+E131</f>
        <v>137</v>
      </c>
    </row>
    <row r="132" spans="1:6" ht="65.25" customHeight="1">
      <c r="A132" s="273" t="s">
        <v>462</v>
      </c>
      <c r="B132" s="210" t="s">
        <v>458</v>
      </c>
      <c r="C132" s="213">
        <v>100</v>
      </c>
      <c r="D132" s="214">
        <v>27.4</v>
      </c>
      <c r="E132" s="181"/>
      <c r="F132" s="214">
        <f>D132+E132</f>
        <v>27.4</v>
      </c>
    </row>
    <row r="133" spans="1:6" ht="43.5" customHeight="1">
      <c r="A133" s="284" t="s">
        <v>495</v>
      </c>
      <c r="B133" s="227" t="s">
        <v>469</v>
      </c>
      <c r="C133" s="228">
        <v>100</v>
      </c>
      <c r="D133" s="95">
        <v>22.6</v>
      </c>
      <c r="E133" s="181"/>
      <c r="F133" s="214">
        <f>D133+E133</f>
        <v>22.6</v>
      </c>
    </row>
    <row r="134" spans="1:6" ht="27" customHeight="1">
      <c r="A134" s="245" t="s">
        <v>14</v>
      </c>
      <c r="B134" s="15" t="s">
        <v>185</v>
      </c>
      <c r="C134" s="22"/>
      <c r="D134" s="325">
        <f t="shared" ref="D134:F136" si="38">D135</f>
        <v>177.8</v>
      </c>
      <c r="E134" s="178">
        <f t="shared" si="38"/>
        <v>0</v>
      </c>
      <c r="F134" s="178">
        <f t="shared" si="38"/>
        <v>177.8</v>
      </c>
    </row>
    <row r="135" spans="1:6" ht="27.75" customHeight="1">
      <c r="A135" s="44" t="s">
        <v>186</v>
      </c>
      <c r="B135" s="23" t="s">
        <v>187</v>
      </c>
      <c r="C135" s="5"/>
      <c r="D135" s="51">
        <f>D136</f>
        <v>177.8</v>
      </c>
      <c r="E135" s="177">
        <f t="shared" si="38"/>
        <v>0</v>
      </c>
      <c r="F135" s="177">
        <f t="shared" si="38"/>
        <v>177.8</v>
      </c>
    </row>
    <row r="136" spans="1:6" ht="27.75" customHeight="1">
      <c r="A136" s="246" t="s">
        <v>188</v>
      </c>
      <c r="B136" s="23" t="s">
        <v>189</v>
      </c>
      <c r="C136" s="5"/>
      <c r="D136" s="51">
        <f>D137</f>
        <v>177.8</v>
      </c>
      <c r="E136" s="177">
        <f t="shared" si="38"/>
        <v>0</v>
      </c>
      <c r="F136" s="177">
        <f t="shared" si="38"/>
        <v>177.8</v>
      </c>
    </row>
    <row r="137" spans="1:6" ht="40.5" customHeight="1">
      <c r="A137" s="47" t="s">
        <v>277</v>
      </c>
      <c r="B137" s="23" t="s">
        <v>190</v>
      </c>
      <c r="C137" s="22">
        <v>200</v>
      </c>
      <c r="D137" s="51">
        <v>177.8</v>
      </c>
      <c r="E137" s="180"/>
      <c r="F137" s="177">
        <v>177.8</v>
      </c>
    </row>
    <row r="138" spans="1:6" ht="18" customHeight="1">
      <c r="A138" s="129" t="s">
        <v>15</v>
      </c>
      <c r="B138" s="15" t="s">
        <v>191</v>
      </c>
      <c r="C138" s="22"/>
      <c r="D138" s="325">
        <f t="shared" ref="D138:F139" si="39">D139</f>
        <v>170</v>
      </c>
      <c r="E138" s="178">
        <f t="shared" si="39"/>
        <v>0</v>
      </c>
      <c r="F138" s="178">
        <f t="shared" si="39"/>
        <v>170</v>
      </c>
    </row>
    <row r="139" spans="1:6" ht="27.75" customHeight="1">
      <c r="A139" s="44" t="s">
        <v>192</v>
      </c>
      <c r="B139" s="25" t="s">
        <v>193</v>
      </c>
      <c r="C139" s="37"/>
      <c r="D139" s="51">
        <f>D140</f>
        <v>170</v>
      </c>
      <c r="E139" s="177">
        <f t="shared" si="39"/>
        <v>0</v>
      </c>
      <c r="F139" s="177">
        <f t="shared" si="39"/>
        <v>170</v>
      </c>
    </row>
    <row r="140" spans="1:6" ht="24.75" customHeight="1">
      <c r="A140" s="130" t="s">
        <v>194</v>
      </c>
      <c r="B140" s="25" t="s">
        <v>195</v>
      </c>
      <c r="C140" s="37"/>
      <c r="D140" s="236">
        <f>D141+D142</f>
        <v>170</v>
      </c>
      <c r="E140" s="177">
        <f>E141+E142</f>
        <v>0</v>
      </c>
      <c r="F140" s="236">
        <f>F141+F142</f>
        <v>170</v>
      </c>
    </row>
    <row r="141" spans="1:6" ht="37.5" customHeight="1">
      <c r="A141" s="262" t="s">
        <v>278</v>
      </c>
      <c r="B141" s="171" t="s">
        <v>430</v>
      </c>
      <c r="C141" s="37">
        <v>200</v>
      </c>
      <c r="D141" s="51">
        <v>70</v>
      </c>
      <c r="E141" s="98"/>
      <c r="F141" s="181">
        <f>D141+E141</f>
        <v>70</v>
      </c>
    </row>
    <row r="142" spans="1:6" ht="26.25" customHeight="1">
      <c r="A142" s="259" t="s">
        <v>513</v>
      </c>
      <c r="B142" s="231" t="s">
        <v>473</v>
      </c>
      <c r="C142" s="37">
        <v>200</v>
      </c>
      <c r="D142" s="236">
        <v>100</v>
      </c>
      <c r="E142" s="98"/>
      <c r="F142" s="181">
        <f>D142+E142</f>
        <v>100</v>
      </c>
    </row>
    <row r="143" spans="1:6" ht="39.75" customHeight="1">
      <c r="A143" s="130" t="s">
        <v>244</v>
      </c>
      <c r="B143" s="15" t="s">
        <v>196</v>
      </c>
      <c r="C143" s="22"/>
      <c r="D143" s="325">
        <f>D144+D150+D154+D159+D163+D168+D172+D175+D149</f>
        <v>15789.7</v>
      </c>
      <c r="E143" s="270">
        <f>E144+E150+E154+E159+E163+E168+E172+E175+E149</f>
        <v>0</v>
      </c>
      <c r="F143" s="294">
        <f>F144+F150+F154+F159+F163+F168+F172+F175+F149</f>
        <v>15789.7</v>
      </c>
    </row>
    <row r="144" spans="1:6" ht="20.25" customHeight="1">
      <c r="A144" s="130" t="s">
        <v>309</v>
      </c>
      <c r="B144" s="70" t="s">
        <v>310</v>
      </c>
      <c r="C144" s="37"/>
      <c r="D144" s="69">
        <f>D145</f>
        <v>565.70000000000005</v>
      </c>
      <c r="E144" s="177">
        <f t="shared" ref="E144:F144" si="40">E145</f>
        <v>0</v>
      </c>
      <c r="F144" s="177">
        <f t="shared" si="40"/>
        <v>565.70000000000005</v>
      </c>
    </row>
    <row r="145" spans="1:6" ht="18.75" customHeight="1">
      <c r="A145" s="130" t="s">
        <v>311</v>
      </c>
      <c r="B145" s="70" t="s">
        <v>312</v>
      </c>
      <c r="C145" s="37"/>
      <c r="D145" s="69">
        <f>D148+D146+D147</f>
        <v>565.70000000000005</v>
      </c>
      <c r="E145" s="230">
        <f t="shared" ref="E145:F145" si="41">E148+E146+E147</f>
        <v>0</v>
      </c>
      <c r="F145" s="230">
        <f t="shared" si="41"/>
        <v>565.70000000000005</v>
      </c>
    </row>
    <row r="146" spans="1:6" ht="28.5" customHeight="1">
      <c r="A146" s="229" t="s">
        <v>470</v>
      </c>
      <c r="B146" s="227" t="s">
        <v>471</v>
      </c>
      <c r="C146" s="228">
        <v>300</v>
      </c>
      <c r="D146" s="230"/>
      <c r="E146" s="230"/>
      <c r="F146" s="230">
        <f>D146+E146</f>
        <v>0</v>
      </c>
    </row>
    <row r="147" spans="1:6" ht="27.75" customHeight="1">
      <c r="A147" s="229" t="s">
        <v>315</v>
      </c>
      <c r="B147" s="227" t="s">
        <v>472</v>
      </c>
      <c r="C147" s="228">
        <v>300</v>
      </c>
      <c r="D147" s="230">
        <v>565.70000000000005</v>
      </c>
      <c r="E147" s="230"/>
      <c r="F147" s="230">
        <f>D147+E147</f>
        <v>565.70000000000005</v>
      </c>
    </row>
    <row r="148" spans="1:6" ht="27" customHeight="1">
      <c r="A148" s="130" t="s">
        <v>315</v>
      </c>
      <c r="B148" s="116" t="s">
        <v>343</v>
      </c>
      <c r="C148" s="37">
        <v>300</v>
      </c>
      <c r="D148" s="69">
        <v>0</v>
      </c>
      <c r="E148" s="93"/>
      <c r="F148" s="181">
        <f>D148+E148</f>
        <v>0</v>
      </c>
    </row>
    <row r="149" spans="1:6" ht="28.5" customHeight="1">
      <c r="A149" s="292" t="s">
        <v>315</v>
      </c>
      <c r="B149" s="290" t="s">
        <v>768</v>
      </c>
      <c r="C149" s="37">
        <v>300</v>
      </c>
      <c r="D149" s="293">
        <v>439.2</v>
      </c>
      <c r="E149" s="93"/>
      <c r="F149" s="181">
        <f>D149+E149</f>
        <v>439.2</v>
      </c>
    </row>
    <row r="150" spans="1:6" ht="18.75" customHeight="1">
      <c r="A150" s="127" t="s">
        <v>349</v>
      </c>
      <c r="B150" s="121" t="s">
        <v>350</v>
      </c>
      <c r="C150" s="37"/>
      <c r="D150" s="124">
        <f>D151</f>
        <v>5.0999999999999996</v>
      </c>
      <c r="E150" s="271">
        <f t="shared" ref="E150:F150" si="42">E151</f>
        <v>0</v>
      </c>
      <c r="F150" s="271">
        <f t="shared" si="42"/>
        <v>5.0999999999999996</v>
      </c>
    </row>
    <row r="151" spans="1:6" ht="18" customHeight="1">
      <c r="A151" s="152" t="s">
        <v>354</v>
      </c>
      <c r="B151" s="121" t="s">
        <v>351</v>
      </c>
      <c r="C151" s="37"/>
      <c r="D151" s="124">
        <f>D152+D153</f>
        <v>5.0999999999999996</v>
      </c>
      <c r="E151" s="263">
        <f t="shared" ref="E151:F151" si="43">E152+E153</f>
        <v>0</v>
      </c>
      <c r="F151" s="263">
        <f t="shared" si="43"/>
        <v>5.0999999999999996</v>
      </c>
    </row>
    <row r="152" spans="1:6" ht="40.5" customHeight="1">
      <c r="A152" s="303" t="s">
        <v>769</v>
      </c>
      <c r="B152" s="261" t="s">
        <v>352</v>
      </c>
      <c r="C152" s="37">
        <v>200</v>
      </c>
      <c r="D152" s="263">
        <v>5.0999999999999996</v>
      </c>
      <c r="E152" s="181"/>
      <c r="F152" s="263">
        <f>D152+E152</f>
        <v>5.0999999999999996</v>
      </c>
    </row>
    <row r="153" spans="1:6" ht="38.25" customHeight="1">
      <c r="A153" s="303" t="s">
        <v>770</v>
      </c>
      <c r="B153" s="121" t="s">
        <v>352</v>
      </c>
      <c r="C153" s="37">
        <v>400</v>
      </c>
      <c r="D153" s="124">
        <v>0</v>
      </c>
      <c r="E153" s="181"/>
      <c r="F153" s="177">
        <f>D153+E153</f>
        <v>0</v>
      </c>
    </row>
    <row r="154" spans="1:6" ht="27" customHeight="1">
      <c r="A154" s="127" t="s">
        <v>361</v>
      </c>
      <c r="B154" s="121" t="s">
        <v>363</v>
      </c>
      <c r="C154" s="37"/>
      <c r="D154" s="124">
        <f>D155</f>
        <v>1177.3</v>
      </c>
      <c r="E154" s="340">
        <f t="shared" ref="E154:F154" si="44">E155</f>
        <v>0</v>
      </c>
      <c r="F154" s="340">
        <f t="shared" si="44"/>
        <v>1177.3</v>
      </c>
    </row>
    <row r="155" spans="1:6" ht="17.25" customHeight="1">
      <c r="A155" s="127" t="s">
        <v>362</v>
      </c>
      <c r="B155" s="121" t="s">
        <v>368</v>
      </c>
      <c r="C155" s="37"/>
      <c r="D155" s="124">
        <f>D156+D157+D158</f>
        <v>1177.3</v>
      </c>
      <c r="E155" s="340">
        <f t="shared" ref="E155:F155" si="45">E156+E157+E158</f>
        <v>0</v>
      </c>
      <c r="F155" s="340">
        <f t="shared" si="45"/>
        <v>1177.3</v>
      </c>
    </row>
    <row r="156" spans="1:6" ht="39" customHeight="1">
      <c r="A156" s="127" t="s">
        <v>379</v>
      </c>
      <c r="B156" s="121" t="s">
        <v>369</v>
      </c>
      <c r="C156" s="37">
        <v>200</v>
      </c>
      <c r="D156" s="124">
        <v>879.9</v>
      </c>
      <c r="E156" s="276"/>
      <c r="F156" s="177">
        <f>D156+E156</f>
        <v>879.9</v>
      </c>
    </row>
    <row r="157" spans="1:6" ht="24.75" customHeight="1">
      <c r="A157" s="127" t="s">
        <v>378</v>
      </c>
      <c r="B157" s="121" t="s">
        <v>370</v>
      </c>
      <c r="C157" s="37">
        <v>200</v>
      </c>
      <c r="D157" s="124">
        <v>143.19999999999999</v>
      </c>
      <c r="E157" s="276"/>
      <c r="F157" s="340">
        <f t="shared" ref="F157:F158" si="46">D157+E157</f>
        <v>143.19999999999999</v>
      </c>
    </row>
    <row r="158" spans="1:6" ht="24.75" customHeight="1">
      <c r="A158" s="339" t="s">
        <v>778</v>
      </c>
      <c r="B158" s="338" t="s">
        <v>779</v>
      </c>
      <c r="C158" s="37">
        <v>500</v>
      </c>
      <c r="D158" s="340">
        <v>154.19999999999999</v>
      </c>
      <c r="E158" s="181"/>
      <c r="F158" s="340">
        <f t="shared" si="46"/>
        <v>154.19999999999999</v>
      </c>
    </row>
    <row r="159" spans="1:6" ht="18.75" customHeight="1">
      <c r="A159" s="127" t="s">
        <v>353</v>
      </c>
      <c r="B159" s="121" t="s">
        <v>364</v>
      </c>
      <c r="C159" s="37"/>
      <c r="D159" s="124">
        <f>D160</f>
        <v>887.9</v>
      </c>
      <c r="E159" s="275">
        <f t="shared" ref="E159:F159" si="47">E160</f>
        <v>0</v>
      </c>
      <c r="F159" s="275">
        <f t="shared" si="47"/>
        <v>887.9</v>
      </c>
    </row>
    <row r="160" spans="1:6" ht="18" customHeight="1">
      <c r="A160" s="173" t="s">
        <v>398</v>
      </c>
      <c r="B160" s="121" t="s">
        <v>371</v>
      </c>
      <c r="C160" s="37"/>
      <c r="D160" s="275">
        <f>D161+D162</f>
        <v>887.9</v>
      </c>
      <c r="E160" s="275">
        <f t="shared" ref="E160:F160" si="48">E161+E162</f>
        <v>0</v>
      </c>
      <c r="F160" s="275">
        <f t="shared" si="48"/>
        <v>887.9</v>
      </c>
    </row>
    <row r="161" spans="1:6" ht="30" customHeight="1">
      <c r="A161" s="274" t="s">
        <v>518</v>
      </c>
      <c r="B161" s="272" t="s">
        <v>517</v>
      </c>
      <c r="C161" s="37">
        <v>800</v>
      </c>
      <c r="D161" s="275">
        <v>343.1</v>
      </c>
      <c r="E161" s="181"/>
      <c r="F161" s="275">
        <f>D161+E161</f>
        <v>343.1</v>
      </c>
    </row>
    <row r="162" spans="1:6" ht="25.5" customHeight="1">
      <c r="A162" s="172" t="s">
        <v>424</v>
      </c>
      <c r="B162" s="155" t="s">
        <v>412</v>
      </c>
      <c r="C162" s="37">
        <v>500</v>
      </c>
      <c r="D162" s="124">
        <v>544.79999999999995</v>
      </c>
      <c r="E162" s="181"/>
      <c r="F162" s="177">
        <f>D162+E162</f>
        <v>544.79999999999995</v>
      </c>
    </row>
    <row r="163" spans="1:6" ht="16.5" customHeight="1">
      <c r="A163" s="132" t="s">
        <v>355</v>
      </c>
      <c r="B163" s="121" t="s">
        <v>365</v>
      </c>
      <c r="C163" s="37"/>
      <c r="D163" s="124">
        <f>D164</f>
        <v>11865</v>
      </c>
      <c r="E163" s="189">
        <f t="shared" ref="E163:F163" si="49">E164</f>
        <v>0</v>
      </c>
      <c r="F163" s="189">
        <f t="shared" si="49"/>
        <v>11865</v>
      </c>
    </row>
    <row r="164" spans="1:6" ht="16.5" customHeight="1">
      <c r="A164" s="243" t="s">
        <v>399</v>
      </c>
      <c r="B164" s="121" t="s">
        <v>372</v>
      </c>
      <c r="C164" s="37"/>
      <c r="D164" s="124">
        <f>D165+D166+D167</f>
        <v>11865</v>
      </c>
      <c r="E164" s="189">
        <f t="shared" ref="E164:F164" si="50">E165+E166+E167</f>
        <v>0</v>
      </c>
      <c r="F164" s="189">
        <f t="shared" si="50"/>
        <v>11865</v>
      </c>
    </row>
    <row r="165" spans="1:6" ht="38.25" customHeight="1">
      <c r="A165" s="273" t="s">
        <v>358</v>
      </c>
      <c r="B165" s="171" t="s">
        <v>431</v>
      </c>
      <c r="C165" s="37">
        <v>800</v>
      </c>
      <c r="D165" s="124">
        <v>7393</v>
      </c>
      <c r="E165" s="181"/>
      <c r="F165" s="177">
        <f>D165+E165</f>
        <v>7393</v>
      </c>
    </row>
    <row r="166" spans="1:6" ht="29.25" customHeight="1">
      <c r="A166" s="242" t="s">
        <v>435</v>
      </c>
      <c r="B166" s="174" t="s">
        <v>434</v>
      </c>
      <c r="C166" s="37">
        <v>500</v>
      </c>
      <c r="D166" s="175">
        <v>4365</v>
      </c>
      <c r="E166" s="181"/>
      <c r="F166" s="177">
        <f>D166+E166</f>
        <v>4365</v>
      </c>
    </row>
    <row r="167" spans="1:6" ht="27" customHeight="1">
      <c r="A167" s="273" t="s">
        <v>377</v>
      </c>
      <c r="B167" s="121" t="s">
        <v>373</v>
      </c>
      <c r="C167" s="37">
        <v>200</v>
      </c>
      <c r="D167" s="124">
        <v>107</v>
      </c>
      <c r="E167" s="181"/>
      <c r="F167" s="336">
        <f>D167+E167</f>
        <v>107</v>
      </c>
    </row>
    <row r="168" spans="1:6" ht="42" customHeight="1">
      <c r="A168" s="127" t="s">
        <v>356</v>
      </c>
      <c r="B168" s="121" t="s">
        <v>366</v>
      </c>
      <c r="C168" s="37"/>
      <c r="D168" s="124">
        <f>D169</f>
        <v>0</v>
      </c>
      <c r="E168" s="275">
        <f t="shared" ref="E168:F168" si="51">E169</f>
        <v>0</v>
      </c>
      <c r="F168" s="275">
        <f t="shared" si="51"/>
        <v>0</v>
      </c>
    </row>
    <row r="169" spans="1:6" ht="27.75" customHeight="1">
      <c r="A169" s="130" t="s">
        <v>357</v>
      </c>
      <c r="B169" s="121" t="s">
        <v>374</v>
      </c>
      <c r="C169" s="37"/>
      <c r="D169" s="124">
        <f>D170+D171</f>
        <v>0</v>
      </c>
      <c r="E169" s="275">
        <f t="shared" ref="E169:F169" si="52">E170+E171</f>
        <v>0</v>
      </c>
      <c r="F169" s="275">
        <f t="shared" si="52"/>
        <v>0</v>
      </c>
    </row>
    <row r="170" spans="1:6" ht="27.75" customHeight="1">
      <c r="A170" s="274" t="s">
        <v>519</v>
      </c>
      <c r="B170" s="272" t="s">
        <v>374</v>
      </c>
      <c r="C170" s="37">
        <v>200</v>
      </c>
      <c r="D170" s="275">
        <v>0</v>
      </c>
      <c r="E170" s="181"/>
      <c r="F170" s="275">
        <f>D170+E170</f>
        <v>0</v>
      </c>
    </row>
    <row r="171" spans="1:6" ht="39.75" customHeight="1">
      <c r="A171" s="169" t="s">
        <v>425</v>
      </c>
      <c r="B171" s="155" t="s">
        <v>413</v>
      </c>
      <c r="C171" s="37">
        <v>500</v>
      </c>
      <c r="D171" s="124">
        <v>0</v>
      </c>
      <c r="E171" s="181"/>
      <c r="F171" s="177">
        <f>D171+E171</f>
        <v>0</v>
      </c>
    </row>
    <row r="172" spans="1:6" ht="16.5" customHeight="1">
      <c r="A172" s="183" t="s">
        <v>359</v>
      </c>
      <c r="B172" s="121" t="s">
        <v>367</v>
      </c>
      <c r="C172" s="37"/>
      <c r="D172" s="124">
        <f>D173</f>
        <v>200</v>
      </c>
      <c r="E172" s="181"/>
      <c r="F172" s="177">
        <f>F173</f>
        <v>200</v>
      </c>
    </row>
    <row r="173" spans="1:6" ht="18.75" customHeight="1">
      <c r="A173" s="127" t="s">
        <v>360</v>
      </c>
      <c r="B173" s="121" t="s">
        <v>375</v>
      </c>
      <c r="C173" s="37"/>
      <c r="D173" s="124">
        <f>D174</f>
        <v>200</v>
      </c>
      <c r="E173" s="181"/>
      <c r="F173" s="177">
        <f>F174</f>
        <v>200</v>
      </c>
    </row>
    <row r="174" spans="1:6" ht="28.5" customHeight="1">
      <c r="A174" s="169" t="s">
        <v>426</v>
      </c>
      <c r="B174" s="161" t="s">
        <v>419</v>
      </c>
      <c r="C174" s="37">
        <v>500</v>
      </c>
      <c r="D174" s="124">
        <v>200</v>
      </c>
      <c r="E174" s="181"/>
      <c r="F174" s="177">
        <v>200</v>
      </c>
    </row>
    <row r="175" spans="1:6" ht="37.5" customHeight="1">
      <c r="A175" s="258" t="s">
        <v>498</v>
      </c>
      <c r="B175" s="238" t="s">
        <v>479</v>
      </c>
      <c r="C175" s="37"/>
      <c r="D175" s="240">
        <f>D176</f>
        <v>649.5</v>
      </c>
      <c r="E175" s="240">
        <f t="shared" ref="E175:F175" si="53">E176</f>
        <v>0</v>
      </c>
      <c r="F175" s="240">
        <f t="shared" si="53"/>
        <v>649.5</v>
      </c>
    </row>
    <row r="176" spans="1:6" ht="17.25" customHeight="1">
      <c r="A176" s="239" t="s">
        <v>477</v>
      </c>
      <c r="B176" s="238" t="s">
        <v>480</v>
      </c>
      <c r="C176" s="37"/>
      <c r="D176" s="240">
        <f>D177+D179+D178</f>
        <v>649.5</v>
      </c>
      <c r="E176" s="394">
        <f t="shared" ref="E176:F176" si="54">E177+E179+E178</f>
        <v>0</v>
      </c>
      <c r="F176" s="394">
        <f t="shared" si="54"/>
        <v>649.5</v>
      </c>
    </row>
    <row r="177" spans="1:6" ht="39.75" customHeight="1">
      <c r="A177" s="258" t="s">
        <v>499</v>
      </c>
      <c r="B177" s="238" t="s">
        <v>478</v>
      </c>
      <c r="C177" s="37">
        <v>200</v>
      </c>
      <c r="D177" s="240">
        <v>100</v>
      </c>
      <c r="E177" s="181">
        <v>-100</v>
      </c>
      <c r="F177" s="240">
        <f>D177+E177</f>
        <v>0</v>
      </c>
    </row>
    <row r="178" spans="1:6" ht="39.75" customHeight="1">
      <c r="A178" s="387" t="s">
        <v>499</v>
      </c>
      <c r="B178" s="386" t="s">
        <v>815</v>
      </c>
      <c r="C178" s="37">
        <v>200</v>
      </c>
      <c r="D178" s="394"/>
      <c r="E178" s="181">
        <v>100</v>
      </c>
      <c r="F178" s="394">
        <f>D178+E178</f>
        <v>100</v>
      </c>
    </row>
    <row r="179" spans="1:6" ht="36.75" customHeight="1">
      <c r="A179" s="258" t="s">
        <v>500</v>
      </c>
      <c r="B179" s="244" t="s">
        <v>481</v>
      </c>
      <c r="C179" s="37">
        <v>200</v>
      </c>
      <c r="D179" s="247">
        <v>549.5</v>
      </c>
      <c r="E179" s="181"/>
      <c r="F179" s="247">
        <f>D179+E179</f>
        <v>549.5</v>
      </c>
    </row>
    <row r="180" spans="1:6" ht="28.5" customHeight="1">
      <c r="A180" s="370" t="s">
        <v>16</v>
      </c>
      <c r="B180" s="15" t="s">
        <v>197</v>
      </c>
      <c r="C180" s="22"/>
      <c r="D180" s="325">
        <f>D181</f>
        <v>189</v>
      </c>
      <c r="E180" s="349">
        <f t="shared" ref="E180:F180" si="55">E181</f>
        <v>0</v>
      </c>
      <c r="F180" s="349">
        <f t="shared" si="55"/>
        <v>189</v>
      </c>
    </row>
    <row r="181" spans="1:6" ht="24.75" customHeight="1">
      <c r="A181" s="130" t="s">
        <v>198</v>
      </c>
      <c r="B181" s="23" t="s">
        <v>199</v>
      </c>
      <c r="C181" s="22"/>
      <c r="D181" s="51">
        <f>D182</f>
        <v>189</v>
      </c>
      <c r="E181" s="348">
        <f t="shared" ref="E181:F181" si="56">E182</f>
        <v>0</v>
      </c>
      <c r="F181" s="348">
        <f t="shared" si="56"/>
        <v>189</v>
      </c>
    </row>
    <row r="182" spans="1:6" ht="26.25" customHeight="1">
      <c r="A182" s="130" t="s">
        <v>201</v>
      </c>
      <c r="B182" s="23" t="s">
        <v>202</v>
      </c>
      <c r="C182" s="22"/>
      <c r="D182" s="51">
        <f>D183</f>
        <v>189</v>
      </c>
      <c r="E182" s="348">
        <f t="shared" ref="E182:F182" si="57">E183</f>
        <v>0</v>
      </c>
      <c r="F182" s="348">
        <f t="shared" si="57"/>
        <v>189</v>
      </c>
    </row>
    <row r="183" spans="1:6" ht="27.75" customHeight="1">
      <c r="A183" s="130" t="s">
        <v>200</v>
      </c>
      <c r="B183" s="50" t="s">
        <v>203</v>
      </c>
      <c r="C183" s="62">
        <v>800</v>
      </c>
      <c r="D183" s="61">
        <v>189</v>
      </c>
      <c r="E183" s="181"/>
      <c r="F183" s="177">
        <f>D183+E183</f>
        <v>189</v>
      </c>
    </row>
    <row r="184" spans="1:6" ht="19.5" customHeight="1">
      <c r="A184" s="130" t="s">
        <v>245</v>
      </c>
      <c r="B184" s="15" t="s">
        <v>204</v>
      </c>
      <c r="C184" s="62"/>
      <c r="D184" s="325">
        <f>D185</f>
        <v>400</v>
      </c>
      <c r="E184" s="180"/>
      <c r="F184" s="178">
        <f>F185</f>
        <v>400</v>
      </c>
    </row>
    <row r="185" spans="1:6" ht="26.25" customHeight="1">
      <c r="A185" s="130" t="s">
        <v>205</v>
      </c>
      <c r="B185" s="23" t="s">
        <v>206</v>
      </c>
      <c r="C185" s="22"/>
      <c r="D185" s="51">
        <f>D186</f>
        <v>400</v>
      </c>
      <c r="E185" s="180"/>
      <c r="F185" s="177">
        <f>F186</f>
        <v>400</v>
      </c>
    </row>
    <row r="186" spans="1:6" ht="17.25" customHeight="1">
      <c r="A186" s="130" t="s">
        <v>208</v>
      </c>
      <c r="B186" s="23" t="s">
        <v>209</v>
      </c>
      <c r="C186" s="22"/>
      <c r="D186" s="51">
        <f>D187</f>
        <v>400</v>
      </c>
      <c r="E186" s="180"/>
      <c r="F186" s="177">
        <f>F187</f>
        <v>400</v>
      </c>
    </row>
    <row r="187" spans="1:6" ht="28.5" customHeight="1">
      <c r="A187" s="130" t="s">
        <v>207</v>
      </c>
      <c r="B187" s="23" t="s">
        <v>210</v>
      </c>
      <c r="C187" s="22">
        <v>800</v>
      </c>
      <c r="D187" s="51">
        <v>400</v>
      </c>
      <c r="E187" s="180"/>
      <c r="F187" s="177">
        <v>400</v>
      </c>
    </row>
    <row r="188" spans="1:6" ht="24.75" customHeight="1">
      <c r="A188" s="28" t="s">
        <v>17</v>
      </c>
      <c r="B188" s="21">
        <v>1000000000</v>
      </c>
      <c r="C188" s="22"/>
      <c r="D188" s="325">
        <f t="shared" ref="D188:F188" si="58">D189+D192</f>
        <v>980</v>
      </c>
      <c r="E188" s="270">
        <f t="shared" si="58"/>
        <v>0</v>
      </c>
      <c r="F188" s="270">
        <f t="shared" si="58"/>
        <v>980</v>
      </c>
    </row>
    <row r="189" spans="1:6" ht="19.5" customHeight="1">
      <c r="A189" s="27" t="s">
        <v>211</v>
      </c>
      <c r="B189" s="29">
        <v>1010000000</v>
      </c>
      <c r="C189" s="22"/>
      <c r="D189" s="51">
        <f>D190</f>
        <v>680</v>
      </c>
      <c r="E189" s="271">
        <f t="shared" ref="E189:F189" si="59">E190</f>
        <v>0</v>
      </c>
      <c r="F189" s="271">
        <f t="shared" si="59"/>
        <v>680</v>
      </c>
    </row>
    <row r="190" spans="1:6" ht="24.75" customHeight="1">
      <c r="A190" s="27" t="s">
        <v>212</v>
      </c>
      <c r="B190" s="29">
        <v>1010100000</v>
      </c>
      <c r="C190" s="22"/>
      <c r="D190" s="51">
        <f>D191</f>
        <v>680</v>
      </c>
      <c r="E190" s="271">
        <f t="shared" ref="E190:F190" si="60">E191</f>
        <v>0</v>
      </c>
      <c r="F190" s="271">
        <f t="shared" si="60"/>
        <v>680</v>
      </c>
    </row>
    <row r="191" spans="1:6" ht="40.5" customHeight="1">
      <c r="A191" s="123" t="s">
        <v>279</v>
      </c>
      <c r="B191" s="29">
        <v>1010120080</v>
      </c>
      <c r="C191" s="22">
        <v>200</v>
      </c>
      <c r="D191" s="51">
        <v>680</v>
      </c>
      <c r="E191" s="181"/>
      <c r="F191" s="177">
        <f>D191+E191</f>
        <v>680</v>
      </c>
    </row>
    <row r="192" spans="1:6" ht="27.75" customHeight="1">
      <c r="A192" s="24" t="s">
        <v>213</v>
      </c>
      <c r="B192" s="29">
        <v>1020000000</v>
      </c>
      <c r="C192" s="22"/>
      <c r="D192" s="51">
        <f>D193</f>
        <v>300</v>
      </c>
      <c r="E192" s="271">
        <f t="shared" ref="E192:F192" si="61">E193</f>
        <v>0</v>
      </c>
      <c r="F192" s="271">
        <f t="shared" si="61"/>
        <v>300</v>
      </c>
    </row>
    <row r="193" spans="1:6" ht="27.75" customHeight="1">
      <c r="A193" s="27" t="s">
        <v>214</v>
      </c>
      <c r="B193" s="29">
        <v>1020100000</v>
      </c>
      <c r="C193" s="22"/>
      <c r="D193" s="51">
        <f>D194</f>
        <v>300</v>
      </c>
      <c r="E193" s="271">
        <f t="shared" ref="E193:F193" si="62">E194</f>
        <v>0</v>
      </c>
      <c r="F193" s="271">
        <f t="shared" si="62"/>
        <v>300</v>
      </c>
    </row>
    <row r="194" spans="1:6" ht="37.5" customHeight="1">
      <c r="A194" s="46" t="s">
        <v>280</v>
      </c>
      <c r="B194" s="29">
        <v>1020120190</v>
      </c>
      <c r="C194" s="22">
        <v>200</v>
      </c>
      <c r="D194" s="51">
        <v>300</v>
      </c>
      <c r="E194" s="181"/>
      <c r="F194" s="177">
        <f>D194+E194</f>
        <v>300</v>
      </c>
    </row>
    <row r="195" spans="1:6" ht="29.25" customHeight="1">
      <c r="A195" s="13" t="s">
        <v>443</v>
      </c>
      <c r="B195" s="187">
        <v>1200000000</v>
      </c>
      <c r="C195" s="188"/>
      <c r="D195" s="325">
        <f t="shared" ref="D195:F196" si="63">D196</f>
        <v>321.7</v>
      </c>
      <c r="E195" s="190">
        <f t="shared" si="63"/>
        <v>0</v>
      </c>
      <c r="F195" s="190">
        <f t="shared" si="63"/>
        <v>321.7</v>
      </c>
    </row>
    <row r="196" spans="1:6" ht="27" customHeight="1">
      <c r="A196" s="192" t="s">
        <v>444</v>
      </c>
      <c r="B196" s="185">
        <v>1210000000</v>
      </c>
      <c r="C196" s="186"/>
      <c r="D196" s="189">
        <f>D197</f>
        <v>321.7</v>
      </c>
      <c r="E196" s="189">
        <f t="shared" si="63"/>
        <v>0</v>
      </c>
      <c r="F196" s="189">
        <f t="shared" si="63"/>
        <v>321.7</v>
      </c>
    </row>
    <row r="197" spans="1:6" ht="19.5" customHeight="1">
      <c r="A197" s="192" t="s">
        <v>445</v>
      </c>
      <c r="B197" s="185">
        <v>1210100000</v>
      </c>
      <c r="C197" s="186"/>
      <c r="D197" s="189">
        <f>D198+D199</f>
        <v>321.7</v>
      </c>
      <c r="E197" s="189">
        <f t="shared" ref="E197:F197" si="64">E198+E199</f>
        <v>0</v>
      </c>
      <c r="F197" s="189">
        <f t="shared" si="64"/>
        <v>321.7</v>
      </c>
    </row>
    <row r="198" spans="1:6" ht="29.25" customHeight="1">
      <c r="A198" s="258" t="s">
        <v>515</v>
      </c>
      <c r="B198" s="185">
        <v>1210120390</v>
      </c>
      <c r="C198" s="186">
        <v>200</v>
      </c>
      <c r="D198" s="189">
        <v>321.7</v>
      </c>
      <c r="E198" s="98"/>
      <c r="F198" s="189">
        <f>D198+E198</f>
        <v>321.7</v>
      </c>
    </row>
    <row r="199" spans="1:6" ht="29.25" customHeight="1">
      <c r="A199" s="258" t="s">
        <v>516</v>
      </c>
      <c r="B199" s="185">
        <v>1210120400</v>
      </c>
      <c r="C199" s="186">
        <v>200</v>
      </c>
      <c r="D199" s="189"/>
      <c r="E199" s="180"/>
      <c r="F199" s="189">
        <f>D199+E199</f>
        <v>0</v>
      </c>
    </row>
    <row r="200" spans="1:6" ht="28.5" customHeight="1">
      <c r="A200" s="191" t="s">
        <v>79</v>
      </c>
      <c r="B200" s="21">
        <v>1400000000</v>
      </c>
      <c r="C200" s="20"/>
      <c r="D200" s="325">
        <f>D201</f>
        <v>513.6</v>
      </c>
      <c r="E200" s="180"/>
      <c r="F200" s="178">
        <f>F201</f>
        <v>513.6</v>
      </c>
    </row>
    <row r="201" spans="1:6" ht="25.5" customHeight="1">
      <c r="A201" s="27" t="s">
        <v>215</v>
      </c>
      <c r="B201" s="23" t="s">
        <v>216</v>
      </c>
      <c r="C201" s="22"/>
      <c r="D201" s="51">
        <f>D202</f>
        <v>513.6</v>
      </c>
      <c r="E201" s="180"/>
      <c r="F201" s="177">
        <f>F202</f>
        <v>513.6</v>
      </c>
    </row>
    <row r="202" spans="1:6" ht="21.75" customHeight="1">
      <c r="A202" s="7" t="s">
        <v>217</v>
      </c>
      <c r="B202" s="23" t="s">
        <v>218</v>
      </c>
      <c r="C202" s="22"/>
      <c r="D202" s="51">
        <f>D203+D204+D205+D206</f>
        <v>513.6</v>
      </c>
      <c r="E202" s="180"/>
      <c r="F202" s="177">
        <f>F203+F204+F205+F206</f>
        <v>513.6</v>
      </c>
    </row>
    <row r="203" spans="1:6" ht="26.25" customHeight="1">
      <c r="A203" s="97" t="s">
        <v>327</v>
      </c>
      <c r="B203" s="32">
        <v>1410100310</v>
      </c>
      <c r="C203" s="31">
        <v>200</v>
      </c>
      <c r="D203" s="51">
        <v>80</v>
      </c>
      <c r="E203" s="180"/>
      <c r="F203" s="177">
        <v>80</v>
      </c>
    </row>
    <row r="204" spans="1:6" ht="40.5" customHeight="1">
      <c r="A204" s="159" t="s">
        <v>414</v>
      </c>
      <c r="B204" s="157">
        <v>1410100310</v>
      </c>
      <c r="C204" s="153">
        <v>600</v>
      </c>
      <c r="D204" s="160">
        <v>70</v>
      </c>
      <c r="E204" s="180"/>
      <c r="F204" s="177">
        <v>70</v>
      </c>
    </row>
    <row r="205" spans="1:6" ht="51.75" customHeight="1">
      <c r="A205" s="24" t="s">
        <v>219</v>
      </c>
      <c r="B205" s="26">
        <v>1410180360</v>
      </c>
      <c r="C205" s="22">
        <v>100</v>
      </c>
      <c r="D205" s="51">
        <v>266.89999999999998</v>
      </c>
      <c r="E205" s="181">
        <v>7</v>
      </c>
      <c r="F205" s="177">
        <f>D205+E205</f>
        <v>273.89999999999998</v>
      </c>
    </row>
    <row r="206" spans="1:6" ht="39" customHeight="1">
      <c r="A206" s="46" t="s">
        <v>282</v>
      </c>
      <c r="B206" s="26">
        <v>1410180360</v>
      </c>
      <c r="C206" s="22">
        <v>200</v>
      </c>
      <c r="D206" s="51">
        <v>96.7</v>
      </c>
      <c r="E206" s="181">
        <v>-7</v>
      </c>
      <c r="F206" s="346">
        <f>D206+E206</f>
        <v>89.7</v>
      </c>
    </row>
    <row r="207" spans="1:6" ht="27" customHeight="1">
      <c r="A207" s="13" t="s">
        <v>81</v>
      </c>
      <c r="B207" s="21">
        <v>1500000000</v>
      </c>
      <c r="C207" s="20"/>
      <c r="D207" s="325">
        <f>D208</f>
        <v>100</v>
      </c>
      <c r="E207" s="384">
        <f t="shared" ref="E207:F208" si="65">E208</f>
        <v>0</v>
      </c>
      <c r="F207" s="384">
        <f t="shared" si="65"/>
        <v>100</v>
      </c>
    </row>
    <row r="208" spans="1:6" ht="27.75" customHeight="1">
      <c r="A208" s="24" t="s">
        <v>220</v>
      </c>
      <c r="B208" s="29">
        <v>1510000000</v>
      </c>
      <c r="C208" s="22"/>
      <c r="D208" s="51">
        <f>D209</f>
        <v>100</v>
      </c>
      <c r="E208" s="385">
        <f t="shared" si="65"/>
        <v>0</v>
      </c>
      <c r="F208" s="385">
        <f t="shared" si="65"/>
        <v>100</v>
      </c>
    </row>
    <row r="209" spans="1:6" ht="16.5" customHeight="1">
      <c r="A209" s="4" t="s">
        <v>221</v>
      </c>
      <c r="B209" s="29">
        <v>1510100000</v>
      </c>
      <c r="C209" s="22"/>
      <c r="D209" s="51">
        <f>D210+D211+D212+D213+D214</f>
        <v>100</v>
      </c>
      <c r="E209" s="385">
        <f t="shared" ref="E209:F209" si="66">E210+E211+E212+E213+E214</f>
        <v>0</v>
      </c>
      <c r="F209" s="385">
        <f t="shared" si="66"/>
        <v>100</v>
      </c>
    </row>
    <row r="210" spans="1:6" ht="27" customHeight="1">
      <c r="A210" s="96" t="s">
        <v>328</v>
      </c>
      <c r="B210" s="32">
        <v>1510100500</v>
      </c>
      <c r="C210" s="31">
        <v>200</v>
      </c>
      <c r="D210" s="51">
        <v>10</v>
      </c>
      <c r="E210" s="93">
        <v>-5.3</v>
      </c>
      <c r="F210" s="177">
        <f>D210+E210</f>
        <v>4.7</v>
      </c>
    </row>
    <row r="211" spans="1:6" ht="36" customHeight="1">
      <c r="A211" s="156" t="s">
        <v>415</v>
      </c>
      <c r="B211" s="157">
        <v>1510100500</v>
      </c>
      <c r="C211" s="153">
        <v>600</v>
      </c>
      <c r="D211" s="160">
        <v>10</v>
      </c>
      <c r="E211" s="93">
        <v>5.3</v>
      </c>
      <c r="F211" s="385">
        <f>D211+E211</f>
        <v>15.3</v>
      </c>
    </row>
    <row r="212" spans="1:6" ht="26.25" customHeight="1">
      <c r="A212" s="46" t="s">
        <v>283</v>
      </c>
      <c r="B212" s="26">
        <v>1510100510</v>
      </c>
      <c r="C212" s="22">
        <v>200</v>
      </c>
      <c r="D212" s="51">
        <v>50</v>
      </c>
      <c r="E212" s="180"/>
      <c r="F212" s="177">
        <v>50</v>
      </c>
    </row>
    <row r="213" spans="1:6" ht="26.25" customHeight="1">
      <c r="A213" s="156" t="s">
        <v>416</v>
      </c>
      <c r="B213" s="158">
        <v>1510100510</v>
      </c>
      <c r="C213" s="153">
        <v>600</v>
      </c>
      <c r="D213" s="160">
        <v>20</v>
      </c>
      <c r="E213" s="180"/>
      <c r="F213" s="177">
        <v>20</v>
      </c>
    </row>
    <row r="214" spans="1:6" ht="36.75" customHeight="1">
      <c r="A214" s="156" t="s">
        <v>417</v>
      </c>
      <c r="B214" s="158">
        <v>1510100520</v>
      </c>
      <c r="C214" s="153">
        <v>600</v>
      </c>
      <c r="D214" s="51">
        <v>10</v>
      </c>
      <c r="E214" s="180"/>
      <c r="F214" s="177">
        <v>10</v>
      </c>
    </row>
    <row r="215" spans="1:6" ht="19.5" customHeight="1">
      <c r="A215" s="13" t="s">
        <v>248</v>
      </c>
      <c r="B215" s="21">
        <v>1700000000</v>
      </c>
      <c r="C215" s="20"/>
      <c r="D215" s="325">
        <f t="shared" ref="D215:F216" si="67">D216</f>
        <v>129</v>
      </c>
      <c r="E215" s="194">
        <f t="shared" si="67"/>
        <v>0</v>
      </c>
      <c r="F215" s="194">
        <f t="shared" si="67"/>
        <v>129</v>
      </c>
    </row>
    <row r="216" spans="1:6" ht="24.75" customHeight="1">
      <c r="A216" s="24" t="s">
        <v>249</v>
      </c>
      <c r="B216" s="26">
        <v>1710000000</v>
      </c>
      <c r="C216" s="22"/>
      <c r="D216" s="51">
        <f>D217</f>
        <v>129</v>
      </c>
      <c r="E216" s="193">
        <f t="shared" si="67"/>
        <v>0</v>
      </c>
      <c r="F216" s="193">
        <f t="shared" si="67"/>
        <v>129</v>
      </c>
    </row>
    <row r="217" spans="1:6" ht="16.5" customHeight="1">
      <c r="A217" s="127" t="s">
        <v>250</v>
      </c>
      <c r="B217" s="26">
        <v>1710100000</v>
      </c>
      <c r="C217" s="22"/>
      <c r="D217" s="51">
        <f>D218+D219</f>
        <v>129</v>
      </c>
      <c r="E217" s="193">
        <f t="shared" ref="E217:F217" si="68">E218+E219</f>
        <v>0</v>
      </c>
      <c r="F217" s="193">
        <f t="shared" si="68"/>
        <v>129</v>
      </c>
    </row>
    <row r="218" spans="1:6" ht="25.5" customHeight="1">
      <c r="A218" s="127" t="s">
        <v>284</v>
      </c>
      <c r="B218" s="26">
        <v>1710100700</v>
      </c>
      <c r="C218" s="22">
        <v>200</v>
      </c>
      <c r="D218" s="51">
        <v>0</v>
      </c>
      <c r="E218" s="181"/>
      <c r="F218" s="177">
        <v>0</v>
      </c>
    </row>
    <row r="219" spans="1:6" ht="30" customHeight="1">
      <c r="A219" s="127" t="s">
        <v>285</v>
      </c>
      <c r="B219" s="26">
        <v>1710100710</v>
      </c>
      <c r="C219" s="22">
        <v>200</v>
      </c>
      <c r="D219" s="51">
        <v>129</v>
      </c>
      <c r="E219" s="181"/>
      <c r="F219" s="177">
        <f>D219+E219</f>
        <v>129</v>
      </c>
    </row>
    <row r="220" spans="1:6" ht="25.5" customHeight="1">
      <c r="A220" s="13" t="s">
        <v>339</v>
      </c>
      <c r="B220" s="114">
        <v>1900000000</v>
      </c>
      <c r="C220" s="115"/>
      <c r="D220" s="325">
        <f>D221</f>
        <v>250</v>
      </c>
      <c r="E220" s="180"/>
      <c r="F220" s="178">
        <f>F221</f>
        <v>250</v>
      </c>
    </row>
    <row r="221" spans="1:6" ht="27" customHeight="1">
      <c r="A221" s="127" t="s">
        <v>340</v>
      </c>
      <c r="B221" s="117">
        <v>1920000000</v>
      </c>
      <c r="C221" s="115"/>
      <c r="D221" s="118">
        <f>D222</f>
        <v>250</v>
      </c>
      <c r="E221" s="180"/>
      <c r="F221" s="177">
        <f>F222</f>
        <v>250</v>
      </c>
    </row>
    <row r="222" spans="1:6" ht="27.75" customHeight="1">
      <c r="A222" s="127" t="s">
        <v>341</v>
      </c>
      <c r="B222" s="117">
        <v>1920100000</v>
      </c>
      <c r="C222" s="115"/>
      <c r="D222" s="118">
        <f>D223</f>
        <v>250</v>
      </c>
      <c r="E222" s="180"/>
      <c r="F222" s="177">
        <f>F223</f>
        <v>250</v>
      </c>
    </row>
    <row r="223" spans="1:6" ht="63.75" customHeight="1">
      <c r="A223" s="131" t="s">
        <v>342</v>
      </c>
      <c r="B223" s="117">
        <v>1920120300</v>
      </c>
      <c r="C223" s="115">
        <v>200</v>
      </c>
      <c r="D223" s="118">
        <v>250</v>
      </c>
      <c r="E223" s="180"/>
      <c r="F223" s="177">
        <v>250</v>
      </c>
    </row>
    <row r="224" spans="1:6" ht="27.75" customHeight="1">
      <c r="A224" s="13" t="s">
        <v>344</v>
      </c>
      <c r="B224" s="120">
        <v>2000000000</v>
      </c>
      <c r="C224" s="126"/>
      <c r="D224" s="325">
        <f>D225+D229</f>
        <v>8443.2999999999993</v>
      </c>
      <c r="E224" s="215">
        <f>E225+E229</f>
        <v>0</v>
      </c>
      <c r="F224" s="178">
        <f>F225+F229</f>
        <v>8443.2999999999993</v>
      </c>
    </row>
    <row r="225" spans="1:6" ht="27.75" customHeight="1">
      <c r="A225" s="127" t="s">
        <v>345</v>
      </c>
      <c r="B225" s="122">
        <v>2010000000</v>
      </c>
      <c r="C225" s="119"/>
      <c r="D225" s="124">
        <f>D226</f>
        <v>2870.6000000000004</v>
      </c>
      <c r="E225" s="214">
        <f t="shared" ref="E225:F225" si="69">E226</f>
        <v>0</v>
      </c>
      <c r="F225" s="214">
        <f t="shared" si="69"/>
        <v>2870.6000000000004</v>
      </c>
    </row>
    <row r="226" spans="1:6" ht="28.5" customHeight="1">
      <c r="A226" s="123" t="s">
        <v>346</v>
      </c>
      <c r="B226" s="122">
        <v>2010100000</v>
      </c>
      <c r="C226" s="119"/>
      <c r="D226" s="124">
        <f>D227+D228</f>
        <v>2870.6000000000004</v>
      </c>
      <c r="E226" s="214">
        <f t="shared" ref="E226:F226" si="70">E227+E228</f>
        <v>0</v>
      </c>
      <c r="F226" s="214">
        <f t="shared" si="70"/>
        <v>2870.6000000000004</v>
      </c>
    </row>
    <row r="227" spans="1:6" ht="39" customHeight="1">
      <c r="A227" s="131" t="s">
        <v>440</v>
      </c>
      <c r="B227" s="199">
        <v>2010120400</v>
      </c>
      <c r="C227" s="200">
        <v>200</v>
      </c>
      <c r="D227" s="201">
        <v>451.8</v>
      </c>
      <c r="E227" s="201">
        <v>-375</v>
      </c>
      <c r="F227" s="201">
        <f>D227+E227</f>
        <v>76.800000000000011</v>
      </c>
    </row>
    <row r="228" spans="1:6" ht="36.75" customHeight="1">
      <c r="A228" s="131" t="s">
        <v>408</v>
      </c>
      <c r="B228" s="122">
        <v>2010108010</v>
      </c>
      <c r="C228" s="119">
        <v>500</v>
      </c>
      <c r="D228" s="124">
        <v>2418.8000000000002</v>
      </c>
      <c r="E228" s="93">
        <v>375</v>
      </c>
      <c r="F228" s="177">
        <f>D228+E228</f>
        <v>2793.8</v>
      </c>
    </row>
    <row r="229" spans="1:6" ht="38.25" customHeight="1">
      <c r="A229" s="131" t="s">
        <v>347</v>
      </c>
      <c r="B229" s="122">
        <v>2020000000</v>
      </c>
      <c r="C229" s="119"/>
      <c r="D229" s="124">
        <f>D230</f>
        <v>5572.7</v>
      </c>
      <c r="E229" s="177">
        <f t="shared" ref="E229:F229" si="71">E230</f>
        <v>0</v>
      </c>
      <c r="F229" s="177">
        <f t="shared" si="71"/>
        <v>5572.7</v>
      </c>
    </row>
    <row r="230" spans="1:6" ht="28.5" customHeight="1">
      <c r="A230" s="123" t="s">
        <v>348</v>
      </c>
      <c r="B230" s="122">
        <v>2020100000</v>
      </c>
      <c r="C230" s="119"/>
      <c r="D230" s="124">
        <f>D231++D233+D234+D237+D232+D235+D236</f>
        <v>5572.7</v>
      </c>
      <c r="E230" s="394">
        <f t="shared" ref="E230:F230" si="72">E231++E233+E234+E237+E232+E235+E236</f>
        <v>0</v>
      </c>
      <c r="F230" s="394">
        <f t="shared" si="72"/>
        <v>5572.7</v>
      </c>
    </row>
    <row r="231" spans="1:6" ht="49.5" customHeight="1">
      <c r="A231" s="131" t="s">
        <v>382</v>
      </c>
      <c r="B231" s="144">
        <v>2020120410</v>
      </c>
      <c r="C231" s="119">
        <v>200</v>
      </c>
      <c r="D231" s="124">
        <v>1717.2</v>
      </c>
      <c r="E231" s="181"/>
      <c r="F231" s="177">
        <f>D231+E231</f>
        <v>1717.2</v>
      </c>
    </row>
    <row r="232" spans="1:6" ht="43.5" customHeight="1">
      <c r="A232" s="264" t="s">
        <v>494</v>
      </c>
      <c r="B232" s="266">
        <v>2020108020</v>
      </c>
      <c r="C232" s="267">
        <v>500</v>
      </c>
      <c r="D232" s="11">
        <v>825</v>
      </c>
      <c r="E232" s="181"/>
      <c r="F232" s="256">
        <f>D232+E232</f>
        <v>825</v>
      </c>
    </row>
    <row r="233" spans="1:6" ht="41.25" customHeight="1">
      <c r="A233" s="131" t="s">
        <v>501</v>
      </c>
      <c r="B233" s="185">
        <v>2020120420</v>
      </c>
      <c r="C233" s="228">
        <v>200</v>
      </c>
      <c r="D233" s="230">
        <v>11.5</v>
      </c>
      <c r="E233" s="93">
        <v>-11.5</v>
      </c>
      <c r="F233" s="230">
        <f>D233+E233</f>
        <v>0</v>
      </c>
    </row>
    <row r="234" spans="1:6" ht="36" customHeight="1">
      <c r="A234" s="131" t="s">
        <v>502</v>
      </c>
      <c r="B234" s="185">
        <v>2020120440</v>
      </c>
      <c r="C234" s="228">
        <v>200</v>
      </c>
      <c r="D234" s="230">
        <v>19</v>
      </c>
      <c r="E234" s="181">
        <v>-19</v>
      </c>
      <c r="F234" s="230">
        <f t="shared" ref="F234:F237" si="73">D234+E234</f>
        <v>0</v>
      </c>
    </row>
    <row r="235" spans="1:6" ht="36" customHeight="1">
      <c r="A235" s="131" t="s">
        <v>501</v>
      </c>
      <c r="B235" s="185" t="s">
        <v>816</v>
      </c>
      <c r="C235" s="389">
        <v>200</v>
      </c>
      <c r="D235" s="394"/>
      <c r="E235" s="181">
        <v>11.5</v>
      </c>
      <c r="F235" s="394">
        <f t="shared" si="73"/>
        <v>11.5</v>
      </c>
    </row>
    <row r="236" spans="1:6" ht="36" customHeight="1">
      <c r="A236" s="131" t="s">
        <v>502</v>
      </c>
      <c r="B236" s="185" t="s">
        <v>817</v>
      </c>
      <c r="C236" s="389">
        <v>200</v>
      </c>
      <c r="D236" s="394"/>
      <c r="E236" s="181">
        <v>19</v>
      </c>
      <c r="F236" s="394">
        <f t="shared" si="73"/>
        <v>19</v>
      </c>
    </row>
    <row r="237" spans="1:6" ht="42.75" customHeight="1">
      <c r="A237" s="131" t="s">
        <v>503</v>
      </c>
      <c r="B237" s="185">
        <v>2020180510</v>
      </c>
      <c r="C237" s="228">
        <v>200</v>
      </c>
      <c r="D237" s="230">
        <v>3000</v>
      </c>
      <c r="E237" s="181"/>
      <c r="F237" s="230">
        <f t="shared" si="73"/>
        <v>3000</v>
      </c>
    </row>
    <row r="238" spans="1:6" ht="41.25" customHeight="1">
      <c r="A238" s="370" t="s">
        <v>400</v>
      </c>
      <c r="B238" s="149">
        <v>2100000000</v>
      </c>
      <c r="C238" s="148"/>
      <c r="D238" s="325">
        <f t="shared" ref="D238:F238" si="74">D239</f>
        <v>0</v>
      </c>
      <c r="E238" s="270">
        <f t="shared" si="74"/>
        <v>0</v>
      </c>
      <c r="F238" s="270">
        <f t="shared" si="74"/>
        <v>0</v>
      </c>
    </row>
    <row r="239" spans="1:6" ht="25.5" customHeight="1">
      <c r="A239" s="131" t="s">
        <v>401</v>
      </c>
      <c r="B239" s="144">
        <v>2110000000</v>
      </c>
      <c r="C239" s="143"/>
      <c r="D239" s="147">
        <f>D240</f>
        <v>0</v>
      </c>
      <c r="E239" s="271">
        <f>E240</f>
        <v>0</v>
      </c>
      <c r="F239" s="271">
        <f>F240</f>
        <v>0</v>
      </c>
    </row>
    <row r="240" spans="1:6" ht="27" customHeight="1">
      <c r="A240" s="7" t="s">
        <v>337</v>
      </c>
      <c r="B240" s="144">
        <v>2110100000</v>
      </c>
      <c r="C240" s="143"/>
      <c r="D240" s="147">
        <f>D241+D242+D243+D244+D245</f>
        <v>0</v>
      </c>
      <c r="E240" s="271">
        <f t="shared" ref="E240:F240" si="75">E241+E242+E243+E244+E245</f>
        <v>0</v>
      </c>
      <c r="F240" s="271">
        <f t="shared" si="75"/>
        <v>0</v>
      </c>
    </row>
    <row r="241" spans="1:6" ht="26.25" customHeight="1">
      <c r="A241" s="150" t="s">
        <v>402</v>
      </c>
      <c r="B241" s="145">
        <v>2110120450</v>
      </c>
      <c r="C241" s="143">
        <v>300</v>
      </c>
      <c r="D241" s="147">
        <v>0</v>
      </c>
      <c r="E241" s="181"/>
      <c r="F241" s="177">
        <f>D241+E241</f>
        <v>0</v>
      </c>
    </row>
    <row r="242" spans="1:6" ht="21" customHeight="1">
      <c r="A242" s="150" t="s">
        <v>403</v>
      </c>
      <c r="B242" s="145">
        <v>2110120460</v>
      </c>
      <c r="C242" s="143">
        <v>300</v>
      </c>
      <c r="D242" s="147">
        <v>0</v>
      </c>
      <c r="E242" s="181"/>
      <c r="F242" s="177">
        <f>D242+E242</f>
        <v>0</v>
      </c>
    </row>
    <row r="243" spans="1:6" ht="27" customHeight="1">
      <c r="A243" s="150" t="s">
        <v>404</v>
      </c>
      <c r="B243" s="145">
        <v>2110120470</v>
      </c>
      <c r="C243" s="143">
        <v>300</v>
      </c>
      <c r="D243" s="147">
        <v>0</v>
      </c>
      <c r="E243" s="181"/>
      <c r="F243" s="177">
        <f>D243+E243</f>
        <v>0</v>
      </c>
    </row>
    <row r="244" spans="1:6" ht="26.25" customHeight="1">
      <c r="A244" s="150" t="s">
        <v>405</v>
      </c>
      <c r="B244" s="145">
        <v>2110120480</v>
      </c>
      <c r="C244" s="143">
        <v>300</v>
      </c>
      <c r="D244" s="147">
        <v>0</v>
      </c>
      <c r="E244" s="181"/>
      <c r="F244" s="348">
        <f t="shared" ref="F244:F245" si="76">D244+E244</f>
        <v>0</v>
      </c>
    </row>
    <row r="245" spans="1:6" ht="27.75" customHeight="1">
      <c r="A245" s="150" t="s">
        <v>406</v>
      </c>
      <c r="B245" s="145">
        <v>2110120490</v>
      </c>
      <c r="C245" s="143">
        <v>300</v>
      </c>
      <c r="D245" s="147">
        <v>0</v>
      </c>
      <c r="E245" s="181"/>
      <c r="F245" s="348">
        <f t="shared" si="76"/>
        <v>0</v>
      </c>
    </row>
    <row r="246" spans="1:6" ht="22.5" customHeight="1">
      <c r="A246" s="168" t="s">
        <v>420</v>
      </c>
      <c r="B246" s="163">
        <v>2200000000</v>
      </c>
      <c r="C246" s="166"/>
      <c r="D246" s="325">
        <f>D247</f>
        <v>77.599999999999994</v>
      </c>
      <c r="E246" s="276"/>
      <c r="F246" s="178">
        <f>F247</f>
        <v>77.599999999999994</v>
      </c>
    </row>
    <row r="247" spans="1:6" ht="17.25" customHeight="1">
      <c r="A247" s="132" t="s">
        <v>421</v>
      </c>
      <c r="B247" s="164">
        <v>2210000000</v>
      </c>
      <c r="C247" s="162"/>
      <c r="D247" s="165">
        <f>D248</f>
        <v>77.599999999999994</v>
      </c>
      <c r="E247" s="276"/>
      <c r="F247" s="177">
        <f>F248</f>
        <v>77.599999999999994</v>
      </c>
    </row>
    <row r="248" spans="1:6" ht="18.75" customHeight="1">
      <c r="A248" s="183" t="s">
        <v>422</v>
      </c>
      <c r="B248" s="164">
        <v>2210100000</v>
      </c>
      <c r="C248" s="162"/>
      <c r="D248" s="165">
        <f>D249</f>
        <v>77.599999999999994</v>
      </c>
      <c r="E248" s="276"/>
      <c r="F248" s="177">
        <f>F249</f>
        <v>77.599999999999994</v>
      </c>
    </row>
    <row r="249" spans="1:6" ht="27" customHeight="1">
      <c r="A249" s="167" t="s">
        <v>423</v>
      </c>
      <c r="B249" s="164">
        <v>2210100550</v>
      </c>
      <c r="C249" s="162">
        <v>200</v>
      </c>
      <c r="D249" s="165">
        <v>77.599999999999994</v>
      </c>
      <c r="E249" s="276"/>
      <c r="F249" s="177">
        <v>77.599999999999994</v>
      </c>
    </row>
    <row r="250" spans="1:6" ht="24.75" customHeight="1">
      <c r="A250" s="146" t="s">
        <v>18</v>
      </c>
      <c r="B250" s="21">
        <v>4000000000</v>
      </c>
      <c r="C250" s="22"/>
      <c r="D250" s="325">
        <f>D251+D252</f>
        <v>1047.6000000000001</v>
      </c>
      <c r="E250" s="347">
        <f>E251+E252</f>
        <v>0</v>
      </c>
      <c r="F250" s="178">
        <f>F251+F252</f>
        <v>1047.6000000000001</v>
      </c>
    </row>
    <row r="251" spans="1:6" ht="40.5" customHeight="1">
      <c r="A251" s="27" t="s">
        <v>222</v>
      </c>
      <c r="B251" s="26">
        <v>4090000270</v>
      </c>
      <c r="C251" s="22">
        <v>100</v>
      </c>
      <c r="D251" s="51">
        <v>957.2</v>
      </c>
      <c r="E251" s="181"/>
      <c r="F251" s="177">
        <f>D251+E251</f>
        <v>957.2</v>
      </c>
    </row>
    <row r="252" spans="1:6" ht="25.5" customHeight="1">
      <c r="A252" s="47" t="s">
        <v>286</v>
      </c>
      <c r="B252" s="26">
        <v>4090000270</v>
      </c>
      <c r="C252" s="22">
        <v>200</v>
      </c>
      <c r="D252" s="51">
        <v>90.4</v>
      </c>
      <c r="E252" s="181"/>
      <c r="F252" s="346">
        <f>D252+E252</f>
        <v>90.4</v>
      </c>
    </row>
    <row r="253" spans="1:6" ht="27" customHeight="1">
      <c r="A253" s="45" t="s">
        <v>246</v>
      </c>
      <c r="B253" s="21">
        <v>4100000000</v>
      </c>
      <c r="C253" s="22"/>
      <c r="D253" s="347">
        <f>D254+D255+D256+D258+D262+D263+D265+D259+D260+D257+D261+D266+D267+D264</f>
        <v>22368.100000000002</v>
      </c>
      <c r="E253" s="344">
        <f>E254+E255+E256+E258+E262+E263+E265+E259+E260+E257+E261+E266+E267+E264</f>
        <v>0</v>
      </c>
      <c r="F253" s="234">
        <f>F254+F255+F256+F258+F262+F263+F265+F259+F260+F257+F261+F266+F267+F264</f>
        <v>22368.100000000002</v>
      </c>
    </row>
    <row r="254" spans="1:6" ht="55.5" customHeight="1">
      <c r="A254" s="7" t="s">
        <v>223</v>
      </c>
      <c r="B254" s="26">
        <v>4190000250</v>
      </c>
      <c r="C254" s="22">
        <v>100</v>
      </c>
      <c r="D254" s="51">
        <v>1313.5</v>
      </c>
      <c r="E254" s="276"/>
      <c r="F254" s="177">
        <v>1313.5</v>
      </c>
    </row>
    <row r="255" spans="1:6" ht="42.75" customHeight="1">
      <c r="A255" s="27" t="s">
        <v>224</v>
      </c>
      <c r="B255" s="26">
        <v>4190000280</v>
      </c>
      <c r="C255" s="22">
        <v>100</v>
      </c>
      <c r="D255" s="51">
        <v>13214.9</v>
      </c>
      <c r="E255" s="181">
        <v>-78.099999999999994</v>
      </c>
      <c r="F255" s="177">
        <f>D255+E255</f>
        <v>13136.8</v>
      </c>
    </row>
    <row r="256" spans="1:6" ht="26.25" customHeight="1">
      <c r="A256" s="47" t="s">
        <v>287</v>
      </c>
      <c r="B256" s="26">
        <v>4190000280</v>
      </c>
      <c r="C256" s="22">
        <v>200</v>
      </c>
      <c r="D256" s="51">
        <v>2371.5</v>
      </c>
      <c r="E256" s="181"/>
      <c r="F256" s="236">
        <f t="shared" ref="F256:F267" si="77">D256+E256</f>
        <v>2371.5</v>
      </c>
    </row>
    <row r="257" spans="1:6" ht="29.25" customHeight="1">
      <c r="A257" s="345" t="s">
        <v>317</v>
      </c>
      <c r="B257" s="81">
        <v>4190000280</v>
      </c>
      <c r="C257" s="85">
        <v>300</v>
      </c>
      <c r="D257" s="84"/>
      <c r="E257" s="181"/>
      <c r="F257" s="236">
        <f t="shared" si="77"/>
        <v>0</v>
      </c>
    </row>
    <row r="258" spans="1:6" ht="26.25" customHeight="1">
      <c r="A258" s="225" t="s">
        <v>225</v>
      </c>
      <c r="B258" s="26">
        <v>4190000280</v>
      </c>
      <c r="C258" s="22">
        <v>800</v>
      </c>
      <c r="D258" s="51">
        <v>34.299999999999997</v>
      </c>
      <c r="E258" s="181"/>
      <c r="F258" s="236">
        <f t="shared" si="77"/>
        <v>34.299999999999997</v>
      </c>
    </row>
    <row r="259" spans="1:6" ht="42" customHeight="1">
      <c r="A259" s="27" t="s">
        <v>247</v>
      </c>
      <c r="B259" s="25" t="s">
        <v>233</v>
      </c>
      <c r="C259" s="6" t="s">
        <v>8</v>
      </c>
      <c r="D259" s="51">
        <v>1240.2</v>
      </c>
      <c r="E259" s="181"/>
      <c r="F259" s="236">
        <f t="shared" si="77"/>
        <v>1240.2</v>
      </c>
    </row>
    <row r="260" spans="1:6" ht="27" customHeight="1">
      <c r="A260" s="47" t="s">
        <v>288</v>
      </c>
      <c r="B260" s="25" t="s">
        <v>233</v>
      </c>
      <c r="C260" s="6" t="s">
        <v>82</v>
      </c>
      <c r="D260" s="51">
        <v>156.69999999999999</v>
      </c>
      <c r="E260" s="181"/>
      <c r="F260" s="236">
        <f t="shared" si="77"/>
        <v>156.69999999999999</v>
      </c>
    </row>
    <row r="261" spans="1:6" ht="27" customHeight="1">
      <c r="A261" s="225" t="s">
        <v>461</v>
      </c>
      <c r="B261" s="224" t="s">
        <v>233</v>
      </c>
      <c r="C261" s="6" t="s">
        <v>460</v>
      </c>
      <c r="D261" s="226">
        <v>2.2999999999999998</v>
      </c>
      <c r="E261" s="181"/>
      <c r="F261" s="236">
        <f t="shared" si="77"/>
        <v>2.2999999999999998</v>
      </c>
    </row>
    <row r="262" spans="1:6" ht="53.25" customHeight="1">
      <c r="A262" s="27" t="s">
        <v>226</v>
      </c>
      <c r="B262" s="26">
        <v>4190000290</v>
      </c>
      <c r="C262" s="22">
        <v>100</v>
      </c>
      <c r="D262" s="51">
        <v>3450.3</v>
      </c>
      <c r="E262" s="181"/>
      <c r="F262" s="236">
        <f t="shared" si="77"/>
        <v>3450.3</v>
      </c>
    </row>
    <row r="263" spans="1:6" ht="25.5" customHeight="1">
      <c r="A263" s="47" t="s">
        <v>289</v>
      </c>
      <c r="B263" s="26">
        <v>4190000290</v>
      </c>
      <c r="C263" s="22">
        <v>200</v>
      </c>
      <c r="D263" s="51">
        <v>201.9</v>
      </c>
      <c r="E263" s="181"/>
      <c r="F263" s="236">
        <f t="shared" si="77"/>
        <v>201.9</v>
      </c>
    </row>
    <row r="264" spans="1:6" ht="25.5" customHeight="1">
      <c r="A264" s="345" t="s">
        <v>780</v>
      </c>
      <c r="B264" s="343">
        <v>4190000290</v>
      </c>
      <c r="C264" s="342">
        <v>300</v>
      </c>
      <c r="D264" s="346">
        <v>4.5</v>
      </c>
      <c r="E264" s="181"/>
      <c r="F264" s="346">
        <f>D264+E264</f>
        <v>4.5</v>
      </c>
    </row>
    <row r="265" spans="1:6" ht="29.25" customHeight="1">
      <c r="A265" s="27" t="s">
        <v>227</v>
      </c>
      <c r="B265" s="26">
        <v>4190000290</v>
      </c>
      <c r="C265" s="22">
        <v>800</v>
      </c>
      <c r="D265" s="51">
        <v>1</v>
      </c>
      <c r="E265" s="181"/>
      <c r="F265" s="236">
        <f t="shared" si="77"/>
        <v>1</v>
      </c>
    </row>
    <row r="266" spans="1:6" ht="51.75" customHeight="1">
      <c r="A266" s="235" t="s">
        <v>474</v>
      </c>
      <c r="B266" s="232">
        <v>4190000270</v>
      </c>
      <c r="C266" s="233">
        <v>100</v>
      </c>
      <c r="D266" s="236">
        <v>322.10000000000002</v>
      </c>
      <c r="E266" s="181">
        <v>78.099999999999994</v>
      </c>
      <c r="F266" s="236">
        <f t="shared" si="77"/>
        <v>400.20000000000005</v>
      </c>
    </row>
    <row r="267" spans="1:6" ht="29.25" customHeight="1">
      <c r="A267" s="235" t="s">
        <v>475</v>
      </c>
      <c r="B267" s="232">
        <v>4190000270</v>
      </c>
      <c r="C267" s="233">
        <v>200</v>
      </c>
      <c r="D267" s="236">
        <v>54.9</v>
      </c>
      <c r="E267" s="181"/>
      <c r="F267" s="236">
        <f t="shared" si="77"/>
        <v>54.9</v>
      </c>
    </row>
    <row r="268" spans="1:6" ht="18" customHeight="1">
      <c r="A268" s="45" t="s">
        <v>19</v>
      </c>
      <c r="B268" s="21">
        <v>4290000000</v>
      </c>
      <c r="C268" s="22"/>
      <c r="D268" s="325">
        <f>D269+D270+D271+D272+D273+D274+D276+D277+D279+D280+D281+D282+D284+D285+D275+D278+D283</f>
        <v>10211.800000000001</v>
      </c>
      <c r="E268" s="352">
        <f t="shared" ref="E268:F268" si="78">E269+E270+E271+E272+E273+E274+E276+E277+E279+E280+E281+E282+E284+E285+E275+E278+E283</f>
        <v>0</v>
      </c>
      <c r="F268" s="352">
        <f t="shared" si="78"/>
        <v>10211.800000000001</v>
      </c>
    </row>
    <row r="269" spans="1:6" ht="18.75" customHeight="1">
      <c r="A269" s="27" t="s">
        <v>228</v>
      </c>
      <c r="B269" s="26">
        <v>4290020090</v>
      </c>
      <c r="C269" s="22">
        <v>800</v>
      </c>
      <c r="D269" s="51">
        <v>2755.9</v>
      </c>
      <c r="E269" s="181"/>
      <c r="F269" s="177">
        <f>D269+E269</f>
        <v>2755.9</v>
      </c>
    </row>
    <row r="270" spans="1:6" ht="28.5" customHeight="1">
      <c r="A270" s="27" t="s">
        <v>229</v>
      </c>
      <c r="B270" s="26">
        <v>4290020100</v>
      </c>
      <c r="C270" s="22">
        <v>200</v>
      </c>
      <c r="D270" s="51">
        <v>50</v>
      </c>
      <c r="E270" s="181"/>
      <c r="F270" s="214">
        <f t="shared" ref="F270:F285" si="79">D270+E270</f>
        <v>50</v>
      </c>
    </row>
    <row r="271" spans="1:6" ht="28.5" customHeight="1">
      <c r="A271" s="47" t="s">
        <v>290</v>
      </c>
      <c r="B271" s="26">
        <v>4290020110</v>
      </c>
      <c r="C271" s="22">
        <v>200</v>
      </c>
      <c r="D271" s="51">
        <v>53.6</v>
      </c>
      <c r="E271" s="181"/>
      <c r="F271" s="214">
        <f t="shared" si="79"/>
        <v>53.6</v>
      </c>
    </row>
    <row r="272" spans="1:6" ht="28.5" customHeight="1">
      <c r="A272" s="64" t="s">
        <v>308</v>
      </c>
      <c r="B272" s="63">
        <v>4290020120</v>
      </c>
      <c r="C272" s="66">
        <v>800</v>
      </c>
      <c r="D272" s="65">
        <v>28.5</v>
      </c>
      <c r="E272" s="181"/>
      <c r="F272" s="214">
        <f t="shared" si="79"/>
        <v>28.5</v>
      </c>
    </row>
    <row r="273" spans="1:6" ht="39.75" customHeight="1">
      <c r="A273" s="47" t="s">
        <v>291</v>
      </c>
      <c r="B273" s="26">
        <v>4290020140</v>
      </c>
      <c r="C273" s="22">
        <v>200</v>
      </c>
      <c r="D273" s="51">
        <v>236.4</v>
      </c>
      <c r="E273" s="181"/>
      <c r="F273" s="214">
        <f>D273+E273</f>
        <v>236.4</v>
      </c>
    </row>
    <row r="274" spans="1:6" ht="39.75" customHeight="1">
      <c r="A274" s="47" t="s">
        <v>292</v>
      </c>
      <c r="B274" s="26">
        <v>4290020150</v>
      </c>
      <c r="C274" s="22">
        <v>200</v>
      </c>
      <c r="D274" s="51">
        <v>228</v>
      </c>
      <c r="E274" s="181"/>
      <c r="F274" s="214">
        <f t="shared" si="79"/>
        <v>228</v>
      </c>
    </row>
    <row r="275" spans="1:6" ht="39" customHeight="1">
      <c r="A275" s="170" t="s">
        <v>428</v>
      </c>
      <c r="B275" s="158">
        <v>4290008100</v>
      </c>
      <c r="C275" s="153">
        <v>500</v>
      </c>
      <c r="D275" s="160">
        <v>773.1</v>
      </c>
      <c r="E275" s="181"/>
      <c r="F275" s="214">
        <f t="shared" si="79"/>
        <v>773.1</v>
      </c>
    </row>
    <row r="276" spans="1:6" ht="57" customHeight="1">
      <c r="A276" s="27" t="s">
        <v>23</v>
      </c>
      <c r="B276" s="26">
        <v>4290000300</v>
      </c>
      <c r="C276" s="22">
        <v>100</v>
      </c>
      <c r="D276" s="151">
        <v>2676.5</v>
      </c>
      <c r="E276" s="181"/>
      <c r="F276" s="214">
        <f t="shared" si="79"/>
        <v>2676.5</v>
      </c>
    </row>
    <row r="277" spans="1:6" ht="40.5" customHeight="1">
      <c r="A277" s="47" t="s">
        <v>293</v>
      </c>
      <c r="B277" s="26">
        <v>4290000300</v>
      </c>
      <c r="C277" s="22">
        <v>200</v>
      </c>
      <c r="D277" s="151">
        <v>984.1</v>
      </c>
      <c r="E277" s="181"/>
      <c r="F277" s="214">
        <f t="shared" si="79"/>
        <v>984.1</v>
      </c>
    </row>
    <row r="278" spans="1:6" ht="28.5" customHeight="1">
      <c r="A278" s="205" t="s">
        <v>449</v>
      </c>
      <c r="B278" s="202">
        <v>4290000300</v>
      </c>
      <c r="C278" s="203">
        <v>300</v>
      </c>
      <c r="D278" s="204">
        <v>36.200000000000003</v>
      </c>
      <c r="E278" s="181"/>
      <c r="F278" s="214">
        <f t="shared" si="79"/>
        <v>36.200000000000003</v>
      </c>
    </row>
    <row r="279" spans="1:6" ht="29.25" customHeight="1">
      <c r="A279" s="64" t="s">
        <v>24</v>
      </c>
      <c r="B279" s="26">
        <v>4290000300</v>
      </c>
      <c r="C279" s="22">
        <v>800</v>
      </c>
      <c r="D279" s="151">
        <v>26.4</v>
      </c>
      <c r="E279" s="181"/>
      <c r="F279" s="214">
        <f t="shared" si="79"/>
        <v>26.4</v>
      </c>
    </row>
    <row r="280" spans="1:6" ht="39.75" customHeight="1">
      <c r="A280" s="7" t="s">
        <v>294</v>
      </c>
      <c r="B280" s="81">
        <v>4290020160</v>
      </c>
      <c r="C280" s="85">
        <v>200</v>
      </c>
      <c r="D280" s="84">
        <v>524.1</v>
      </c>
      <c r="E280" s="181"/>
      <c r="F280" s="214">
        <f t="shared" si="79"/>
        <v>524.1</v>
      </c>
    </row>
    <row r="281" spans="1:6" ht="30" customHeight="1">
      <c r="A281" s="123" t="s">
        <v>338</v>
      </c>
      <c r="B281" s="122">
        <v>4290020180</v>
      </c>
      <c r="C281" s="119">
        <v>200</v>
      </c>
      <c r="D281" s="124">
        <v>300</v>
      </c>
      <c r="E281" s="181"/>
      <c r="F281" s="214">
        <f>D281+E281</f>
        <v>300</v>
      </c>
    </row>
    <row r="282" spans="1:6" ht="27" customHeight="1">
      <c r="A282" s="112" t="s">
        <v>376</v>
      </c>
      <c r="B282" s="125">
        <v>4290020270</v>
      </c>
      <c r="C282" s="113">
        <v>200</v>
      </c>
      <c r="D282" s="124">
        <v>0</v>
      </c>
      <c r="E282" s="181"/>
      <c r="F282" s="214">
        <f t="shared" si="79"/>
        <v>0</v>
      </c>
    </row>
    <row r="283" spans="1:6" ht="27" customHeight="1">
      <c r="A283" s="112" t="s">
        <v>782</v>
      </c>
      <c r="B283" s="350">
        <v>4290021000</v>
      </c>
      <c r="C283" s="113">
        <v>200</v>
      </c>
      <c r="D283" s="351">
        <v>280</v>
      </c>
      <c r="E283" s="181"/>
      <c r="F283" s="351">
        <f>D283+E283</f>
        <v>280</v>
      </c>
    </row>
    <row r="284" spans="1:6" ht="29.25" customHeight="1">
      <c r="A284" s="7" t="s">
        <v>230</v>
      </c>
      <c r="B284" s="81">
        <v>4290007010</v>
      </c>
      <c r="C284" s="85">
        <v>300</v>
      </c>
      <c r="D284" s="84">
        <v>1249</v>
      </c>
      <c r="E284" s="181"/>
      <c r="F284" s="214">
        <f t="shared" si="79"/>
        <v>1249</v>
      </c>
    </row>
    <row r="285" spans="1:6" ht="52.5" customHeight="1">
      <c r="A285" s="7" t="s">
        <v>316</v>
      </c>
      <c r="B285" s="81">
        <v>4290007030</v>
      </c>
      <c r="C285" s="85">
        <v>300</v>
      </c>
      <c r="D285" s="84">
        <v>10</v>
      </c>
      <c r="E285" s="181"/>
      <c r="F285" s="214">
        <f t="shared" si="79"/>
        <v>10</v>
      </c>
    </row>
    <row r="286" spans="1:6" ht="27" customHeight="1">
      <c r="A286" s="45" t="s">
        <v>20</v>
      </c>
      <c r="B286" s="82">
        <v>4300000000</v>
      </c>
      <c r="C286" s="85"/>
      <c r="D286" s="325">
        <f t="shared" ref="D286:F286" si="80">D287</f>
        <v>245.5</v>
      </c>
      <c r="E286" s="215">
        <f t="shared" si="80"/>
        <v>0</v>
      </c>
      <c r="F286" s="215">
        <f t="shared" si="80"/>
        <v>245.5</v>
      </c>
    </row>
    <row r="287" spans="1:6" ht="15.75" customHeight="1">
      <c r="A287" s="7" t="s">
        <v>19</v>
      </c>
      <c r="B287" s="81">
        <v>4390000000</v>
      </c>
      <c r="C287" s="85"/>
      <c r="D287" s="84">
        <f>D288+D289+D290</f>
        <v>245.5</v>
      </c>
      <c r="E287" s="214">
        <f t="shared" ref="E287:F287" si="81">E288+E289+E290</f>
        <v>0</v>
      </c>
      <c r="F287" s="214">
        <f t="shared" si="81"/>
        <v>245.5</v>
      </c>
    </row>
    <row r="288" spans="1:6" ht="31.5" customHeight="1">
      <c r="A288" s="83" t="s">
        <v>295</v>
      </c>
      <c r="B288" s="81">
        <v>4390080350</v>
      </c>
      <c r="C288" s="85">
        <v>200</v>
      </c>
      <c r="D288" s="84">
        <v>6.9</v>
      </c>
      <c r="E288" s="180"/>
      <c r="F288" s="177">
        <f>D288+E288</f>
        <v>6.9</v>
      </c>
    </row>
    <row r="289" spans="1:6" ht="67.5" customHeight="1">
      <c r="A289" s="83" t="s">
        <v>296</v>
      </c>
      <c r="B289" s="81">
        <v>4390080370</v>
      </c>
      <c r="C289" s="85">
        <v>200</v>
      </c>
      <c r="D289" s="84">
        <v>10.5</v>
      </c>
      <c r="E289" s="93"/>
      <c r="F289" s="177">
        <f>D289+E289</f>
        <v>10.5</v>
      </c>
    </row>
    <row r="290" spans="1:6" ht="67.5" customHeight="1">
      <c r="A290" s="222" t="s">
        <v>459</v>
      </c>
      <c r="B290" s="212">
        <v>4390082400</v>
      </c>
      <c r="C290" s="213">
        <v>200</v>
      </c>
      <c r="D290" s="214">
        <v>228.1</v>
      </c>
      <c r="E290" s="93"/>
      <c r="F290" s="214">
        <f>D290+E290</f>
        <v>228.1</v>
      </c>
    </row>
    <row r="291" spans="1:6" ht="19.5" customHeight="1">
      <c r="A291" s="78" t="s">
        <v>21</v>
      </c>
      <c r="B291" s="79"/>
      <c r="C291" s="76"/>
      <c r="D291" s="77">
        <f>D19+D105+D134+D138+D143+D180+D184+D188+D200+D207+D250+D253+D268+D286+D215+D220+D224+D238+D246+D195</f>
        <v>186176.10000000003</v>
      </c>
      <c r="E291" s="77">
        <f>E19+E105+E134+E138+E143+E180+E184+E188+E200+E207+E250+E253+E268+E286+E215+E220+E224+E238+E246+E195</f>
        <v>94.29999999999994</v>
      </c>
      <c r="F291" s="77">
        <f>F19+F105+F134+F138+F143+F180+F184+F188+F200+F207+F250+F253+F268+F286+F215+F220+F224+F238+F246+F195</f>
        <v>186270.4</v>
      </c>
    </row>
  </sheetData>
  <mergeCells count="27">
    <mergeCell ref="A16:D16"/>
    <mergeCell ref="A15:D15"/>
    <mergeCell ref="A14:D14"/>
    <mergeCell ref="A39:A40"/>
    <mergeCell ref="D17:D18"/>
    <mergeCell ref="D39:D40"/>
    <mergeCell ref="E39:E40"/>
    <mergeCell ref="F39:F40"/>
    <mergeCell ref="E17:E18"/>
    <mergeCell ref="F17:F18"/>
    <mergeCell ref="A6:F6"/>
    <mergeCell ref="A7:F7"/>
    <mergeCell ref="B8:F8"/>
    <mergeCell ref="B9:F9"/>
    <mergeCell ref="A10:F10"/>
    <mergeCell ref="A12:D12"/>
    <mergeCell ref="A17:A18"/>
    <mergeCell ref="B17:B18"/>
    <mergeCell ref="C17:C18"/>
    <mergeCell ref="B39:B40"/>
    <mergeCell ref="C39:C40"/>
    <mergeCell ref="A13:D13"/>
    <mergeCell ref="A1:F1"/>
    <mergeCell ref="A2:F2"/>
    <mergeCell ref="B3:F3"/>
    <mergeCell ref="B4:F4"/>
    <mergeCell ref="A5:F5"/>
  </mergeCells>
  <pageMargins left="0.70866141732283472" right="0.11811023622047245" top="0.74803149606299213" bottom="0.74803149606299213" header="0.31496062992125984" footer="0.31496062992125984"/>
  <pageSetup paperSize="9" scale="62" orientation="portrait" r:id="rId1"/>
  <rowBreaks count="7" manualBreakCount="7">
    <brk id="44" max="5" man="1"/>
    <brk id="72" max="5" man="1"/>
    <brk id="107" max="5" man="1"/>
    <brk id="142" max="5" man="1"/>
    <brk id="186" max="5" man="1"/>
    <brk id="227" max="5" man="1"/>
    <brk id="26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7"/>
  <sheetViews>
    <sheetView view="pageBreakPreview" topLeftCell="A20" zoomScaleSheetLayoutView="100" workbookViewId="0">
      <selection activeCell="E40" sqref="E40"/>
    </sheetView>
  </sheetViews>
  <sheetFormatPr defaultRowHeight="15"/>
  <cols>
    <col min="1" max="1" width="8.5703125" customWidth="1"/>
    <col min="2" max="2" width="67.85546875" customWidth="1"/>
    <col min="3" max="3" width="10.42578125" customWidth="1"/>
    <col min="5" max="5" width="8.85546875" customWidth="1"/>
  </cols>
  <sheetData>
    <row r="1" spans="1:5" ht="15.75">
      <c r="B1" s="410" t="s">
        <v>772</v>
      </c>
      <c r="C1" s="410"/>
      <c r="D1" s="410"/>
      <c r="E1" s="410"/>
    </row>
    <row r="2" spans="1:5" ht="15.75">
      <c r="B2" s="410" t="s">
        <v>0</v>
      </c>
      <c r="C2" s="410"/>
      <c r="D2" s="410"/>
      <c r="E2" s="410"/>
    </row>
    <row r="3" spans="1:5" ht="15.75">
      <c r="B3" s="410" t="s">
        <v>1</v>
      </c>
      <c r="C3" s="410"/>
      <c r="D3" s="410"/>
      <c r="E3" s="410"/>
    </row>
    <row r="4" spans="1:5" ht="15.75">
      <c r="B4" s="410" t="s">
        <v>2</v>
      </c>
      <c r="C4" s="410"/>
      <c r="D4" s="410"/>
      <c r="E4" s="410"/>
    </row>
    <row r="5" spans="1:5" ht="15.75">
      <c r="B5" s="410" t="s">
        <v>818</v>
      </c>
      <c r="C5" s="410"/>
      <c r="D5" s="410"/>
      <c r="E5" s="410"/>
    </row>
    <row r="6" spans="1:5" ht="15.75">
      <c r="B6" s="410" t="s">
        <v>329</v>
      </c>
      <c r="C6" s="410"/>
      <c r="D6" s="410"/>
      <c r="E6" s="410"/>
    </row>
    <row r="7" spans="1:5" ht="15.75">
      <c r="B7" s="410" t="s">
        <v>0</v>
      </c>
      <c r="C7" s="410"/>
      <c r="D7" s="410"/>
      <c r="E7" s="410"/>
    </row>
    <row r="8" spans="1:5" ht="15.75">
      <c r="B8" s="410" t="s">
        <v>1</v>
      </c>
      <c r="C8" s="410"/>
      <c r="D8" s="410"/>
      <c r="E8" s="410"/>
    </row>
    <row r="9" spans="1:5" ht="15.75">
      <c r="B9" s="410" t="s">
        <v>2</v>
      </c>
      <c r="C9" s="410"/>
      <c r="D9" s="410"/>
      <c r="E9" s="410"/>
    </row>
    <row r="10" spans="1:5" ht="18.75">
      <c r="A10" s="2"/>
      <c r="B10" s="410" t="s">
        <v>429</v>
      </c>
      <c r="C10" s="410"/>
      <c r="D10" s="410"/>
      <c r="E10" s="410"/>
    </row>
    <row r="11" spans="1:5" ht="9" customHeight="1">
      <c r="A11" s="2"/>
      <c r="B11" s="428"/>
      <c r="C11" s="428"/>
    </row>
    <row r="12" spans="1:5">
      <c r="A12" s="412" t="s">
        <v>27</v>
      </c>
      <c r="B12" s="446"/>
      <c r="C12" s="446"/>
    </row>
    <row r="13" spans="1:5" ht="31.5" customHeight="1">
      <c r="A13" s="412" t="s">
        <v>331</v>
      </c>
      <c r="B13" s="446"/>
      <c r="C13" s="446"/>
    </row>
    <row r="14" spans="1:5" ht="17.25" customHeight="1">
      <c r="A14" s="448" t="s">
        <v>4</v>
      </c>
      <c r="B14" s="448"/>
      <c r="C14" s="448"/>
      <c r="D14" s="448"/>
      <c r="E14" s="448"/>
    </row>
    <row r="15" spans="1:5" ht="54" customHeight="1">
      <c r="A15" s="106"/>
      <c r="B15" s="100" t="s">
        <v>3</v>
      </c>
      <c r="C15" s="100" t="s">
        <v>332</v>
      </c>
      <c r="D15" s="176" t="s">
        <v>438</v>
      </c>
      <c r="E15" s="140" t="s">
        <v>439</v>
      </c>
    </row>
    <row r="16" spans="1:5">
      <c r="A16" s="104" t="s">
        <v>48</v>
      </c>
      <c r="B16" s="99" t="s">
        <v>28</v>
      </c>
      <c r="C16" s="105">
        <f>SUM(C17:C24)</f>
        <v>27150.5</v>
      </c>
      <c r="D16" s="270">
        <f>D17+D18+D20+D21+D22+D23+D24</f>
        <v>-78.099999999999994</v>
      </c>
      <c r="E16" s="178">
        <f t="shared" ref="E16" si="0">SUM(E17:E24)</f>
        <v>27072.400000000001</v>
      </c>
    </row>
    <row r="17" spans="1:5" s="12" customFormat="1" ht="27.75" customHeight="1">
      <c r="A17" s="103" t="s">
        <v>87</v>
      </c>
      <c r="B17" s="134" t="s">
        <v>88</v>
      </c>
      <c r="C17" s="102">
        <v>1313.5</v>
      </c>
      <c r="D17" s="277"/>
      <c r="E17" s="177">
        <f>C17+D17</f>
        <v>1313.5</v>
      </c>
    </row>
    <row r="18" spans="1:5" ht="29.25" customHeight="1">
      <c r="A18" s="447" t="s">
        <v>49</v>
      </c>
      <c r="B18" s="444" t="s">
        <v>388</v>
      </c>
      <c r="C18" s="445">
        <v>1047.5999999999999</v>
      </c>
      <c r="D18" s="181"/>
      <c r="E18" s="445">
        <f>C18+D18</f>
        <v>1047.5999999999999</v>
      </c>
    </row>
    <row r="19" spans="1:5" ht="15" hidden="1" customHeight="1">
      <c r="A19" s="447"/>
      <c r="B19" s="444"/>
      <c r="C19" s="445"/>
      <c r="D19" s="277"/>
      <c r="E19" s="445"/>
    </row>
    <row r="20" spans="1:5" ht="37.5" customHeight="1">
      <c r="A20" s="237" t="s">
        <v>50</v>
      </c>
      <c r="B20" s="179" t="s">
        <v>389</v>
      </c>
      <c r="C20" s="209">
        <v>15984.3</v>
      </c>
      <c r="D20" s="278">
        <v>-78.099999999999994</v>
      </c>
      <c r="E20" s="209">
        <f>C20+D20</f>
        <v>15906.199999999999</v>
      </c>
    </row>
    <row r="21" spans="1:5">
      <c r="A21" s="103" t="s">
        <v>85</v>
      </c>
      <c r="B21" s="101" t="s">
        <v>86</v>
      </c>
      <c r="C21" s="102"/>
      <c r="D21" s="277"/>
      <c r="E21" s="177"/>
    </row>
    <row r="22" spans="1:5" ht="29.25" customHeight="1">
      <c r="A22" s="103" t="s">
        <v>51</v>
      </c>
      <c r="B22" s="134" t="s">
        <v>29</v>
      </c>
      <c r="C22" s="102">
        <v>3657.7</v>
      </c>
      <c r="D22" s="181"/>
      <c r="E22" s="177">
        <f>C22+D22</f>
        <v>3657.7</v>
      </c>
    </row>
    <row r="23" spans="1:5">
      <c r="A23" s="103" t="s">
        <v>52</v>
      </c>
      <c r="B23" s="101" t="s">
        <v>30</v>
      </c>
      <c r="C23" s="102">
        <v>2755.9</v>
      </c>
      <c r="D23" s="221"/>
      <c r="E23" s="214">
        <f t="shared" ref="E23:E24" si="1">C23+D23</f>
        <v>2755.9</v>
      </c>
    </row>
    <row r="24" spans="1:5">
      <c r="A24" s="103" t="s">
        <v>53</v>
      </c>
      <c r="B24" s="101" t="s">
        <v>31</v>
      </c>
      <c r="C24" s="102">
        <v>2391.5</v>
      </c>
      <c r="D24" s="221"/>
      <c r="E24" s="214">
        <f t="shared" si="1"/>
        <v>2391.5</v>
      </c>
    </row>
    <row r="25" spans="1:5" ht="16.5" customHeight="1">
      <c r="A25" s="441" t="s">
        <v>54</v>
      </c>
      <c r="B25" s="442" t="s">
        <v>32</v>
      </c>
      <c r="C25" s="443">
        <f>C27</f>
        <v>4724.3</v>
      </c>
      <c r="D25" s="443">
        <f t="shared" ref="D25:E25" si="2">D27</f>
        <v>0</v>
      </c>
      <c r="E25" s="443">
        <f t="shared" si="2"/>
        <v>4724.3</v>
      </c>
    </row>
    <row r="26" spans="1:5" ht="15" hidden="1" customHeight="1">
      <c r="A26" s="441"/>
      <c r="B26" s="442"/>
      <c r="C26" s="443"/>
      <c r="D26" s="443"/>
      <c r="E26" s="443"/>
    </row>
    <row r="27" spans="1:5" ht="26.25" customHeight="1">
      <c r="A27" s="103" t="s">
        <v>55</v>
      </c>
      <c r="B27" s="444" t="s">
        <v>33</v>
      </c>
      <c r="C27" s="445">
        <v>4724.3</v>
      </c>
      <c r="D27" s="181"/>
      <c r="E27" s="445">
        <f>C27+D27</f>
        <v>4724.3</v>
      </c>
    </row>
    <row r="28" spans="1:5" ht="15" hidden="1" customHeight="1">
      <c r="A28" s="103"/>
      <c r="B28" s="444"/>
      <c r="C28" s="445"/>
      <c r="D28" s="277"/>
      <c r="E28" s="445"/>
    </row>
    <row r="29" spans="1:5" ht="14.25" customHeight="1">
      <c r="A29" s="104" t="s">
        <v>56</v>
      </c>
      <c r="B29" s="99" t="s">
        <v>34</v>
      </c>
      <c r="C29" s="105">
        <f>C30+C31+C32</f>
        <v>10666.699999999999</v>
      </c>
      <c r="D29" s="270">
        <f t="shared" ref="D29:E29" si="3">D30+D31+D32</f>
        <v>0</v>
      </c>
      <c r="E29" s="178">
        <f t="shared" si="3"/>
        <v>10666.699999999999</v>
      </c>
    </row>
    <row r="30" spans="1:5">
      <c r="A30" s="103" t="s">
        <v>57</v>
      </c>
      <c r="B30" s="101" t="s">
        <v>35</v>
      </c>
      <c r="C30" s="102">
        <v>427.6</v>
      </c>
      <c r="D30" s="221"/>
      <c r="E30" s="177">
        <f>C30+D30</f>
        <v>427.6</v>
      </c>
    </row>
    <row r="31" spans="1:5">
      <c r="A31" s="103" t="s">
        <v>58</v>
      </c>
      <c r="B31" s="101" t="s">
        <v>36</v>
      </c>
      <c r="C31" s="102">
        <v>8693.2999999999993</v>
      </c>
      <c r="D31" s="221"/>
      <c r="E31" s="214">
        <f t="shared" ref="E31:E32" si="4">C31+D31</f>
        <v>8693.2999999999993</v>
      </c>
    </row>
    <row r="32" spans="1:5">
      <c r="A32" s="103" t="s">
        <v>59</v>
      </c>
      <c r="B32" s="101" t="s">
        <v>37</v>
      </c>
      <c r="C32" s="102">
        <v>1545.8</v>
      </c>
      <c r="D32" s="221"/>
      <c r="E32" s="214">
        <f t="shared" si="4"/>
        <v>1545.8</v>
      </c>
    </row>
    <row r="33" spans="1:5">
      <c r="A33" s="137" t="s">
        <v>391</v>
      </c>
      <c r="B33" s="133" t="s">
        <v>390</v>
      </c>
      <c r="C33" s="138">
        <f>C34+C35+C36</f>
        <v>14415.3</v>
      </c>
      <c r="D33" s="270">
        <f t="shared" ref="D33:E33" si="5">D34+D35+D36</f>
        <v>0</v>
      </c>
      <c r="E33" s="241">
        <f t="shared" si="5"/>
        <v>14415.3</v>
      </c>
    </row>
    <row r="34" spans="1:5">
      <c r="A34" s="139" t="s">
        <v>384</v>
      </c>
      <c r="B34" s="134" t="s">
        <v>392</v>
      </c>
      <c r="C34" s="135">
        <v>1177.3</v>
      </c>
      <c r="D34" s="341"/>
      <c r="E34" s="177">
        <f>C34+D34</f>
        <v>1177.3</v>
      </c>
    </row>
    <row r="35" spans="1:5">
      <c r="A35" s="139" t="s">
        <v>383</v>
      </c>
      <c r="B35" s="134" t="s">
        <v>393</v>
      </c>
      <c r="C35" s="135">
        <v>12213.2</v>
      </c>
      <c r="D35" s="221"/>
      <c r="E35" s="214">
        <f t="shared" ref="E35:E36" si="6">C35+D35</f>
        <v>12213.2</v>
      </c>
    </row>
    <row r="36" spans="1:5">
      <c r="A36" s="139" t="s">
        <v>385</v>
      </c>
      <c r="B36" s="134" t="s">
        <v>394</v>
      </c>
      <c r="C36" s="135">
        <v>1024.8</v>
      </c>
      <c r="D36" s="221"/>
      <c r="E36" s="214">
        <f t="shared" si="6"/>
        <v>1024.8</v>
      </c>
    </row>
    <row r="37" spans="1:5">
      <c r="A37" s="104" t="s">
        <v>60</v>
      </c>
      <c r="B37" s="33" t="s">
        <v>80</v>
      </c>
      <c r="C37" s="105">
        <f>C38+C39+C41+C42+C40</f>
        <v>116751.9</v>
      </c>
      <c r="D37" s="270">
        <f t="shared" ref="D37:E37" si="7">D38+D39+D41+D42+D40</f>
        <v>78.100000000000023</v>
      </c>
      <c r="E37" s="198">
        <f t="shared" si="7"/>
        <v>116829.99999999999</v>
      </c>
    </row>
    <row r="38" spans="1:5">
      <c r="A38" s="103" t="s">
        <v>61</v>
      </c>
      <c r="B38" s="14" t="s">
        <v>38</v>
      </c>
      <c r="C38" s="102">
        <v>15130.6</v>
      </c>
      <c r="D38" s="221">
        <v>-371.9</v>
      </c>
      <c r="E38" s="177">
        <f>C38+D38</f>
        <v>14758.7</v>
      </c>
    </row>
    <row r="39" spans="1:5">
      <c r="A39" s="103" t="s">
        <v>62</v>
      </c>
      <c r="B39" s="14" t="s">
        <v>39</v>
      </c>
      <c r="C39" s="102">
        <v>86357.4</v>
      </c>
      <c r="D39" s="221">
        <v>450</v>
      </c>
      <c r="E39" s="214">
        <f t="shared" ref="E39:E42" si="8">C39+D39</f>
        <v>86807.4</v>
      </c>
    </row>
    <row r="40" spans="1:5">
      <c r="A40" s="196" t="s">
        <v>447</v>
      </c>
      <c r="B40" s="195" t="s">
        <v>448</v>
      </c>
      <c r="C40" s="197">
        <v>5429.8</v>
      </c>
      <c r="D40" s="221">
        <v>-15.6</v>
      </c>
      <c r="E40" s="214">
        <f t="shared" si="8"/>
        <v>5414.2</v>
      </c>
    </row>
    <row r="41" spans="1:5">
      <c r="A41" s="103" t="s">
        <v>63</v>
      </c>
      <c r="B41" s="14" t="s">
        <v>333</v>
      </c>
      <c r="C41" s="102">
        <v>845.7</v>
      </c>
      <c r="D41" s="277"/>
      <c r="E41" s="214">
        <f t="shared" si="8"/>
        <v>845.7</v>
      </c>
    </row>
    <row r="42" spans="1:5">
      <c r="A42" s="103" t="s">
        <v>64</v>
      </c>
      <c r="B42" s="14" t="s">
        <v>40</v>
      </c>
      <c r="C42" s="102">
        <v>8988.4</v>
      </c>
      <c r="D42" s="221">
        <v>15.6</v>
      </c>
      <c r="E42" s="214">
        <f t="shared" si="8"/>
        <v>9004</v>
      </c>
    </row>
    <row r="43" spans="1:5">
      <c r="A43" s="104" t="s">
        <v>65</v>
      </c>
      <c r="B43" s="33" t="s">
        <v>255</v>
      </c>
      <c r="C43" s="105">
        <f>C44+C45</f>
        <v>9380.9</v>
      </c>
      <c r="D43" s="270">
        <f t="shared" ref="D43:E43" si="9">D44+D45</f>
        <v>94.3</v>
      </c>
      <c r="E43" s="178">
        <f t="shared" si="9"/>
        <v>9475.2000000000007</v>
      </c>
    </row>
    <row r="44" spans="1:5">
      <c r="A44" s="103" t="s">
        <v>66</v>
      </c>
      <c r="B44" s="14" t="s">
        <v>41</v>
      </c>
      <c r="C44" s="102">
        <v>7981.7</v>
      </c>
      <c r="D44" s="221">
        <v>94.3</v>
      </c>
      <c r="E44" s="177">
        <f>C44+D44</f>
        <v>8076</v>
      </c>
    </row>
    <row r="45" spans="1:5">
      <c r="A45" s="103" t="s">
        <v>253</v>
      </c>
      <c r="B45" s="14" t="s">
        <v>254</v>
      </c>
      <c r="C45" s="102">
        <v>1399.2</v>
      </c>
      <c r="D45" s="221"/>
      <c r="E45" s="214">
        <f>C45+D45</f>
        <v>1399.2</v>
      </c>
    </row>
    <row r="46" spans="1:5">
      <c r="A46" s="137" t="s">
        <v>395</v>
      </c>
      <c r="B46" s="140" t="s">
        <v>396</v>
      </c>
      <c r="C46" s="138">
        <f>C47</f>
        <v>0</v>
      </c>
      <c r="D46" s="270">
        <f t="shared" ref="D46:E46" si="10">D47</f>
        <v>0</v>
      </c>
      <c r="E46" s="270">
        <f t="shared" si="10"/>
        <v>0</v>
      </c>
    </row>
    <row r="47" spans="1:5">
      <c r="A47" s="139" t="s">
        <v>387</v>
      </c>
      <c r="B47" s="141" t="s">
        <v>397</v>
      </c>
      <c r="C47" s="135">
        <v>0</v>
      </c>
      <c r="D47" s="181"/>
      <c r="E47" s="177">
        <f>C47+D47</f>
        <v>0</v>
      </c>
    </row>
    <row r="48" spans="1:5">
      <c r="A48" s="104" t="s">
        <v>67</v>
      </c>
      <c r="B48" s="33" t="s">
        <v>42</v>
      </c>
      <c r="C48" s="105">
        <f>C49+C51+C50</f>
        <v>2908.7</v>
      </c>
      <c r="D48" s="270">
        <f t="shared" ref="D48:E48" si="11">D49+D51+D50</f>
        <v>0</v>
      </c>
      <c r="E48" s="178">
        <f t="shared" si="11"/>
        <v>2908.7</v>
      </c>
    </row>
    <row r="49" spans="1:5">
      <c r="A49" s="103" t="s">
        <v>68</v>
      </c>
      <c r="B49" s="14" t="s">
        <v>43</v>
      </c>
      <c r="C49" s="102">
        <v>1249</v>
      </c>
      <c r="D49" s="221"/>
      <c r="E49" s="177">
        <f>C49+D49</f>
        <v>1249</v>
      </c>
    </row>
    <row r="50" spans="1:5">
      <c r="A50" s="103" t="s">
        <v>313</v>
      </c>
      <c r="B50" s="14" t="s">
        <v>314</v>
      </c>
      <c r="C50" s="102">
        <v>1005</v>
      </c>
      <c r="D50" s="221"/>
      <c r="E50" s="214">
        <f t="shared" ref="E50:E51" si="12">C50+D50</f>
        <v>1005</v>
      </c>
    </row>
    <row r="51" spans="1:5">
      <c r="A51" s="103" t="s">
        <v>69</v>
      </c>
      <c r="B51" s="14" t="s">
        <v>44</v>
      </c>
      <c r="C51" s="102">
        <v>654.70000000000005</v>
      </c>
      <c r="D51" s="277"/>
      <c r="E51" s="214">
        <f t="shared" si="12"/>
        <v>654.70000000000005</v>
      </c>
    </row>
    <row r="52" spans="1:5">
      <c r="A52" s="104" t="s">
        <v>70</v>
      </c>
      <c r="B52" s="33" t="s">
        <v>45</v>
      </c>
      <c r="C52" s="105">
        <f>C53</f>
        <v>177.8</v>
      </c>
      <c r="D52" s="277"/>
      <c r="E52" s="178">
        <f>E53</f>
        <v>177.8</v>
      </c>
    </row>
    <row r="53" spans="1:5">
      <c r="A53" s="103" t="s">
        <v>71</v>
      </c>
      <c r="B53" s="14" t="s">
        <v>46</v>
      </c>
      <c r="C53" s="102">
        <v>177.8</v>
      </c>
      <c r="D53" s="277"/>
      <c r="E53" s="177">
        <f>C53+D53</f>
        <v>177.8</v>
      </c>
    </row>
    <row r="54" spans="1:5" ht="21.75" customHeight="1">
      <c r="A54" s="104"/>
      <c r="B54" s="33" t="s">
        <v>47</v>
      </c>
      <c r="C54" s="105">
        <f>C16+C25+C29+C37+C43+C48+C52+C46+C33</f>
        <v>186176.09999999998</v>
      </c>
      <c r="D54" s="270">
        <f>D16+D25+D29+D37+D43+D48+D52+D46+D33</f>
        <v>94.300000000000026</v>
      </c>
      <c r="E54" s="178">
        <f>E16+E25+E29+E37+E43+E48+E52+E46+E33</f>
        <v>186270.4</v>
      </c>
    </row>
    <row r="56" spans="1:5">
      <c r="B56" s="136"/>
    </row>
    <row r="57" spans="1:5" ht="51.75" customHeight="1">
      <c r="B57" s="142"/>
    </row>
  </sheetData>
  <mergeCells count="26">
    <mergeCell ref="B27:B28"/>
    <mergeCell ref="C27:C28"/>
    <mergeCell ref="B7:E7"/>
    <mergeCell ref="B11:C11"/>
    <mergeCell ref="A12:C12"/>
    <mergeCell ref="A13:C13"/>
    <mergeCell ref="A18:A19"/>
    <mergeCell ref="B18:B19"/>
    <mergeCell ref="C18:C19"/>
    <mergeCell ref="E25:E26"/>
    <mergeCell ref="E27:E28"/>
    <mergeCell ref="B8:E8"/>
    <mergeCell ref="B9:E9"/>
    <mergeCell ref="B10:E10"/>
    <mergeCell ref="A14:E14"/>
    <mergeCell ref="E18:E19"/>
    <mergeCell ref="B6:E6"/>
    <mergeCell ref="A25:A26"/>
    <mergeCell ref="B25:B26"/>
    <mergeCell ref="C25:C26"/>
    <mergeCell ref="B1:E1"/>
    <mergeCell ref="B2:E2"/>
    <mergeCell ref="B3:E3"/>
    <mergeCell ref="B4:E4"/>
    <mergeCell ref="B5:E5"/>
    <mergeCell ref="D25:D26"/>
  </mergeCell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04"/>
  <sheetViews>
    <sheetView view="pageBreakPreview" topLeftCell="A197" zoomScale="93" zoomScaleSheetLayoutView="93" workbookViewId="0">
      <selection activeCell="I200" sqref="I200"/>
    </sheetView>
  </sheetViews>
  <sheetFormatPr defaultRowHeight="15"/>
  <cols>
    <col min="1" max="1" width="74.710937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42578125" customWidth="1"/>
    <col min="7" max="7" width="0.140625" hidden="1" customWidth="1"/>
    <col min="8" max="8" width="11.140625" customWidth="1"/>
    <col min="9" max="9" width="11" customWidth="1"/>
  </cols>
  <sheetData>
    <row r="1" spans="1:9" ht="15.75">
      <c r="D1" s="410" t="s">
        <v>723</v>
      </c>
      <c r="E1" s="410"/>
      <c r="F1" s="410"/>
      <c r="G1" s="410"/>
      <c r="H1" s="410"/>
      <c r="I1" s="410"/>
    </row>
    <row r="2" spans="1:9" ht="15.75">
      <c r="D2" s="410" t="s">
        <v>0</v>
      </c>
      <c r="E2" s="410"/>
      <c r="F2" s="410"/>
      <c r="G2" s="410"/>
      <c r="H2" s="410"/>
      <c r="I2" s="410"/>
    </row>
    <row r="3" spans="1:9" ht="15.75">
      <c r="D3" s="410" t="s">
        <v>1</v>
      </c>
      <c r="E3" s="410"/>
      <c r="F3" s="410"/>
      <c r="G3" s="410"/>
      <c r="H3" s="410"/>
      <c r="I3" s="410"/>
    </row>
    <row r="4" spans="1:9" ht="15.75">
      <c r="D4" s="410" t="s">
        <v>2</v>
      </c>
      <c r="E4" s="410"/>
      <c r="F4" s="410"/>
      <c r="G4" s="410"/>
      <c r="H4" s="410"/>
      <c r="I4" s="410"/>
    </row>
    <row r="5" spans="1:9" ht="15.75">
      <c r="C5" s="410" t="s">
        <v>818</v>
      </c>
      <c r="D5" s="410"/>
      <c r="E5" s="410"/>
      <c r="F5" s="410"/>
      <c r="G5" s="410"/>
      <c r="H5" s="410"/>
      <c r="I5" s="410"/>
    </row>
    <row r="6" spans="1:9" ht="15.75" customHeight="1">
      <c r="D6" s="410" t="s">
        <v>334</v>
      </c>
      <c r="E6" s="410"/>
      <c r="F6" s="410"/>
      <c r="G6" s="410"/>
      <c r="H6" s="410"/>
      <c r="I6" s="410"/>
    </row>
    <row r="7" spans="1:9" ht="15.75" customHeight="1">
      <c r="D7" s="410" t="s">
        <v>0</v>
      </c>
      <c r="E7" s="410"/>
      <c r="F7" s="410"/>
      <c r="G7" s="410"/>
      <c r="H7" s="410"/>
      <c r="I7" s="410"/>
    </row>
    <row r="8" spans="1:9" ht="15.75" customHeight="1">
      <c r="D8" s="410" t="s">
        <v>1</v>
      </c>
      <c r="E8" s="410"/>
      <c r="F8" s="410"/>
      <c r="G8" s="410"/>
      <c r="H8" s="410"/>
      <c r="I8" s="410"/>
    </row>
    <row r="9" spans="1:9" ht="18.75" customHeight="1">
      <c r="A9" s="2"/>
      <c r="D9" s="410" t="s">
        <v>2</v>
      </c>
      <c r="E9" s="410"/>
      <c r="F9" s="410"/>
      <c r="G9" s="410"/>
      <c r="H9" s="410"/>
      <c r="I9" s="410"/>
    </row>
    <row r="10" spans="1:9" ht="18.75" customHeight="1">
      <c r="A10" s="2"/>
      <c r="C10" s="410" t="s">
        <v>429</v>
      </c>
      <c r="D10" s="410"/>
      <c r="E10" s="410"/>
      <c r="F10" s="410"/>
      <c r="G10" s="410"/>
      <c r="H10" s="410"/>
      <c r="I10" s="410"/>
    </row>
    <row r="11" spans="1:9" ht="18.75">
      <c r="A11" s="2"/>
    </row>
    <row r="12" spans="1:9">
      <c r="A12" s="412" t="s">
        <v>78</v>
      </c>
      <c r="B12" s="446"/>
      <c r="C12" s="446"/>
      <c r="D12" s="446"/>
      <c r="E12" s="446"/>
      <c r="F12" s="446"/>
    </row>
    <row r="13" spans="1:9">
      <c r="A13" s="412" t="s">
        <v>335</v>
      </c>
      <c r="B13" s="446"/>
      <c r="C13" s="446"/>
      <c r="D13" s="446"/>
      <c r="E13" s="446"/>
      <c r="F13" s="446"/>
    </row>
    <row r="14" spans="1:9" ht="15.75">
      <c r="A14" s="3"/>
    </row>
    <row r="15" spans="1:9" ht="23.25" customHeight="1">
      <c r="A15" s="1"/>
      <c r="E15" s="452" t="s">
        <v>4</v>
      </c>
      <c r="F15" s="452"/>
      <c r="G15" s="452"/>
      <c r="H15" s="452"/>
      <c r="I15" s="452"/>
    </row>
    <row r="16" spans="1:9" ht="63.75" customHeight="1">
      <c r="A16" s="449"/>
      <c r="B16" s="449" t="s">
        <v>83</v>
      </c>
      <c r="C16" s="449" t="s">
        <v>72</v>
      </c>
      <c r="D16" s="450" t="s">
        <v>11</v>
      </c>
      <c r="E16" s="450" t="s">
        <v>73</v>
      </c>
      <c r="F16" s="450" t="s">
        <v>336</v>
      </c>
      <c r="G16" s="453"/>
      <c r="H16" s="414" t="s">
        <v>438</v>
      </c>
      <c r="I16" s="414" t="s">
        <v>439</v>
      </c>
    </row>
    <row r="17" spans="1:9" ht="33" customHeight="1">
      <c r="A17" s="449"/>
      <c r="B17" s="449"/>
      <c r="C17" s="449"/>
      <c r="D17" s="450"/>
      <c r="E17" s="450"/>
      <c r="F17" s="450"/>
      <c r="G17" s="453"/>
      <c r="H17" s="451"/>
      <c r="I17" s="451"/>
    </row>
    <row r="18" spans="1:9" ht="33" customHeight="1">
      <c r="A18" s="449"/>
      <c r="B18" s="449"/>
      <c r="C18" s="449"/>
      <c r="D18" s="450"/>
      <c r="E18" s="450"/>
      <c r="F18" s="450"/>
      <c r="G18" s="453"/>
      <c r="H18" s="415"/>
      <c r="I18" s="415"/>
    </row>
    <row r="19" spans="1:9" ht="15.75">
      <c r="A19" s="8" t="s">
        <v>74</v>
      </c>
      <c r="B19" s="15" t="s">
        <v>76</v>
      </c>
      <c r="C19" s="9"/>
      <c r="D19" s="128"/>
      <c r="E19" s="128"/>
      <c r="F19" s="380">
        <f>F20+F21+F22+F23+F24+F25+F26+F27+F29+F30+F31+F32+F33+F34+F35+F36+F37+F38+F39+F40+F41+F42+F43+F44+F45+F46+F47+F50+F51+F52+F53+F54+F55+F56+F57+F58+F59+F60+F61+F62+F63+F64+F65+F66+F67+F68+F28+F48+F49</f>
        <v>29747.300000000003</v>
      </c>
      <c r="G19" s="392">
        <f t="shared" ref="G19:I19" si="0">G20+G21+G22+G23+G24+G25+G26+G27+G29+G30+G31+G32+G33+G34+G35+G36+G37+G38+G39+G40+G41+G42+G43+G44+G45+G46+G47+G50+G51+G52+G53+G54+G55+G56+G57+G58+G59+G60+G61+G62+G63+G64+G65+G66+G67+G68+G28+G48+G49</f>
        <v>5341.5</v>
      </c>
      <c r="H19" s="392">
        <f t="shared" si="0"/>
        <v>-453.1</v>
      </c>
      <c r="I19" s="392">
        <f t="shared" si="0"/>
        <v>29294.2</v>
      </c>
    </row>
    <row r="20" spans="1:9" ht="53.25" customHeight="1">
      <c r="A20" s="7" t="s">
        <v>223</v>
      </c>
      <c r="B20" s="371" t="s">
        <v>76</v>
      </c>
      <c r="C20" s="17" t="s">
        <v>87</v>
      </c>
      <c r="D20" s="375">
        <v>4190000250</v>
      </c>
      <c r="E20" s="195">
        <v>100</v>
      </c>
      <c r="F20" s="379">
        <v>1313.5</v>
      </c>
      <c r="G20" s="382"/>
      <c r="H20" s="221"/>
      <c r="I20" s="379">
        <f>F20+H20</f>
        <v>1313.5</v>
      </c>
    </row>
    <row r="21" spans="1:9" ht="55.5" customHeight="1">
      <c r="A21" s="395" t="s">
        <v>224</v>
      </c>
      <c r="B21" s="371" t="s">
        <v>76</v>
      </c>
      <c r="C21" s="371" t="s">
        <v>50</v>
      </c>
      <c r="D21" s="375">
        <v>4190000280</v>
      </c>
      <c r="E21" s="377">
        <v>100</v>
      </c>
      <c r="F21" s="379">
        <v>13214.9</v>
      </c>
      <c r="G21" s="382"/>
      <c r="H21" s="181">
        <v>-78.099999999999994</v>
      </c>
      <c r="I21" s="379">
        <f t="shared" ref="I21:I67" si="1">F21+H21</f>
        <v>13136.8</v>
      </c>
    </row>
    <row r="22" spans="1:9" ht="28.5" customHeight="1">
      <c r="A22" s="378" t="s">
        <v>287</v>
      </c>
      <c r="B22" s="371" t="s">
        <v>76</v>
      </c>
      <c r="C22" s="371" t="s">
        <v>50</v>
      </c>
      <c r="D22" s="375">
        <v>4190000280</v>
      </c>
      <c r="E22" s="377">
        <v>200</v>
      </c>
      <c r="F22" s="379">
        <v>2371.5</v>
      </c>
      <c r="G22" s="382"/>
      <c r="H22" s="181"/>
      <c r="I22" s="379">
        <f t="shared" si="1"/>
        <v>2371.5</v>
      </c>
    </row>
    <row r="23" spans="1:9" ht="25.5">
      <c r="A23" s="378" t="s">
        <v>225</v>
      </c>
      <c r="B23" s="371" t="s">
        <v>76</v>
      </c>
      <c r="C23" s="371" t="s">
        <v>50</v>
      </c>
      <c r="D23" s="375">
        <v>4190000280</v>
      </c>
      <c r="E23" s="377">
        <v>300</v>
      </c>
      <c r="F23" s="379"/>
      <c r="G23" s="382"/>
      <c r="H23" s="221"/>
      <c r="I23" s="379">
        <f t="shared" si="1"/>
        <v>0</v>
      </c>
    </row>
    <row r="24" spans="1:9" ht="41.25" customHeight="1">
      <c r="A24" s="378" t="s">
        <v>22</v>
      </c>
      <c r="B24" s="371" t="s">
        <v>76</v>
      </c>
      <c r="C24" s="371" t="s">
        <v>50</v>
      </c>
      <c r="D24" s="375">
        <v>4190000280</v>
      </c>
      <c r="E24" s="377">
        <v>800</v>
      </c>
      <c r="F24" s="379">
        <v>34.299999999999997</v>
      </c>
      <c r="G24" s="382"/>
      <c r="H24" s="221"/>
      <c r="I24" s="379">
        <f t="shared" si="1"/>
        <v>34.299999999999997</v>
      </c>
    </row>
    <row r="25" spans="1:9" ht="58.5" customHeight="1">
      <c r="A25" s="372" t="s">
        <v>219</v>
      </c>
      <c r="B25" s="371" t="s">
        <v>76</v>
      </c>
      <c r="C25" s="371" t="s">
        <v>50</v>
      </c>
      <c r="D25" s="375">
        <v>1410180360</v>
      </c>
      <c r="E25" s="377">
        <v>100</v>
      </c>
      <c r="F25" s="379">
        <v>266.89999999999998</v>
      </c>
      <c r="G25" s="382"/>
      <c r="H25" s="181">
        <v>7</v>
      </c>
      <c r="I25" s="379">
        <f t="shared" si="1"/>
        <v>273.89999999999998</v>
      </c>
    </row>
    <row r="26" spans="1:9" ht="43.5" customHeight="1">
      <c r="A26" s="372" t="s">
        <v>282</v>
      </c>
      <c r="B26" s="371" t="s">
        <v>76</v>
      </c>
      <c r="C26" s="371" t="s">
        <v>50</v>
      </c>
      <c r="D26" s="375">
        <v>1410180360</v>
      </c>
      <c r="E26" s="377">
        <v>200</v>
      </c>
      <c r="F26" s="379">
        <v>96.7</v>
      </c>
      <c r="G26" s="382"/>
      <c r="H26" s="181">
        <v>-7</v>
      </c>
      <c r="I26" s="379">
        <f t="shared" si="1"/>
        <v>89.7</v>
      </c>
    </row>
    <row r="27" spans="1:9" ht="43.5" customHeight="1">
      <c r="A27" s="372" t="s">
        <v>506</v>
      </c>
      <c r="B27" s="371" t="s">
        <v>76</v>
      </c>
      <c r="C27" s="371" t="s">
        <v>53</v>
      </c>
      <c r="D27" s="371" t="s">
        <v>481</v>
      </c>
      <c r="E27" s="37">
        <v>200</v>
      </c>
      <c r="F27" s="379">
        <v>549.5</v>
      </c>
      <c r="G27" s="181">
        <v>549.5</v>
      </c>
      <c r="H27" s="379"/>
      <c r="I27" s="379">
        <f>F27+H27</f>
        <v>549.5</v>
      </c>
    </row>
    <row r="28" spans="1:9" ht="43.5" customHeight="1">
      <c r="A28" s="387" t="s">
        <v>507</v>
      </c>
      <c r="B28" s="386" t="s">
        <v>76</v>
      </c>
      <c r="C28" s="386" t="s">
        <v>53</v>
      </c>
      <c r="D28" s="386" t="s">
        <v>815</v>
      </c>
      <c r="E28" s="37">
        <v>200</v>
      </c>
      <c r="F28" s="394"/>
      <c r="G28" s="181"/>
      <c r="H28" s="394">
        <v>100</v>
      </c>
      <c r="I28" s="394">
        <f>F28+H28</f>
        <v>100</v>
      </c>
    </row>
    <row r="29" spans="1:9" ht="39.75" customHeight="1">
      <c r="A29" s="372" t="s">
        <v>507</v>
      </c>
      <c r="B29" s="371" t="s">
        <v>76</v>
      </c>
      <c r="C29" s="371" t="s">
        <v>53</v>
      </c>
      <c r="D29" s="371" t="s">
        <v>478</v>
      </c>
      <c r="E29" s="37">
        <v>200</v>
      </c>
      <c r="F29" s="379">
        <v>100</v>
      </c>
      <c r="G29" s="181"/>
      <c r="H29" s="379">
        <v>-100</v>
      </c>
      <c r="I29" s="379">
        <f>F29+H29</f>
        <v>0</v>
      </c>
    </row>
    <row r="30" spans="1:9" ht="39.75" customHeight="1">
      <c r="A30" s="378" t="s">
        <v>279</v>
      </c>
      <c r="B30" s="371" t="s">
        <v>76</v>
      </c>
      <c r="C30" s="371" t="s">
        <v>53</v>
      </c>
      <c r="D30" s="375">
        <v>1010120080</v>
      </c>
      <c r="E30" s="377">
        <v>200</v>
      </c>
      <c r="F30" s="379">
        <v>480</v>
      </c>
      <c r="G30" s="382"/>
      <c r="H30" s="181"/>
      <c r="I30" s="379">
        <f t="shared" si="1"/>
        <v>480</v>
      </c>
    </row>
    <row r="31" spans="1:9" ht="41.25" customHeight="1">
      <c r="A31" s="372" t="s">
        <v>280</v>
      </c>
      <c r="B31" s="371" t="s">
        <v>76</v>
      </c>
      <c r="C31" s="371" t="s">
        <v>53</v>
      </c>
      <c r="D31" s="375">
        <v>1020120190</v>
      </c>
      <c r="E31" s="377">
        <v>200</v>
      </c>
      <c r="F31" s="379">
        <v>300</v>
      </c>
      <c r="G31" s="382"/>
      <c r="H31" s="181"/>
      <c r="I31" s="379">
        <f t="shared" si="1"/>
        <v>300</v>
      </c>
    </row>
    <row r="32" spans="1:9" ht="28.5" customHeight="1">
      <c r="A32" s="372" t="s">
        <v>284</v>
      </c>
      <c r="B32" s="371" t="s">
        <v>76</v>
      </c>
      <c r="C32" s="371" t="s">
        <v>53</v>
      </c>
      <c r="D32" s="375">
        <v>1710100700</v>
      </c>
      <c r="E32" s="377">
        <v>200</v>
      </c>
      <c r="F32" s="379">
        <v>0</v>
      </c>
      <c r="G32" s="382"/>
      <c r="H32" s="221"/>
      <c r="I32" s="379">
        <f t="shared" si="1"/>
        <v>0</v>
      </c>
    </row>
    <row r="33" spans="1:9" ht="40.5" customHeight="1">
      <c r="A33" s="372" t="s">
        <v>297</v>
      </c>
      <c r="B33" s="371" t="s">
        <v>76</v>
      </c>
      <c r="C33" s="371" t="s">
        <v>53</v>
      </c>
      <c r="D33" s="375">
        <v>1710100710</v>
      </c>
      <c r="E33" s="377">
        <v>200</v>
      </c>
      <c r="F33" s="379">
        <v>90</v>
      </c>
      <c r="G33" s="382"/>
      <c r="H33" s="181"/>
      <c r="I33" s="379">
        <f t="shared" si="1"/>
        <v>90</v>
      </c>
    </row>
    <row r="34" spans="1:9" ht="41.25" customHeight="1">
      <c r="A34" s="378" t="s">
        <v>298</v>
      </c>
      <c r="B34" s="371" t="s">
        <v>76</v>
      </c>
      <c r="C34" s="371" t="s">
        <v>53</v>
      </c>
      <c r="D34" s="375">
        <v>4290020100</v>
      </c>
      <c r="E34" s="377">
        <v>200</v>
      </c>
      <c r="F34" s="379">
        <v>50</v>
      </c>
      <c r="G34" s="382"/>
      <c r="H34" s="181"/>
      <c r="I34" s="379">
        <f t="shared" si="1"/>
        <v>50</v>
      </c>
    </row>
    <row r="35" spans="1:9" ht="27" customHeight="1">
      <c r="A35" s="378" t="s">
        <v>290</v>
      </c>
      <c r="B35" s="371" t="s">
        <v>76</v>
      </c>
      <c r="C35" s="371" t="s">
        <v>53</v>
      </c>
      <c r="D35" s="375">
        <v>4290020110</v>
      </c>
      <c r="E35" s="377">
        <v>200</v>
      </c>
      <c r="F35" s="379">
        <v>53.6</v>
      </c>
      <c r="G35" s="382"/>
      <c r="H35" s="221"/>
      <c r="I35" s="379">
        <f t="shared" si="1"/>
        <v>53.6</v>
      </c>
    </row>
    <row r="36" spans="1:9" ht="25.5" customHeight="1">
      <c r="A36" s="378" t="s">
        <v>308</v>
      </c>
      <c r="B36" s="371" t="s">
        <v>76</v>
      </c>
      <c r="C36" s="371" t="s">
        <v>53</v>
      </c>
      <c r="D36" s="375">
        <v>4290020120</v>
      </c>
      <c r="E36" s="377">
        <v>800</v>
      </c>
      <c r="F36" s="379">
        <v>28.5</v>
      </c>
      <c r="G36" s="382"/>
      <c r="H36" s="221"/>
      <c r="I36" s="379">
        <f t="shared" si="1"/>
        <v>28.5</v>
      </c>
    </row>
    <row r="37" spans="1:9" ht="38.25" customHeight="1">
      <c r="A37" s="378" t="s">
        <v>291</v>
      </c>
      <c r="B37" s="371" t="s">
        <v>76</v>
      </c>
      <c r="C37" s="371" t="s">
        <v>53</v>
      </c>
      <c r="D37" s="375">
        <v>4290020140</v>
      </c>
      <c r="E37" s="377">
        <v>200</v>
      </c>
      <c r="F37" s="379">
        <v>50</v>
      </c>
      <c r="G37" s="382"/>
      <c r="H37" s="181"/>
      <c r="I37" s="379">
        <f t="shared" si="1"/>
        <v>50</v>
      </c>
    </row>
    <row r="38" spans="1:9" ht="54" customHeight="1">
      <c r="A38" s="7" t="s">
        <v>316</v>
      </c>
      <c r="B38" s="371" t="s">
        <v>76</v>
      </c>
      <c r="C38" s="371" t="s">
        <v>53</v>
      </c>
      <c r="D38" s="375">
        <v>4290007030</v>
      </c>
      <c r="E38" s="377">
        <v>300</v>
      </c>
      <c r="F38" s="379">
        <v>10</v>
      </c>
      <c r="G38" s="382"/>
      <c r="H38" s="221"/>
      <c r="I38" s="379">
        <f t="shared" si="1"/>
        <v>10</v>
      </c>
    </row>
    <row r="39" spans="1:9" ht="41.25" customHeight="1">
      <c r="A39" s="378" t="s">
        <v>295</v>
      </c>
      <c r="B39" s="371" t="s">
        <v>76</v>
      </c>
      <c r="C39" s="371" t="s">
        <v>53</v>
      </c>
      <c r="D39" s="375">
        <v>4390080350</v>
      </c>
      <c r="E39" s="377">
        <v>200</v>
      </c>
      <c r="F39" s="379">
        <v>6.9</v>
      </c>
      <c r="G39" s="382"/>
      <c r="H39" s="221"/>
      <c r="I39" s="379">
        <f t="shared" si="1"/>
        <v>6.9</v>
      </c>
    </row>
    <row r="40" spans="1:9" ht="40.5" customHeight="1">
      <c r="A40" s="378" t="s">
        <v>292</v>
      </c>
      <c r="B40" s="371" t="s">
        <v>76</v>
      </c>
      <c r="C40" s="371" t="s">
        <v>55</v>
      </c>
      <c r="D40" s="375">
        <v>4290020150</v>
      </c>
      <c r="E40" s="377">
        <v>200</v>
      </c>
      <c r="F40" s="379">
        <v>228</v>
      </c>
      <c r="G40" s="382"/>
      <c r="H40" s="181"/>
      <c r="I40" s="379">
        <f t="shared" si="1"/>
        <v>228</v>
      </c>
    </row>
    <row r="41" spans="1:9" ht="78" customHeight="1">
      <c r="A41" s="378" t="s">
        <v>299</v>
      </c>
      <c r="B41" s="371" t="s">
        <v>76</v>
      </c>
      <c r="C41" s="371" t="s">
        <v>57</v>
      </c>
      <c r="D41" s="375">
        <v>4390080370</v>
      </c>
      <c r="E41" s="377">
        <v>200</v>
      </c>
      <c r="F41" s="379">
        <v>10.5</v>
      </c>
      <c r="G41" s="382"/>
      <c r="H41" s="181"/>
      <c r="I41" s="379">
        <f t="shared" si="1"/>
        <v>10.5</v>
      </c>
    </row>
    <row r="42" spans="1:9" ht="68.25" customHeight="1">
      <c r="A42" s="378" t="s">
        <v>459</v>
      </c>
      <c r="B42" s="371" t="s">
        <v>76</v>
      </c>
      <c r="C42" s="371" t="s">
        <v>57</v>
      </c>
      <c r="D42" s="375">
        <v>4390082400</v>
      </c>
      <c r="E42" s="377">
        <v>200</v>
      </c>
      <c r="F42" s="379">
        <v>228.1</v>
      </c>
      <c r="G42" s="382"/>
      <c r="H42" s="181"/>
      <c r="I42" s="379">
        <f t="shared" si="1"/>
        <v>228.1</v>
      </c>
    </row>
    <row r="43" spans="1:9" ht="82.5" customHeight="1">
      <c r="A43" s="131" t="s">
        <v>342</v>
      </c>
      <c r="B43" s="371" t="s">
        <v>76</v>
      </c>
      <c r="C43" s="371" t="s">
        <v>58</v>
      </c>
      <c r="D43" s="375">
        <v>1920120300</v>
      </c>
      <c r="E43" s="377">
        <v>200</v>
      </c>
      <c r="F43" s="379">
        <v>250</v>
      </c>
      <c r="G43" s="382"/>
      <c r="H43" s="181"/>
      <c r="I43" s="379">
        <f t="shared" si="1"/>
        <v>250</v>
      </c>
    </row>
    <row r="44" spans="1:9" ht="46.5" customHeight="1">
      <c r="A44" s="131" t="s">
        <v>440</v>
      </c>
      <c r="B44" s="371" t="s">
        <v>76</v>
      </c>
      <c r="C44" s="371" t="s">
        <v>58</v>
      </c>
      <c r="D44" s="375">
        <v>2010120400</v>
      </c>
      <c r="E44" s="377">
        <v>200</v>
      </c>
      <c r="F44" s="379">
        <v>451.8</v>
      </c>
      <c r="G44" s="382"/>
      <c r="H44" s="181">
        <v>-375</v>
      </c>
      <c r="I44" s="379">
        <f t="shared" si="1"/>
        <v>76.800000000000011</v>
      </c>
    </row>
    <row r="45" spans="1:9" ht="53.25" customHeight="1">
      <c r="A45" s="131" t="s">
        <v>382</v>
      </c>
      <c r="B45" s="371" t="s">
        <v>76</v>
      </c>
      <c r="C45" s="371" t="s">
        <v>58</v>
      </c>
      <c r="D45" s="375">
        <v>2020120410</v>
      </c>
      <c r="E45" s="377">
        <v>200</v>
      </c>
      <c r="F45" s="379">
        <v>1717.2</v>
      </c>
      <c r="G45" s="382"/>
      <c r="H45" s="181"/>
      <c r="I45" s="379">
        <f t="shared" si="1"/>
        <v>1717.2</v>
      </c>
    </row>
    <row r="46" spans="1:9" ht="41.25" customHeight="1">
      <c r="A46" s="131" t="s">
        <v>501</v>
      </c>
      <c r="B46" s="371" t="s">
        <v>76</v>
      </c>
      <c r="C46" s="371" t="s">
        <v>58</v>
      </c>
      <c r="D46" s="185">
        <v>2020120420</v>
      </c>
      <c r="E46" s="377">
        <v>200</v>
      </c>
      <c r="F46" s="379">
        <v>11.5</v>
      </c>
      <c r="G46" s="93">
        <v>16.3</v>
      </c>
      <c r="H46" s="379">
        <v>-11.5</v>
      </c>
      <c r="I46" s="379">
        <f t="shared" si="1"/>
        <v>0</v>
      </c>
    </row>
    <row r="47" spans="1:9" ht="41.25" customHeight="1">
      <c r="A47" s="131" t="s">
        <v>502</v>
      </c>
      <c r="B47" s="371" t="s">
        <v>76</v>
      </c>
      <c r="C47" s="371" t="s">
        <v>58</v>
      </c>
      <c r="D47" s="185">
        <v>2020120440</v>
      </c>
      <c r="E47" s="377">
        <v>200</v>
      </c>
      <c r="F47" s="379">
        <v>19</v>
      </c>
      <c r="G47" s="93">
        <v>19.399999999999999</v>
      </c>
      <c r="H47" s="379">
        <v>-19</v>
      </c>
      <c r="I47" s="379">
        <f t="shared" si="1"/>
        <v>0</v>
      </c>
    </row>
    <row r="48" spans="1:9" ht="41.25" customHeight="1">
      <c r="A48" s="131" t="s">
        <v>501</v>
      </c>
      <c r="B48" s="386" t="s">
        <v>76</v>
      </c>
      <c r="C48" s="386" t="s">
        <v>58</v>
      </c>
      <c r="D48" s="185" t="s">
        <v>816</v>
      </c>
      <c r="E48" s="389">
        <v>200</v>
      </c>
      <c r="F48" s="394"/>
      <c r="G48" s="93"/>
      <c r="H48" s="394">
        <v>11.5</v>
      </c>
      <c r="I48" s="394">
        <f t="shared" si="1"/>
        <v>11.5</v>
      </c>
    </row>
    <row r="49" spans="1:9" ht="41.25" customHeight="1">
      <c r="A49" s="131" t="s">
        <v>502</v>
      </c>
      <c r="B49" s="386" t="s">
        <v>76</v>
      </c>
      <c r="C49" s="386" t="s">
        <v>58</v>
      </c>
      <c r="D49" s="185" t="s">
        <v>817</v>
      </c>
      <c r="E49" s="389">
        <v>200</v>
      </c>
      <c r="F49" s="394"/>
      <c r="G49" s="93"/>
      <c r="H49" s="394">
        <v>19</v>
      </c>
      <c r="I49" s="394">
        <f t="shared" si="1"/>
        <v>19</v>
      </c>
    </row>
    <row r="50" spans="1:9" ht="54.75" customHeight="1">
      <c r="A50" s="131" t="s">
        <v>508</v>
      </c>
      <c r="B50" s="371" t="s">
        <v>76</v>
      </c>
      <c r="C50" s="371" t="s">
        <v>58</v>
      </c>
      <c r="D50" s="185">
        <v>2020180510</v>
      </c>
      <c r="E50" s="377">
        <v>200</v>
      </c>
      <c r="F50" s="379">
        <v>3000</v>
      </c>
      <c r="G50" s="181">
        <v>3000</v>
      </c>
      <c r="H50" s="379"/>
      <c r="I50" s="379">
        <f t="shared" si="1"/>
        <v>3000</v>
      </c>
    </row>
    <row r="51" spans="1:9" ht="30.75" customHeight="1">
      <c r="A51" s="372" t="s">
        <v>509</v>
      </c>
      <c r="B51" s="371" t="s">
        <v>76</v>
      </c>
      <c r="C51" s="371" t="s">
        <v>59</v>
      </c>
      <c r="D51" s="185">
        <v>1210120390</v>
      </c>
      <c r="E51" s="377">
        <v>200</v>
      </c>
      <c r="F51" s="379">
        <v>321.7</v>
      </c>
      <c r="G51" s="98" t="s">
        <v>446</v>
      </c>
      <c r="H51" s="379"/>
      <c r="I51" s="379">
        <f t="shared" si="1"/>
        <v>321.7</v>
      </c>
    </row>
    <row r="52" spans="1:9" ht="54" customHeight="1">
      <c r="A52" s="7" t="s">
        <v>294</v>
      </c>
      <c r="B52" s="371" t="s">
        <v>76</v>
      </c>
      <c r="C52" s="371" t="s">
        <v>59</v>
      </c>
      <c r="D52" s="375">
        <v>4290020160</v>
      </c>
      <c r="E52" s="377">
        <v>200</v>
      </c>
      <c r="F52" s="379">
        <v>524.1</v>
      </c>
      <c r="G52" s="382"/>
      <c r="H52" s="181"/>
      <c r="I52" s="379">
        <f t="shared" si="1"/>
        <v>524.1</v>
      </c>
    </row>
    <row r="53" spans="1:9" ht="30" customHeight="1">
      <c r="A53" s="378" t="s">
        <v>338</v>
      </c>
      <c r="B53" s="371" t="s">
        <v>76</v>
      </c>
      <c r="C53" s="371" t="s">
        <v>59</v>
      </c>
      <c r="D53" s="375">
        <v>4290020180</v>
      </c>
      <c r="E53" s="377">
        <v>200</v>
      </c>
      <c r="F53" s="379">
        <v>300</v>
      </c>
      <c r="G53" s="382"/>
      <c r="H53" s="181"/>
      <c r="I53" s="379">
        <f t="shared" si="1"/>
        <v>300</v>
      </c>
    </row>
    <row r="54" spans="1:9" ht="39" customHeight="1">
      <c r="A54" s="372" t="s">
        <v>379</v>
      </c>
      <c r="B54" s="371" t="s">
        <v>76</v>
      </c>
      <c r="C54" s="371" t="s">
        <v>384</v>
      </c>
      <c r="D54" s="371" t="s">
        <v>369</v>
      </c>
      <c r="E54" s="377">
        <v>200</v>
      </c>
      <c r="F54" s="379">
        <v>879.9</v>
      </c>
      <c r="G54" s="382"/>
      <c r="H54" s="221"/>
      <c r="I54" s="379">
        <f t="shared" si="1"/>
        <v>879.9</v>
      </c>
    </row>
    <row r="55" spans="1:9" ht="30" customHeight="1">
      <c r="A55" s="372" t="s">
        <v>378</v>
      </c>
      <c r="B55" s="371" t="s">
        <v>76</v>
      </c>
      <c r="C55" s="371" t="s">
        <v>384</v>
      </c>
      <c r="D55" s="371" t="s">
        <v>370</v>
      </c>
      <c r="E55" s="377">
        <v>200</v>
      </c>
      <c r="F55" s="379">
        <v>143.19999999999999</v>
      </c>
      <c r="G55" s="382"/>
      <c r="H55" s="221"/>
      <c r="I55" s="379">
        <f t="shared" si="1"/>
        <v>143.19999999999999</v>
      </c>
    </row>
    <row r="56" spans="1:9" ht="42.75" customHeight="1">
      <c r="A56" s="372" t="s">
        <v>771</v>
      </c>
      <c r="B56" s="371" t="s">
        <v>76</v>
      </c>
      <c r="C56" s="371" t="s">
        <v>383</v>
      </c>
      <c r="D56" s="371" t="s">
        <v>352</v>
      </c>
      <c r="E56" s="377">
        <v>200</v>
      </c>
      <c r="F56" s="379">
        <v>5.0999999999999996</v>
      </c>
      <c r="G56" s="382"/>
      <c r="H56" s="181"/>
      <c r="I56" s="379">
        <f>F56+H56</f>
        <v>5.0999999999999996</v>
      </c>
    </row>
    <row r="57" spans="1:9" ht="40.5" customHeight="1">
      <c r="A57" s="372" t="s">
        <v>770</v>
      </c>
      <c r="B57" s="371" t="s">
        <v>76</v>
      </c>
      <c r="C57" s="371" t="s">
        <v>383</v>
      </c>
      <c r="D57" s="371" t="s">
        <v>352</v>
      </c>
      <c r="E57" s="377">
        <v>400</v>
      </c>
      <c r="F57" s="379">
        <v>0</v>
      </c>
      <c r="G57" s="382"/>
      <c r="H57" s="181"/>
      <c r="I57" s="379">
        <f t="shared" si="1"/>
        <v>0</v>
      </c>
    </row>
    <row r="58" spans="1:9" ht="29.25" customHeight="1">
      <c r="A58" s="372" t="s">
        <v>377</v>
      </c>
      <c r="B58" s="371" t="s">
        <v>76</v>
      </c>
      <c r="C58" s="371" t="s">
        <v>383</v>
      </c>
      <c r="D58" s="371" t="s">
        <v>373</v>
      </c>
      <c r="E58" s="377">
        <v>200</v>
      </c>
      <c r="F58" s="379">
        <v>107</v>
      </c>
      <c r="G58" s="382"/>
      <c r="H58" s="221"/>
      <c r="I58" s="379">
        <f t="shared" si="1"/>
        <v>107</v>
      </c>
    </row>
    <row r="59" spans="1:9" ht="27" customHeight="1">
      <c r="A59" s="7" t="s">
        <v>376</v>
      </c>
      <c r="B59" s="371" t="s">
        <v>76</v>
      </c>
      <c r="C59" s="371" t="s">
        <v>383</v>
      </c>
      <c r="D59" s="375">
        <v>4290020270</v>
      </c>
      <c r="E59" s="377">
        <v>200</v>
      </c>
      <c r="F59" s="379">
        <v>0</v>
      </c>
      <c r="G59" s="382"/>
      <c r="H59" s="181"/>
      <c r="I59" s="379">
        <f t="shared" si="1"/>
        <v>0</v>
      </c>
    </row>
    <row r="60" spans="1:9" ht="27" customHeight="1">
      <c r="A60" s="378" t="s">
        <v>519</v>
      </c>
      <c r="B60" s="371" t="s">
        <v>76</v>
      </c>
      <c r="C60" s="371" t="s">
        <v>385</v>
      </c>
      <c r="D60" s="371" t="s">
        <v>374</v>
      </c>
      <c r="E60" s="37">
        <v>200</v>
      </c>
      <c r="F60" s="379">
        <v>0</v>
      </c>
      <c r="G60" s="181">
        <v>360.6</v>
      </c>
      <c r="H60" s="379"/>
      <c r="I60" s="379">
        <f>F60+H60</f>
        <v>0</v>
      </c>
    </row>
    <row r="61" spans="1:9" ht="41.25" customHeight="1">
      <c r="A61" s="112" t="s">
        <v>810</v>
      </c>
      <c r="B61" s="371" t="s">
        <v>76</v>
      </c>
      <c r="C61" s="371" t="s">
        <v>385</v>
      </c>
      <c r="D61" s="376">
        <v>4290021000</v>
      </c>
      <c r="E61" s="113">
        <v>200</v>
      </c>
      <c r="F61" s="379">
        <v>280</v>
      </c>
      <c r="G61" s="181">
        <v>280</v>
      </c>
      <c r="H61" s="379"/>
      <c r="I61" s="379">
        <f>F61+H61</f>
        <v>280</v>
      </c>
    </row>
    <row r="62" spans="1:9" ht="29.25" customHeight="1">
      <c r="A62" s="372" t="s">
        <v>403</v>
      </c>
      <c r="B62" s="371" t="s">
        <v>76</v>
      </c>
      <c r="C62" s="6" t="s">
        <v>387</v>
      </c>
      <c r="D62" s="375">
        <v>2110120460</v>
      </c>
      <c r="E62" s="377">
        <v>300</v>
      </c>
      <c r="F62" s="379">
        <v>0</v>
      </c>
      <c r="G62" s="382"/>
      <c r="H62" s="181"/>
      <c r="I62" s="379">
        <f t="shared" si="1"/>
        <v>0</v>
      </c>
    </row>
    <row r="63" spans="1:9" ht="33.75" customHeight="1">
      <c r="A63" s="372" t="s">
        <v>404</v>
      </c>
      <c r="B63" s="371" t="s">
        <v>76</v>
      </c>
      <c r="C63" s="6" t="s">
        <v>387</v>
      </c>
      <c r="D63" s="375">
        <v>2110120470</v>
      </c>
      <c r="E63" s="377">
        <v>300</v>
      </c>
      <c r="F63" s="379">
        <v>0</v>
      </c>
      <c r="G63" s="382"/>
      <c r="H63" s="181"/>
      <c r="I63" s="379">
        <f t="shared" si="1"/>
        <v>0</v>
      </c>
    </row>
    <row r="64" spans="1:9" ht="30" customHeight="1">
      <c r="A64" s="372" t="s">
        <v>405</v>
      </c>
      <c r="B64" s="371" t="s">
        <v>76</v>
      </c>
      <c r="C64" s="6" t="s">
        <v>387</v>
      </c>
      <c r="D64" s="375">
        <v>2110120480</v>
      </c>
      <c r="E64" s="377">
        <v>300</v>
      </c>
      <c r="F64" s="379">
        <v>0</v>
      </c>
      <c r="G64" s="382"/>
      <c r="H64" s="181"/>
      <c r="I64" s="379">
        <f t="shared" si="1"/>
        <v>0</v>
      </c>
    </row>
    <row r="65" spans="1:9" ht="30.75" customHeight="1">
      <c r="A65" s="372" t="s">
        <v>406</v>
      </c>
      <c r="B65" s="371" t="s">
        <v>76</v>
      </c>
      <c r="C65" s="6" t="s">
        <v>387</v>
      </c>
      <c r="D65" s="375">
        <v>2110120490</v>
      </c>
      <c r="E65" s="377">
        <v>300</v>
      </c>
      <c r="F65" s="379">
        <v>0</v>
      </c>
      <c r="G65" s="382"/>
      <c r="H65" s="181"/>
      <c r="I65" s="379">
        <f t="shared" si="1"/>
        <v>0</v>
      </c>
    </row>
    <row r="66" spans="1:9" ht="25.5">
      <c r="A66" s="7" t="s">
        <v>230</v>
      </c>
      <c r="B66" s="371" t="s">
        <v>76</v>
      </c>
      <c r="C66" s="371" t="s">
        <v>68</v>
      </c>
      <c r="D66" s="375">
        <v>4290007010</v>
      </c>
      <c r="E66" s="377">
        <v>300</v>
      </c>
      <c r="F66" s="379">
        <v>1249</v>
      </c>
      <c r="G66" s="382"/>
      <c r="H66" s="181"/>
      <c r="I66" s="379">
        <f t="shared" si="1"/>
        <v>1249</v>
      </c>
    </row>
    <row r="67" spans="1:9" ht="28.5" customHeight="1">
      <c r="A67" s="378" t="s">
        <v>315</v>
      </c>
      <c r="B67" s="371" t="s">
        <v>76</v>
      </c>
      <c r="C67" s="371" t="s">
        <v>313</v>
      </c>
      <c r="D67" s="371" t="s">
        <v>472</v>
      </c>
      <c r="E67" s="377">
        <v>300</v>
      </c>
      <c r="F67" s="379">
        <v>565.70000000000005</v>
      </c>
      <c r="G67" s="379">
        <v>565.70000000000005</v>
      </c>
      <c r="H67" s="379"/>
      <c r="I67" s="379">
        <f t="shared" si="1"/>
        <v>565.70000000000005</v>
      </c>
    </row>
    <row r="68" spans="1:9" ht="30" customHeight="1">
      <c r="A68" s="378" t="s">
        <v>315</v>
      </c>
      <c r="B68" s="371" t="s">
        <v>76</v>
      </c>
      <c r="C68" s="371" t="s">
        <v>313</v>
      </c>
      <c r="D68" s="371" t="s">
        <v>768</v>
      </c>
      <c r="E68" s="377">
        <v>300</v>
      </c>
      <c r="F68" s="379">
        <v>439.2</v>
      </c>
      <c r="G68" s="382"/>
      <c r="H68" s="181">
        <v>0</v>
      </c>
      <c r="I68" s="379">
        <f>F68+H68</f>
        <v>439.2</v>
      </c>
    </row>
    <row r="69" spans="1:9" ht="15.75">
      <c r="A69" s="140" t="s">
        <v>75</v>
      </c>
      <c r="B69" s="15" t="s">
        <v>77</v>
      </c>
      <c r="C69" s="371"/>
      <c r="D69" s="375"/>
      <c r="E69" s="375"/>
      <c r="F69" s="206">
        <f>F70+F71+F72</f>
        <v>1053.6000000000001</v>
      </c>
      <c r="G69" s="382"/>
      <c r="H69" s="207">
        <f>H70+H71+H72</f>
        <v>0</v>
      </c>
      <c r="I69" s="206">
        <f>I70+I71+I72</f>
        <v>1053.6000000000001</v>
      </c>
    </row>
    <row r="70" spans="1:9" ht="57.75" customHeight="1">
      <c r="A70" s="378" t="s">
        <v>222</v>
      </c>
      <c r="B70" s="371" t="s">
        <v>77</v>
      </c>
      <c r="C70" s="371" t="s">
        <v>49</v>
      </c>
      <c r="D70" s="375">
        <v>4090000270</v>
      </c>
      <c r="E70" s="377">
        <v>100</v>
      </c>
      <c r="F70" s="379">
        <v>957.2</v>
      </c>
      <c r="G70" s="382"/>
      <c r="H70" s="181"/>
      <c r="I70" s="379">
        <f>F70+H70</f>
        <v>957.2</v>
      </c>
    </row>
    <row r="71" spans="1:9" ht="31.5" customHeight="1">
      <c r="A71" s="378" t="s">
        <v>286</v>
      </c>
      <c r="B71" s="371" t="s">
        <v>77</v>
      </c>
      <c r="C71" s="371" t="s">
        <v>49</v>
      </c>
      <c r="D71" s="375">
        <v>4090000270</v>
      </c>
      <c r="E71" s="377">
        <v>200</v>
      </c>
      <c r="F71" s="379">
        <v>90.4</v>
      </c>
      <c r="G71" s="382"/>
      <c r="H71" s="181"/>
      <c r="I71" s="379">
        <f t="shared" ref="I71:I72" si="2">F71+H71</f>
        <v>90.4</v>
      </c>
    </row>
    <row r="72" spans="1:9" ht="39">
      <c r="A72" s="372" t="s">
        <v>297</v>
      </c>
      <c r="B72" s="371" t="s">
        <v>77</v>
      </c>
      <c r="C72" s="371" t="s">
        <v>53</v>
      </c>
      <c r="D72" s="375">
        <v>1710100710</v>
      </c>
      <c r="E72" s="377">
        <v>200</v>
      </c>
      <c r="F72" s="379">
        <v>6</v>
      </c>
      <c r="G72" s="382"/>
      <c r="H72" s="181"/>
      <c r="I72" s="379">
        <f t="shared" si="2"/>
        <v>6</v>
      </c>
    </row>
    <row r="73" spans="1:9" ht="21" customHeight="1">
      <c r="A73" s="140" t="s">
        <v>5</v>
      </c>
      <c r="B73" s="15" t="s">
        <v>6</v>
      </c>
      <c r="C73" s="371"/>
      <c r="D73" s="375"/>
      <c r="E73" s="375"/>
      <c r="F73" s="380">
        <f>F74+F75+F77+F78+F79+F80+F81+F82+F83+F84+F85+F86+F88+F90+F92+F95+F96+F97+F98+F99+F100+F101+F102+F104+F105+F106+F107+F108+F111+F114+F115+F103+F113+F87+F112+F116+F117+F93+F94+F109+F110+F91+F76</f>
        <v>37511.399999999987</v>
      </c>
      <c r="G73" s="380">
        <f t="shared" ref="G73:I73" si="3">G74+G75+G77+G78+G79+G80+G81+G82+G83+G84+G85+G86+G88+G90+G92+G95+G96+G97+G98+G99+G100+G101+G102+G104+G105+G106+G107+G108+G111+G114+G115+G103+G113+G87+G112+G116+G117+G93+G94+G109+G110+G91+G76</f>
        <v>4557</v>
      </c>
      <c r="H73" s="380">
        <f t="shared" si="3"/>
        <v>469.3</v>
      </c>
      <c r="I73" s="380">
        <f t="shared" si="3"/>
        <v>37980.69999999999</v>
      </c>
    </row>
    <row r="74" spans="1:9" ht="54" customHeight="1">
      <c r="A74" s="378" t="s">
        <v>226</v>
      </c>
      <c r="B74" s="371" t="s">
        <v>6</v>
      </c>
      <c r="C74" s="371" t="s">
        <v>51</v>
      </c>
      <c r="D74" s="375">
        <v>4190000290</v>
      </c>
      <c r="E74" s="377">
        <v>100</v>
      </c>
      <c r="F74" s="379">
        <v>3450.3</v>
      </c>
      <c r="G74" s="379">
        <v>3167.6</v>
      </c>
      <c r="H74" s="379"/>
      <c r="I74" s="379">
        <f>F74+H74</f>
        <v>3450.3</v>
      </c>
    </row>
    <row r="75" spans="1:9" ht="39.75" customHeight="1">
      <c r="A75" s="378" t="s">
        <v>289</v>
      </c>
      <c r="B75" s="371" t="s">
        <v>6</v>
      </c>
      <c r="C75" s="371" t="s">
        <v>51</v>
      </c>
      <c r="D75" s="375">
        <v>4190000290</v>
      </c>
      <c r="E75" s="377">
        <v>200</v>
      </c>
      <c r="F75" s="379">
        <v>201.9</v>
      </c>
      <c r="G75" s="382"/>
      <c r="H75" s="181"/>
      <c r="I75" s="379">
        <f t="shared" ref="I75:I115" si="4">F75+H75</f>
        <v>201.9</v>
      </c>
    </row>
    <row r="76" spans="1:9" ht="39.75" customHeight="1">
      <c r="A76" s="378" t="s">
        <v>781</v>
      </c>
      <c r="B76" s="371" t="s">
        <v>6</v>
      </c>
      <c r="C76" s="371" t="s">
        <v>51</v>
      </c>
      <c r="D76" s="375">
        <v>4190000290</v>
      </c>
      <c r="E76" s="377">
        <v>300</v>
      </c>
      <c r="F76" s="379">
        <v>4.5</v>
      </c>
      <c r="G76" s="382"/>
      <c r="H76" s="181"/>
      <c r="I76" s="379">
        <f>F76+H76</f>
        <v>4.5</v>
      </c>
    </row>
    <row r="77" spans="1:9" ht="29.25" customHeight="1">
      <c r="A77" s="378" t="s">
        <v>227</v>
      </c>
      <c r="B77" s="371" t="s">
        <v>6</v>
      </c>
      <c r="C77" s="371" t="s">
        <v>51</v>
      </c>
      <c r="D77" s="375">
        <v>4190000290</v>
      </c>
      <c r="E77" s="377">
        <v>800</v>
      </c>
      <c r="F77" s="379">
        <v>1</v>
      </c>
      <c r="G77" s="382"/>
      <c r="H77" s="221"/>
      <c r="I77" s="379">
        <f t="shared" si="4"/>
        <v>1</v>
      </c>
    </row>
    <row r="78" spans="1:9" ht="25.5">
      <c r="A78" s="378" t="s">
        <v>228</v>
      </c>
      <c r="B78" s="371" t="s">
        <v>6</v>
      </c>
      <c r="C78" s="371" t="s">
        <v>52</v>
      </c>
      <c r="D78" s="375">
        <v>4290020090</v>
      </c>
      <c r="E78" s="377">
        <v>800</v>
      </c>
      <c r="F78" s="379">
        <v>2755.9</v>
      </c>
      <c r="G78" s="382"/>
      <c r="H78" s="181"/>
      <c r="I78" s="379">
        <f t="shared" si="4"/>
        <v>2755.9</v>
      </c>
    </row>
    <row r="79" spans="1:9" ht="42" customHeight="1">
      <c r="A79" s="378" t="s">
        <v>279</v>
      </c>
      <c r="B79" s="371" t="s">
        <v>6</v>
      </c>
      <c r="C79" s="371" t="s">
        <v>53</v>
      </c>
      <c r="D79" s="375">
        <v>1010120080</v>
      </c>
      <c r="E79" s="377">
        <v>200</v>
      </c>
      <c r="F79" s="379">
        <v>200</v>
      </c>
      <c r="G79" s="382"/>
      <c r="H79" s="221"/>
      <c r="I79" s="379">
        <f t="shared" si="4"/>
        <v>200</v>
      </c>
    </row>
    <row r="80" spans="1:9" ht="42" customHeight="1">
      <c r="A80" s="372" t="s">
        <v>297</v>
      </c>
      <c r="B80" s="371" t="s">
        <v>6</v>
      </c>
      <c r="C80" s="371" t="s">
        <v>53</v>
      </c>
      <c r="D80" s="375">
        <v>1710100710</v>
      </c>
      <c r="E80" s="377">
        <v>200</v>
      </c>
      <c r="F80" s="379">
        <v>21</v>
      </c>
      <c r="G80" s="382"/>
      <c r="H80" s="181"/>
      <c r="I80" s="379">
        <f t="shared" si="4"/>
        <v>21</v>
      </c>
    </row>
    <row r="81" spans="1:9" ht="44.25" customHeight="1">
      <c r="A81" s="378" t="s">
        <v>428</v>
      </c>
      <c r="B81" s="371" t="s">
        <v>6</v>
      </c>
      <c r="C81" s="371" t="s">
        <v>55</v>
      </c>
      <c r="D81" s="375">
        <v>4290008100</v>
      </c>
      <c r="E81" s="377">
        <v>500</v>
      </c>
      <c r="F81" s="379">
        <v>773.1</v>
      </c>
      <c r="G81" s="382"/>
      <c r="H81" s="181"/>
      <c r="I81" s="379">
        <f t="shared" si="4"/>
        <v>773.1</v>
      </c>
    </row>
    <row r="82" spans="1:9" ht="69.75" customHeight="1">
      <c r="A82" s="378" t="s">
        <v>23</v>
      </c>
      <c r="B82" s="371" t="s">
        <v>6</v>
      </c>
      <c r="C82" s="371" t="s">
        <v>55</v>
      </c>
      <c r="D82" s="375">
        <v>4290000300</v>
      </c>
      <c r="E82" s="377">
        <v>100</v>
      </c>
      <c r="F82" s="379">
        <v>2676.5</v>
      </c>
      <c r="G82" s="382"/>
      <c r="H82" s="181"/>
      <c r="I82" s="379">
        <f t="shared" si="4"/>
        <v>2676.5</v>
      </c>
    </row>
    <row r="83" spans="1:9" ht="42.75" customHeight="1">
      <c r="A83" s="378" t="s">
        <v>293</v>
      </c>
      <c r="B83" s="371" t="s">
        <v>6</v>
      </c>
      <c r="C83" s="371" t="s">
        <v>55</v>
      </c>
      <c r="D83" s="375">
        <v>4290000300</v>
      </c>
      <c r="E83" s="377">
        <v>200</v>
      </c>
      <c r="F83" s="379">
        <v>984.1</v>
      </c>
      <c r="G83" s="382"/>
      <c r="H83" s="181"/>
      <c r="I83" s="379">
        <f t="shared" si="4"/>
        <v>984.1</v>
      </c>
    </row>
    <row r="84" spans="1:9" ht="41.25" customHeight="1">
      <c r="A84" s="378" t="s">
        <v>449</v>
      </c>
      <c r="B84" s="208" t="s">
        <v>450</v>
      </c>
      <c r="C84" s="371" t="s">
        <v>55</v>
      </c>
      <c r="D84" s="375">
        <v>4290000300</v>
      </c>
      <c r="E84" s="377">
        <v>300</v>
      </c>
      <c r="F84" s="379">
        <v>36.200000000000003</v>
      </c>
      <c r="G84" s="382"/>
      <c r="H84" s="181"/>
      <c r="I84" s="379">
        <f t="shared" si="4"/>
        <v>36.200000000000003</v>
      </c>
    </row>
    <row r="85" spans="1:9" ht="39.75" customHeight="1">
      <c r="A85" s="378" t="s">
        <v>24</v>
      </c>
      <c r="B85" s="371" t="s">
        <v>6</v>
      </c>
      <c r="C85" s="371" t="s">
        <v>55</v>
      </c>
      <c r="D85" s="375">
        <v>4290000300</v>
      </c>
      <c r="E85" s="377">
        <v>800</v>
      </c>
      <c r="F85" s="379">
        <v>26.4</v>
      </c>
      <c r="G85" s="382"/>
      <c r="H85" s="221"/>
      <c r="I85" s="379">
        <f t="shared" si="4"/>
        <v>26.4</v>
      </c>
    </row>
    <row r="86" spans="1:9" ht="29.25" customHeight="1">
      <c r="A86" s="378" t="s">
        <v>200</v>
      </c>
      <c r="B86" s="371" t="s">
        <v>6</v>
      </c>
      <c r="C86" s="371" t="s">
        <v>57</v>
      </c>
      <c r="D86" s="371" t="s">
        <v>203</v>
      </c>
      <c r="E86" s="377">
        <v>800</v>
      </c>
      <c r="F86" s="379">
        <v>189</v>
      </c>
      <c r="G86" s="382"/>
      <c r="H86" s="181"/>
      <c r="I86" s="379">
        <f t="shared" ref="I86" si="5">F86+H86</f>
        <v>189</v>
      </c>
    </row>
    <row r="87" spans="1:9" ht="44.25" customHeight="1">
      <c r="A87" s="131" t="s">
        <v>408</v>
      </c>
      <c r="B87" s="371" t="s">
        <v>6</v>
      </c>
      <c r="C87" s="371" t="s">
        <v>58</v>
      </c>
      <c r="D87" s="375">
        <v>2010108010</v>
      </c>
      <c r="E87" s="377">
        <v>500</v>
      </c>
      <c r="F87" s="379">
        <v>2418.8000000000002</v>
      </c>
      <c r="G87" s="382"/>
      <c r="H87" s="181">
        <v>375</v>
      </c>
      <c r="I87" s="379">
        <f t="shared" ref="I87" si="6">F87+H87</f>
        <v>2793.8</v>
      </c>
    </row>
    <row r="88" spans="1:9" ht="44.25" customHeight="1">
      <c r="A88" s="264" t="s">
        <v>494</v>
      </c>
      <c r="B88" s="265" t="s">
        <v>6</v>
      </c>
      <c r="C88" s="265" t="s">
        <v>58</v>
      </c>
      <c r="D88" s="266">
        <v>2020108020</v>
      </c>
      <c r="E88" s="267">
        <v>500</v>
      </c>
      <c r="F88" s="11">
        <v>825</v>
      </c>
      <c r="G88" s="181">
        <v>825</v>
      </c>
      <c r="H88" s="379"/>
      <c r="I88" s="379">
        <f>F88+H88</f>
        <v>825</v>
      </c>
    </row>
    <row r="89" spans="1:9" ht="1.5" hidden="1" customHeight="1">
      <c r="A89" s="264" t="s">
        <v>408</v>
      </c>
      <c r="B89" s="265" t="s">
        <v>6</v>
      </c>
      <c r="C89" s="265" t="s">
        <v>58</v>
      </c>
      <c r="D89" s="268">
        <v>2010108010</v>
      </c>
      <c r="E89" s="267">
        <v>500</v>
      </c>
      <c r="F89" s="11">
        <v>2303</v>
      </c>
      <c r="G89" s="382"/>
      <c r="H89" s="221"/>
      <c r="I89" s="379">
        <f t="shared" si="4"/>
        <v>2303</v>
      </c>
    </row>
    <row r="90" spans="1:9" ht="25.5">
      <c r="A90" s="269" t="s">
        <v>207</v>
      </c>
      <c r="B90" s="265" t="s">
        <v>6</v>
      </c>
      <c r="C90" s="265" t="s">
        <v>59</v>
      </c>
      <c r="D90" s="265" t="s">
        <v>210</v>
      </c>
      <c r="E90" s="267">
        <v>800</v>
      </c>
      <c r="F90" s="11">
        <v>400</v>
      </c>
      <c r="G90" s="382"/>
      <c r="H90" s="221"/>
      <c r="I90" s="379">
        <f t="shared" si="4"/>
        <v>400</v>
      </c>
    </row>
    <row r="91" spans="1:9" ht="25.5">
      <c r="A91" s="269" t="s">
        <v>778</v>
      </c>
      <c r="B91" s="265" t="s">
        <v>6</v>
      </c>
      <c r="C91" s="265" t="s">
        <v>384</v>
      </c>
      <c r="D91" s="265" t="s">
        <v>779</v>
      </c>
      <c r="E91" s="267">
        <v>500</v>
      </c>
      <c r="F91" s="11">
        <v>154.19999999999999</v>
      </c>
      <c r="G91" s="382"/>
      <c r="H91" s="181"/>
      <c r="I91" s="379">
        <f t="shared" si="4"/>
        <v>154.19999999999999</v>
      </c>
    </row>
    <row r="92" spans="1:9" ht="40.5" customHeight="1">
      <c r="A92" s="372" t="s">
        <v>436</v>
      </c>
      <c r="B92" s="371" t="s">
        <v>6</v>
      </c>
      <c r="C92" s="371" t="s">
        <v>383</v>
      </c>
      <c r="D92" s="371" t="s">
        <v>434</v>
      </c>
      <c r="E92" s="377">
        <v>500</v>
      </c>
      <c r="F92" s="379">
        <v>4365</v>
      </c>
      <c r="G92" s="382"/>
      <c r="H92" s="181"/>
      <c r="I92" s="379">
        <f t="shared" si="4"/>
        <v>4365</v>
      </c>
    </row>
    <row r="93" spans="1:9" ht="40.5" customHeight="1">
      <c r="A93" s="372" t="s">
        <v>358</v>
      </c>
      <c r="B93" s="371" t="s">
        <v>6</v>
      </c>
      <c r="C93" s="371" t="s">
        <v>383</v>
      </c>
      <c r="D93" s="371" t="s">
        <v>431</v>
      </c>
      <c r="E93" s="377">
        <v>800</v>
      </c>
      <c r="F93" s="379">
        <v>7393</v>
      </c>
      <c r="G93" s="382"/>
      <c r="H93" s="181"/>
      <c r="I93" s="379">
        <f t="shared" si="4"/>
        <v>7393</v>
      </c>
    </row>
    <row r="94" spans="1:9" ht="40.5" customHeight="1">
      <c r="A94" s="378" t="s">
        <v>518</v>
      </c>
      <c r="B94" s="371" t="s">
        <v>6</v>
      </c>
      <c r="C94" s="371" t="s">
        <v>383</v>
      </c>
      <c r="D94" s="371" t="s">
        <v>517</v>
      </c>
      <c r="E94" s="37">
        <v>800</v>
      </c>
      <c r="F94" s="379">
        <v>343.1</v>
      </c>
      <c r="G94" s="382"/>
      <c r="H94" s="181"/>
      <c r="I94" s="379">
        <f>F94+H94</f>
        <v>343.1</v>
      </c>
    </row>
    <row r="95" spans="1:9" ht="40.5" customHeight="1">
      <c r="A95" s="372" t="s">
        <v>424</v>
      </c>
      <c r="B95" s="371" t="s">
        <v>6</v>
      </c>
      <c r="C95" s="371" t="s">
        <v>385</v>
      </c>
      <c r="D95" s="371" t="s">
        <v>412</v>
      </c>
      <c r="E95" s="377">
        <v>500</v>
      </c>
      <c r="F95" s="379">
        <v>544.79999999999995</v>
      </c>
      <c r="G95" s="382"/>
      <c r="H95" s="181"/>
      <c r="I95" s="379">
        <f t="shared" si="4"/>
        <v>544.79999999999995</v>
      </c>
    </row>
    <row r="96" spans="1:9" ht="45" customHeight="1">
      <c r="A96" s="372" t="s">
        <v>427</v>
      </c>
      <c r="B96" s="371" t="s">
        <v>6</v>
      </c>
      <c r="C96" s="371" t="s">
        <v>385</v>
      </c>
      <c r="D96" s="371" t="s">
        <v>419</v>
      </c>
      <c r="E96" s="377">
        <v>500</v>
      </c>
      <c r="F96" s="379">
        <v>200</v>
      </c>
      <c r="G96" s="382"/>
      <c r="H96" s="221"/>
      <c r="I96" s="379">
        <f t="shared" si="4"/>
        <v>200</v>
      </c>
    </row>
    <row r="97" spans="1:9" ht="57" customHeight="1">
      <c r="A97" s="378" t="s">
        <v>182</v>
      </c>
      <c r="B97" s="371" t="s">
        <v>6</v>
      </c>
      <c r="C97" s="371" t="s">
        <v>447</v>
      </c>
      <c r="D97" s="371" t="s">
        <v>184</v>
      </c>
      <c r="E97" s="377">
        <v>100</v>
      </c>
      <c r="F97" s="379">
        <v>1304.2</v>
      </c>
      <c r="G97" s="382"/>
      <c r="H97" s="379"/>
      <c r="I97" s="379">
        <f t="shared" si="4"/>
        <v>1304.2</v>
      </c>
    </row>
    <row r="98" spans="1:9" ht="42.75" customHeight="1">
      <c r="A98" s="378" t="s">
        <v>276</v>
      </c>
      <c r="B98" s="371" t="s">
        <v>6</v>
      </c>
      <c r="C98" s="371" t="s">
        <v>447</v>
      </c>
      <c r="D98" s="371" t="s">
        <v>184</v>
      </c>
      <c r="E98" s="377">
        <v>200</v>
      </c>
      <c r="F98" s="379">
        <v>74.099999999999994</v>
      </c>
      <c r="G98" s="382"/>
      <c r="H98" s="379"/>
      <c r="I98" s="379">
        <f t="shared" si="4"/>
        <v>74.099999999999994</v>
      </c>
    </row>
    <row r="99" spans="1:9" ht="31.5" customHeight="1">
      <c r="A99" s="378" t="s">
        <v>183</v>
      </c>
      <c r="B99" s="371" t="s">
        <v>6</v>
      </c>
      <c r="C99" s="371" t="s">
        <v>447</v>
      </c>
      <c r="D99" s="371" t="s">
        <v>184</v>
      </c>
      <c r="E99" s="377">
        <v>800</v>
      </c>
      <c r="F99" s="379">
        <v>0.5</v>
      </c>
      <c r="G99" s="382"/>
      <c r="H99" s="379"/>
      <c r="I99" s="379">
        <f t="shared" si="4"/>
        <v>0.5</v>
      </c>
    </row>
    <row r="100" spans="1:9" ht="15.75" hidden="1" customHeight="1">
      <c r="A100" s="378"/>
      <c r="B100" s="371"/>
      <c r="C100" s="371"/>
      <c r="D100" s="93"/>
      <c r="E100" s="377"/>
      <c r="F100" s="379"/>
      <c r="G100" s="382"/>
      <c r="H100" s="379"/>
      <c r="I100" s="379"/>
    </row>
    <row r="101" spans="1:9" ht="78.75" customHeight="1">
      <c r="A101" s="383" t="s">
        <v>462</v>
      </c>
      <c r="B101" s="371" t="s">
        <v>6</v>
      </c>
      <c r="C101" s="371" t="s">
        <v>447</v>
      </c>
      <c r="D101" s="98" t="s">
        <v>458</v>
      </c>
      <c r="E101" s="377">
        <v>100</v>
      </c>
      <c r="F101" s="379">
        <v>27.4</v>
      </c>
      <c r="G101" s="382"/>
      <c r="H101" s="379"/>
      <c r="I101" s="379">
        <f t="shared" si="4"/>
        <v>27.4</v>
      </c>
    </row>
    <row r="102" spans="1:9" ht="66" customHeight="1">
      <c r="A102" s="378" t="s">
        <v>326</v>
      </c>
      <c r="B102" s="371" t="s">
        <v>6</v>
      </c>
      <c r="C102" s="371" t="s">
        <v>447</v>
      </c>
      <c r="D102" s="98" t="s">
        <v>407</v>
      </c>
      <c r="E102" s="377">
        <v>100</v>
      </c>
      <c r="F102" s="379">
        <v>137</v>
      </c>
      <c r="G102" s="382"/>
      <c r="H102" s="379"/>
      <c r="I102" s="379">
        <f t="shared" si="4"/>
        <v>137</v>
      </c>
    </row>
    <row r="103" spans="1:9" ht="41.25" customHeight="1">
      <c r="A103" s="378" t="s">
        <v>495</v>
      </c>
      <c r="B103" s="371" t="s">
        <v>6</v>
      </c>
      <c r="C103" s="371" t="s">
        <v>447</v>
      </c>
      <c r="D103" s="371" t="s">
        <v>469</v>
      </c>
      <c r="E103" s="377">
        <v>100</v>
      </c>
      <c r="F103" s="379">
        <v>22.6</v>
      </c>
      <c r="G103" s="181">
        <v>22.6</v>
      </c>
      <c r="H103" s="379"/>
      <c r="I103" s="379">
        <f t="shared" si="4"/>
        <v>22.6</v>
      </c>
    </row>
    <row r="104" spans="1:9" ht="57.75" customHeight="1">
      <c r="A104" s="378" t="s">
        <v>165</v>
      </c>
      <c r="B104" s="371" t="s">
        <v>6</v>
      </c>
      <c r="C104" s="371" t="s">
        <v>66</v>
      </c>
      <c r="D104" s="371" t="s">
        <v>169</v>
      </c>
      <c r="E104" s="377">
        <v>100</v>
      </c>
      <c r="F104" s="379">
        <v>2152.5</v>
      </c>
      <c r="G104" s="382"/>
      <c r="H104" s="181">
        <v>-5</v>
      </c>
      <c r="I104" s="379">
        <f t="shared" si="4"/>
        <v>2147.5</v>
      </c>
    </row>
    <row r="105" spans="1:9" ht="42" customHeight="1">
      <c r="A105" s="378" t="s">
        <v>273</v>
      </c>
      <c r="B105" s="371" t="s">
        <v>6</v>
      </c>
      <c r="C105" s="371" t="s">
        <v>66</v>
      </c>
      <c r="D105" s="371" t="s">
        <v>169</v>
      </c>
      <c r="E105" s="377">
        <v>200</v>
      </c>
      <c r="F105" s="379">
        <v>1963</v>
      </c>
      <c r="G105" s="382"/>
      <c r="H105" s="181"/>
      <c r="I105" s="379">
        <f t="shared" si="4"/>
        <v>1963</v>
      </c>
    </row>
    <row r="106" spans="1:9" ht="31.5" customHeight="1">
      <c r="A106" s="378" t="s">
        <v>166</v>
      </c>
      <c r="B106" s="371" t="s">
        <v>6</v>
      </c>
      <c r="C106" s="371" t="s">
        <v>66</v>
      </c>
      <c r="D106" s="371" t="s">
        <v>169</v>
      </c>
      <c r="E106" s="377">
        <v>800</v>
      </c>
      <c r="F106" s="379">
        <v>19</v>
      </c>
      <c r="G106" s="382"/>
      <c r="H106" s="181"/>
      <c r="I106" s="379">
        <f t="shared" si="4"/>
        <v>19</v>
      </c>
    </row>
    <row r="107" spans="1:9" ht="30" customHeight="1">
      <c r="A107" s="378" t="s">
        <v>274</v>
      </c>
      <c r="B107" s="371" t="s">
        <v>6</v>
      </c>
      <c r="C107" s="371" t="s">
        <v>66</v>
      </c>
      <c r="D107" s="371" t="s">
        <v>170</v>
      </c>
      <c r="E107" s="377">
        <v>200</v>
      </c>
      <c r="F107" s="379">
        <v>164</v>
      </c>
      <c r="G107" s="382"/>
      <c r="H107" s="181"/>
      <c r="I107" s="379">
        <f t="shared" si="4"/>
        <v>164</v>
      </c>
    </row>
    <row r="108" spans="1:9" ht="32.25" customHeight="1">
      <c r="A108" s="378" t="s">
        <v>300</v>
      </c>
      <c r="B108" s="371" t="s">
        <v>6</v>
      </c>
      <c r="C108" s="371" t="s">
        <v>66</v>
      </c>
      <c r="D108" s="371" t="s">
        <v>173</v>
      </c>
      <c r="E108" s="377">
        <v>200</v>
      </c>
      <c r="F108" s="11">
        <v>210.6</v>
      </c>
      <c r="G108" s="382"/>
      <c r="H108" s="181"/>
      <c r="I108" s="379">
        <f t="shared" si="4"/>
        <v>210.6</v>
      </c>
    </row>
    <row r="109" spans="1:9" ht="32.25" customHeight="1">
      <c r="A109" s="378" t="s">
        <v>777</v>
      </c>
      <c r="B109" s="371" t="s">
        <v>6</v>
      </c>
      <c r="C109" s="371" t="s">
        <v>66</v>
      </c>
      <c r="D109" s="211" t="s">
        <v>775</v>
      </c>
      <c r="E109" s="377">
        <v>200</v>
      </c>
      <c r="F109" s="11">
        <v>100</v>
      </c>
      <c r="G109" s="382"/>
      <c r="H109" s="181"/>
      <c r="I109" s="379">
        <f t="shared" si="4"/>
        <v>100</v>
      </c>
    </row>
    <row r="110" spans="1:9" ht="32.25" customHeight="1">
      <c r="A110" s="378" t="s">
        <v>776</v>
      </c>
      <c r="B110" s="371" t="s">
        <v>6</v>
      </c>
      <c r="C110" s="371" t="s">
        <v>66</v>
      </c>
      <c r="D110" s="211" t="s">
        <v>813</v>
      </c>
      <c r="E110" s="377">
        <v>200</v>
      </c>
      <c r="F110" s="11">
        <v>6</v>
      </c>
      <c r="G110" s="382"/>
      <c r="H110" s="181"/>
      <c r="I110" s="379">
        <f t="shared" si="4"/>
        <v>6</v>
      </c>
    </row>
    <row r="111" spans="1:9" ht="73.5" customHeight="1">
      <c r="A111" s="372" t="s">
        <v>176</v>
      </c>
      <c r="B111" s="371" t="s">
        <v>6</v>
      </c>
      <c r="C111" s="371" t="s">
        <v>66</v>
      </c>
      <c r="D111" s="211" t="s">
        <v>177</v>
      </c>
      <c r="E111" s="377">
        <v>100</v>
      </c>
      <c r="F111" s="379">
        <v>692.8</v>
      </c>
      <c r="G111" s="93">
        <v>442.7</v>
      </c>
      <c r="H111" s="181">
        <v>94.3</v>
      </c>
      <c r="I111" s="379">
        <f>F111+H111</f>
        <v>787.09999999999991</v>
      </c>
    </row>
    <row r="112" spans="1:9" ht="44.25" customHeight="1">
      <c r="A112" s="387" t="s">
        <v>488</v>
      </c>
      <c r="B112" s="371" t="s">
        <v>6</v>
      </c>
      <c r="C112" s="371" t="s">
        <v>66</v>
      </c>
      <c r="D112" s="211" t="s">
        <v>177</v>
      </c>
      <c r="E112" s="377">
        <v>500</v>
      </c>
      <c r="F112" s="379">
        <v>73.099999999999994</v>
      </c>
      <c r="G112" s="93"/>
      <c r="H112" s="181"/>
      <c r="I112" s="379">
        <f>F112+H112</f>
        <v>73.099999999999994</v>
      </c>
    </row>
    <row r="113" spans="1:9" ht="55.5" customHeight="1">
      <c r="A113" s="378" t="s">
        <v>495</v>
      </c>
      <c r="B113" s="371" t="s">
        <v>6</v>
      </c>
      <c r="C113" s="371" t="s">
        <v>66</v>
      </c>
      <c r="D113" s="371" t="s">
        <v>468</v>
      </c>
      <c r="E113" s="377">
        <v>100</v>
      </c>
      <c r="F113" s="379">
        <v>90.4</v>
      </c>
      <c r="G113" s="93">
        <v>90.4</v>
      </c>
      <c r="H113" s="379"/>
      <c r="I113" s="379">
        <f>F113+H113</f>
        <v>90.4</v>
      </c>
    </row>
    <row r="114" spans="1:9" ht="69" customHeight="1">
      <c r="A114" s="387" t="s">
        <v>814</v>
      </c>
      <c r="B114" s="371" t="s">
        <v>6</v>
      </c>
      <c r="C114" s="371" t="s">
        <v>66</v>
      </c>
      <c r="D114" s="371" t="s">
        <v>178</v>
      </c>
      <c r="E114" s="377">
        <v>100</v>
      </c>
      <c r="F114" s="11">
        <v>461.7</v>
      </c>
      <c r="G114" s="382"/>
      <c r="H114" s="181">
        <v>5</v>
      </c>
      <c r="I114" s="379">
        <f t="shared" si="4"/>
        <v>466.7</v>
      </c>
    </row>
    <row r="115" spans="1:9" ht="41.25" customHeight="1">
      <c r="A115" s="378" t="s">
        <v>411</v>
      </c>
      <c r="B115" s="371" t="s">
        <v>6</v>
      </c>
      <c r="C115" s="371" t="s">
        <v>66</v>
      </c>
      <c r="D115" s="371" t="s">
        <v>410</v>
      </c>
      <c r="E115" s="377">
        <v>500</v>
      </c>
      <c r="F115" s="379">
        <v>2041.3</v>
      </c>
      <c r="G115" s="382"/>
      <c r="H115" s="181"/>
      <c r="I115" s="379">
        <f t="shared" si="4"/>
        <v>2041.3</v>
      </c>
    </row>
    <row r="116" spans="1:9" ht="33.75" customHeight="1">
      <c r="A116" s="378" t="s">
        <v>510</v>
      </c>
      <c r="B116" s="371" t="s">
        <v>6</v>
      </c>
      <c r="C116" s="371" t="s">
        <v>66</v>
      </c>
      <c r="D116" s="211" t="s">
        <v>491</v>
      </c>
      <c r="E116" s="377">
        <v>200</v>
      </c>
      <c r="F116" s="379">
        <v>3.1</v>
      </c>
      <c r="G116" s="98" t="s">
        <v>482</v>
      </c>
      <c r="H116" s="181"/>
      <c r="I116" s="379">
        <f>F116+H116</f>
        <v>3.1</v>
      </c>
    </row>
    <row r="117" spans="1:9" ht="43.5" customHeight="1">
      <c r="A117" s="378" t="s">
        <v>511</v>
      </c>
      <c r="B117" s="371" t="s">
        <v>6</v>
      </c>
      <c r="C117" s="371" t="s">
        <v>66</v>
      </c>
      <c r="D117" s="211" t="s">
        <v>492</v>
      </c>
      <c r="E117" s="377">
        <v>200</v>
      </c>
      <c r="F117" s="379">
        <v>4.3</v>
      </c>
      <c r="G117" s="98" t="s">
        <v>493</v>
      </c>
      <c r="H117" s="181"/>
      <c r="I117" s="379">
        <f>F117+H117</f>
        <v>4.3</v>
      </c>
    </row>
    <row r="118" spans="1:9" ht="21" customHeight="1">
      <c r="A118" s="140" t="s">
        <v>84</v>
      </c>
      <c r="B118" s="15" t="s">
        <v>7</v>
      </c>
      <c r="C118" s="371"/>
      <c r="D118" s="371"/>
      <c r="E118" s="375"/>
      <c r="F118" s="380">
        <f>F119+F120+F121+F122+F123+F124+F125+F127+F128+F129+F130+F135+F136+F137+F138+F139+F140+F141+F142+F143+F144+F146+F147+F148+F156+F157+F158+F160+F161+F162+F163+F164+F165+F166+F167+F168+F169+F170+F171+F172+F173+F174+F175+F176+F177+F182+F183+F186+F187+F149+F150+F151+F131+F134+F132+K114+F126+F133+F145+F152+F184+F185+F178+F179+F159+F153+F155+F180+F181+F154</f>
        <v>115628.59999999999</v>
      </c>
      <c r="G118" s="392">
        <f t="shared" ref="G118:I118" si="7">G119+G120+G121+G122+G123+G124+G125+G127+G128+G129+G130+G135+G136+G137+G138+G139+G140+G141+G142+G143+G144+G146+G147+G148+G156+G157+G158+G160+G161+G162+G163+G164+G165+G166+G167+G168+G169+G170+G171+G172+G173+G174+G175+G176+G177+G182+G183+G186+G187+G149+G150+G151+G131+G134+G132+L114+G126+G133+G145+G152+G184+G185+G178+G179+G159+G153+G155+G180+G181+G154</f>
        <v>5021.5</v>
      </c>
      <c r="H118" s="392">
        <f t="shared" si="7"/>
        <v>78.099999999999909</v>
      </c>
      <c r="I118" s="392">
        <f t="shared" si="7"/>
        <v>115706.69999999995</v>
      </c>
    </row>
    <row r="119" spans="1:9" ht="42" customHeight="1">
      <c r="A119" s="378" t="s">
        <v>257</v>
      </c>
      <c r="B119" s="371" t="s">
        <v>7</v>
      </c>
      <c r="C119" s="371" t="s">
        <v>61</v>
      </c>
      <c r="D119" s="371" t="s">
        <v>103</v>
      </c>
      <c r="E119" s="377">
        <v>200</v>
      </c>
      <c r="F119" s="379">
        <v>895</v>
      </c>
      <c r="G119" s="382"/>
      <c r="H119" s="181"/>
      <c r="I119" s="379">
        <f>F119+H119</f>
        <v>895</v>
      </c>
    </row>
    <row r="120" spans="1:9" ht="85.5" customHeight="1">
      <c r="A120" s="7" t="s">
        <v>260</v>
      </c>
      <c r="B120" s="371" t="s">
        <v>7</v>
      </c>
      <c r="C120" s="371" t="s">
        <v>61</v>
      </c>
      <c r="D120" s="371" t="s">
        <v>112</v>
      </c>
      <c r="E120" s="377">
        <v>200</v>
      </c>
      <c r="F120" s="379">
        <v>199.5</v>
      </c>
      <c r="G120" s="382"/>
      <c r="H120" s="221"/>
      <c r="I120" s="379">
        <f t="shared" ref="I120:I187" si="8">F120+H120</f>
        <v>199.5</v>
      </c>
    </row>
    <row r="121" spans="1:9" ht="57" customHeight="1">
      <c r="A121" s="378" t="s">
        <v>94</v>
      </c>
      <c r="B121" s="371" t="s">
        <v>7</v>
      </c>
      <c r="C121" s="371" t="s">
        <v>61</v>
      </c>
      <c r="D121" s="371" t="s">
        <v>119</v>
      </c>
      <c r="E121" s="377">
        <v>100</v>
      </c>
      <c r="F121" s="379">
        <v>3229.5</v>
      </c>
      <c r="G121" s="382"/>
      <c r="H121" s="181">
        <v>1.4</v>
      </c>
      <c r="I121" s="379">
        <f t="shared" si="8"/>
        <v>3230.9</v>
      </c>
    </row>
    <row r="122" spans="1:9" ht="45.75" customHeight="1">
      <c r="A122" s="378" t="s">
        <v>262</v>
      </c>
      <c r="B122" s="371" t="s">
        <v>7</v>
      </c>
      <c r="C122" s="371" t="s">
        <v>61</v>
      </c>
      <c r="D122" s="371" t="s">
        <v>119</v>
      </c>
      <c r="E122" s="377">
        <v>200</v>
      </c>
      <c r="F122" s="379">
        <v>3401.9</v>
      </c>
      <c r="G122" s="382"/>
      <c r="H122" s="181">
        <v>-357.1</v>
      </c>
      <c r="I122" s="379">
        <f t="shared" si="8"/>
        <v>3044.8</v>
      </c>
    </row>
    <row r="123" spans="1:9" ht="31.5" customHeight="1">
      <c r="A123" s="378" t="s">
        <v>95</v>
      </c>
      <c r="B123" s="371" t="s">
        <v>7</v>
      </c>
      <c r="C123" s="371" t="s">
        <v>61</v>
      </c>
      <c r="D123" s="371" t="s">
        <v>119</v>
      </c>
      <c r="E123" s="377">
        <v>800</v>
      </c>
      <c r="F123" s="379">
        <v>141.30000000000001</v>
      </c>
      <c r="G123" s="382"/>
      <c r="H123" s="181"/>
      <c r="I123" s="379">
        <f t="shared" si="8"/>
        <v>141.30000000000001</v>
      </c>
    </row>
    <row r="124" spans="1:9" ht="32.25" customHeight="1">
      <c r="A124" s="378" t="s">
        <v>263</v>
      </c>
      <c r="B124" s="371" t="s">
        <v>7</v>
      </c>
      <c r="C124" s="371" t="s">
        <v>61</v>
      </c>
      <c r="D124" s="371" t="s">
        <v>231</v>
      </c>
      <c r="E124" s="377">
        <v>200</v>
      </c>
      <c r="F124" s="379">
        <v>1206.5</v>
      </c>
      <c r="G124" s="382"/>
      <c r="H124" s="221"/>
      <c r="I124" s="379">
        <f t="shared" si="8"/>
        <v>1206.5</v>
      </c>
    </row>
    <row r="125" spans="1:9" ht="25.5">
      <c r="A125" s="378" t="s">
        <v>264</v>
      </c>
      <c r="B125" s="371" t="s">
        <v>7</v>
      </c>
      <c r="C125" s="371" t="s">
        <v>61</v>
      </c>
      <c r="D125" s="371" t="s">
        <v>240</v>
      </c>
      <c r="E125" s="377">
        <v>200</v>
      </c>
      <c r="F125" s="379">
        <v>1000.8</v>
      </c>
      <c r="G125" s="382"/>
      <c r="H125" s="221">
        <v>-16.2</v>
      </c>
      <c r="I125" s="379">
        <f t="shared" si="8"/>
        <v>984.59999999999991</v>
      </c>
    </row>
    <row r="126" spans="1:9" ht="51">
      <c r="A126" s="378" t="s">
        <v>495</v>
      </c>
      <c r="B126" s="371" t="s">
        <v>7</v>
      </c>
      <c r="C126" s="371" t="s">
        <v>61</v>
      </c>
      <c r="D126" s="371" t="s">
        <v>465</v>
      </c>
      <c r="E126" s="377">
        <v>100</v>
      </c>
      <c r="F126" s="379">
        <v>316.3</v>
      </c>
      <c r="G126" s="93">
        <v>316.3</v>
      </c>
      <c r="H126" s="379"/>
      <c r="I126" s="379">
        <f t="shared" si="8"/>
        <v>316.3</v>
      </c>
    </row>
    <row r="127" spans="1:9" ht="124.5" customHeight="1">
      <c r="A127" s="378" t="s">
        <v>128</v>
      </c>
      <c r="B127" s="371" t="s">
        <v>7</v>
      </c>
      <c r="C127" s="371" t="s">
        <v>61</v>
      </c>
      <c r="D127" s="371" t="s">
        <v>129</v>
      </c>
      <c r="E127" s="377">
        <v>100</v>
      </c>
      <c r="F127" s="379">
        <v>4715</v>
      </c>
      <c r="G127" s="382"/>
      <c r="H127" s="181"/>
      <c r="I127" s="379">
        <f t="shared" si="8"/>
        <v>4715</v>
      </c>
    </row>
    <row r="128" spans="1:9" ht="97.5" customHeight="1">
      <c r="A128" s="378" t="s">
        <v>267</v>
      </c>
      <c r="B128" s="371" t="s">
        <v>7</v>
      </c>
      <c r="C128" s="371" t="s">
        <v>61</v>
      </c>
      <c r="D128" s="371" t="s">
        <v>129</v>
      </c>
      <c r="E128" s="377">
        <v>200</v>
      </c>
      <c r="F128" s="379">
        <v>24.8</v>
      </c>
      <c r="G128" s="382"/>
      <c r="H128" s="221"/>
      <c r="I128" s="379">
        <f t="shared" si="8"/>
        <v>24.8</v>
      </c>
    </row>
    <row r="129" spans="1:9" ht="33" customHeight="1">
      <c r="A129" s="378" t="s">
        <v>256</v>
      </c>
      <c r="B129" s="371" t="s">
        <v>7</v>
      </c>
      <c r="C129" s="371" t="s">
        <v>62</v>
      </c>
      <c r="D129" s="371" t="s">
        <v>102</v>
      </c>
      <c r="E129" s="377">
        <v>200</v>
      </c>
      <c r="F129" s="379">
        <v>949.8</v>
      </c>
      <c r="G129" s="382"/>
      <c r="H129" s="181"/>
      <c r="I129" s="379">
        <f t="shared" si="8"/>
        <v>949.8</v>
      </c>
    </row>
    <row r="130" spans="1:9" ht="38.25" customHeight="1">
      <c r="A130" s="378" t="s">
        <v>92</v>
      </c>
      <c r="B130" s="371" t="s">
        <v>7</v>
      </c>
      <c r="C130" s="371" t="s">
        <v>62</v>
      </c>
      <c r="D130" s="371" t="s">
        <v>102</v>
      </c>
      <c r="E130" s="377">
        <v>600</v>
      </c>
      <c r="F130" s="379">
        <v>1800</v>
      </c>
      <c r="G130" s="382"/>
      <c r="H130" s="181"/>
      <c r="I130" s="379">
        <f t="shared" si="8"/>
        <v>1800</v>
      </c>
    </row>
    <row r="131" spans="1:9" ht="38.25" customHeight="1">
      <c r="A131" s="378" t="s">
        <v>453</v>
      </c>
      <c r="B131" s="371" t="s">
        <v>7</v>
      </c>
      <c r="C131" s="371" t="s">
        <v>62</v>
      </c>
      <c r="D131" s="371" t="s">
        <v>451</v>
      </c>
      <c r="E131" s="37">
        <v>200</v>
      </c>
      <c r="F131" s="379">
        <v>500</v>
      </c>
      <c r="G131" s="181">
        <v>900</v>
      </c>
      <c r="H131" s="379"/>
      <c r="I131" s="379">
        <f>F131+H131</f>
        <v>500</v>
      </c>
    </row>
    <row r="132" spans="1:9" ht="38.25" customHeight="1">
      <c r="A132" s="378" t="s">
        <v>454</v>
      </c>
      <c r="B132" s="371" t="s">
        <v>7</v>
      </c>
      <c r="C132" s="371" t="s">
        <v>62</v>
      </c>
      <c r="D132" s="371" t="s">
        <v>452</v>
      </c>
      <c r="E132" s="37">
        <v>200</v>
      </c>
      <c r="F132" s="379">
        <v>730</v>
      </c>
      <c r="G132" s="181">
        <v>730</v>
      </c>
      <c r="H132" s="379"/>
      <c r="I132" s="379">
        <f>F132+H132</f>
        <v>730</v>
      </c>
    </row>
    <row r="133" spans="1:9" ht="71.25" customHeight="1">
      <c r="A133" s="378" t="s">
        <v>476</v>
      </c>
      <c r="B133" s="371" t="s">
        <v>7</v>
      </c>
      <c r="C133" s="371" t="s">
        <v>62</v>
      </c>
      <c r="D133" s="371" t="s">
        <v>464</v>
      </c>
      <c r="E133" s="37">
        <v>200</v>
      </c>
      <c r="F133" s="379">
        <v>1507.4</v>
      </c>
      <c r="G133" s="181">
        <v>1507.4</v>
      </c>
      <c r="H133" s="379"/>
      <c r="I133" s="379">
        <f>F133+H133</f>
        <v>1507.4</v>
      </c>
    </row>
    <row r="134" spans="1:9" ht="45" customHeight="1">
      <c r="A134" s="378" t="s">
        <v>457</v>
      </c>
      <c r="B134" s="371" t="s">
        <v>7</v>
      </c>
      <c r="C134" s="371" t="s">
        <v>62</v>
      </c>
      <c r="D134" s="371" t="s">
        <v>456</v>
      </c>
      <c r="E134" s="37">
        <v>200</v>
      </c>
      <c r="F134" s="379">
        <v>220</v>
      </c>
      <c r="G134" s="181">
        <v>220</v>
      </c>
      <c r="H134" s="379"/>
      <c r="I134" s="379">
        <f>F134+H134</f>
        <v>220</v>
      </c>
    </row>
    <row r="135" spans="1:9" ht="43.5" customHeight="1">
      <c r="A135" s="378" t="s">
        <v>320</v>
      </c>
      <c r="B135" s="371" t="s">
        <v>7</v>
      </c>
      <c r="C135" s="371" t="s">
        <v>62</v>
      </c>
      <c r="D135" s="371" t="s">
        <v>380</v>
      </c>
      <c r="E135" s="377">
        <v>200</v>
      </c>
      <c r="F135" s="379">
        <v>307.5</v>
      </c>
      <c r="G135" s="382"/>
      <c r="H135" s="221"/>
      <c r="I135" s="379">
        <f t="shared" si="8"/>
        <v>307.5</v>
      </c>
    </row>
    <row r="136" spans="1:9" ht="42" customHeight="1">
      <c r="A136" s="378" t="s">
        <v>322</v>
      </c>
      <c r="B136" s="371" t="s">
        <v>7</v>
      </c>
      <c r="C136" s="371" t="s">
        <v>62</v>
      </c>
      <c r="D136" s="371" t="s">
        <v>380</v>
      </c>
      <c r="E136" s="377">
        <v>600</v>
      </c>
      <c r="F136" s="379">
        <v>821.6</v>
      </c>
      <c r="G136" s="382"/>
      <c r="H136" s="221"/>
      <c r="I136" s="379">
        <f t="shared" si="8"/>
        <v>821.6</v>
      </c>
    </row>
    <row r="137" spans="1:9" ht="68.25" customHeight="1">
      <c r="A137" s="7" t="s">
        <v>259</v>
      </c>
      <c r="B137" s="371" t="s">
        <v>7</v>
      </c>
      <c r="C137" s="371" t="s">
        <v>62</v>
      </c>
      <c r="D137" s="371" t="s">
        <v>111</v>
      </c>
      <c r="E137" s="377">
        <v>200</v>
      </c>
      <c r="F137" s="379">
        <v>67.599999999999994</v>
      </c>
      <c r="G137" s="382"/>
      <c r="H137" s="181"/>
      <c r="I137" s="379">
        <f t="shared" si="8"/>
        <v>67.599999999999994</v>
      </c>
    </row>
    <row r="138" spans="1:9" ht="68.25" customHeight="1">
      <c r="A138" s="7" t="s">
        <v>323</v>
      </c>
      <c r="B138" s="371" t="s">
        <v>7</v>
      </c>
      <c r="C138" s="371" t="s">
        <v>62</v>
      </c>
      <c r="D138" s="371" t="s">
        <v>111</v>
      </c>
      <c r="E138" s="377">
        <v>600</v>
      </c>
      <c r="F138" s="379">
        <v>33.799999999999997</v>
      </c>
      <c r="G138" s="382"/>
      <c r="H138" s="181"/>
      <c r="I138" s="379">
        <f t="shared" si="8"/>
        <v>33.799999999999997</v>
      </c>
    </row>
    <row r="139" spans="1:9" ht="68.25" customHeight="1">
      <c r="A139" s="378" t="s">
        <v>96</v>
      </c>
      <c r="B139" s="371" t="s">
        <v>7</v>
      </c>
      <c r="C139" s="371" t="s">
        <v>62</v>
      </c>
      <c r="D139" s="371" t="s">
        <v>122</v>
      </c>
      <c r="E139" s="377">
        <v>100</v>
      </c>
      <c r="F139" s="379">
        <v>567.6</v>
      </c>
      <c r="G139" s="382"/>
      <c r="H139" s="181">
        <v>-235.5</v>
      </c>
      <c r="I139" s="379">
        <f t="shared" si="8"/>
        <v>332.1</v>
      </c>
    </row>
    <row r="140" spans="1:9" ht="43.5" customHeight="1">
      <c r="A140" s="195" t="s">
        <v>265</v>
      </c>
      <c r="B140" s="371" t="s">
        <v>7</v>
      </c>
      <c r="C140" s="371" t="s">
        <v>62</v>
      </c>
      <c r="D140" s="371" t="s">
        <v>122</v>
      </c>
      <c r="E140" s="377">
        <v>200</v>
      </c>
      <c r="F140" s="379">
        <v>8394.1</v>
      </c>
      <c r="G140" s="382"/>
      <c r="H140" s="181">
        <v>145.69999999999999</v>
      </c>
      <c r="I140" s="379">
        <f t="shared" si="8"/>
        <v>8539.8000000000011</v>
      </c>
    </row>
    <row r="141" spans="1:9" ht="44.25" customHeight="1">
      <c r="A141" s="195" t="s">
        <v>97</v>
      </c>
      <c r="B141" s="371" t="s">
        <v>7</v>
      </c>
      <c r="C141" s="371" t="s">
        <v>62</v>
      </c>
      <c r="D141" s="371" t="s">
        <v>122</v>
      </c>
      <c r="E141" s="377">
        <v>600</v>
      </c>
      <c r="F141" s="379">
        <v>17667.5</v>
      </c>
      <c r="G141" s="382"/>
      <c r="H141" s="181">
        <v>641.1</v>
      </c>
      <c r="I141" s="379">
        <f t="shared" si="8"/>
        <v>18308.599999999999</v>
      </c>
    </row>
    <row r="142" spans="1:9" ht="32.25" customHeight="1">
      <c r="A142" s="195" t="s">
        <v>98</v>
      </c>
      <c r="B142" s="371" t="s">
        <v>7</v>
      </c>
      <c r="C142" s="371" t="s">
        <v>62</v>
      </c>
      <c r="D142" s="371" t="s">
        <v>122</v>
      </c>
      <c r="E142" s="377">
        <v>800</v>
      </c>
      <c r="F142" s="379">
        <v>110.5</v>
      </c>
      <c r="G142" s="382"/>
      <c r="H142" s="181">
        <v>-5.4</v>
      </c>
      <c r="I142" s="379">
        <f t="shared" si="8"/>
        <v>105.1</v>
      </c>
    </row>
    <row r="143" spans="1:9" ht="33" customHeight="1">
      <c r="A143" s="378" t="s">
        <v>263</v>
      </c>
      <c r="B143" s="371" t="s">
        <v>7</v>
      </c>
      <c r="C143" s="371" t="s">
        <v>62</v>
      </c>
      <c r="D143" s="371" t="s">
        <v>124</v>
      </c>
      <c r="E143" s="377">
        <v>200</v>
      </c>
      <c r="F143" s="379">
        <v>581.70000000000005</v>
      </c>
      <c r="G143" s="382"/>
      <c r="H143" s="181"/>
      <c r="I143" s="379">
        <f t="shared" si="8"/>
        <v>581.70000000000005</v>
      </c>
    </row>
    <row r="144" spans="1:9" ht="31.5" customHeight="1">
      <c r="A144" s="378" t="s">
        <v>264</v>
      </c>
      <c r="B144" s="371" t="s">
        <v>7</v>
      </c>
      <c r="C144" s="371" t="s">
        <v>62</v>
      </c>
      <c r="D144" s="371" t="s">
        <v>241</v>
      </c>
      <c r="E144" s="377">
        <v>200</v>
      </c>
      <c r="F144" s="379">
        <v>644.1</v>
      </c>
      <c r="G144" s="382"/>
      <c r="H144" s="221">
        <v>-95.9</v>
      </c>
      <c r="I144" s="379">
        <f t="shared" si="8"/>
        <v>548.20000000000005</v>
      </c>
    </row>
    <row r="145" spans="1:9" ht="57.75" customHeight="1">
      <c r="A145" s="378" t="s">
        <v>495</v>
      </c>
      <c r="B145" s="371" t="s">
        <v>7</v>
      </c>
      <c r="C145" s="371" t="s">
        <v>62</v>
      </c>
      <c r="D145" s="371" t="s">
        <v>466</v>
      </c>
      <c r="E145" s="377">
        <v>100</v>
      </c>
      <c r="F145" s="379">
        <v>270.8</v>
      </c>
      <c r="G145" s="93">
        <v>270.8</v>
      </c>
      <c r="H145" s="379"/>
      <c r="I145" s="379">
        <f t="shared" si="8"/>
        <v>270.8</v>
      </c>
    </row>
    <row r="146" spans="1:9" ht="125.25" customHeight="1">
      <c r="A146" s="378" t="s">
        <v>303</v>
      </c>
      <c r="B146" s="371" t="s">
        <v>7</v>
      </c>
      <c r="C146" s="371" t="s">
        <v>62</v>
      </c>
      <c r="D146" s="371" t="s">
        <v>134</v>
      </c>
      <c r="E146" s="377">
        <v>100</v>
      </c>
      <c r="F146" s="379">
        <v>13932.6</v>
      </c>
      <c r="G146" s="382"/>
      <c r="H146" s="181">
        <v>-116</v>
      </c>
      <c r="I146" s="379">
        <f t="shared" si="8"/>
        <v>13816.6</v>
      </c>
    </row>
    <row r="147" spans="1:9" ht="106.5" customHeight="1">
      <c r="A147" s="378" t="s">
        <v>268</v>
      </c>
      <c r="B147" s="371" t="s">
        <v>7</v>
      </c>
      <c r="C147" s="371" t="s">
        <v>62</v>
      </c>
      <c r="D147" s="371" t="s">
        <v>134</v>
      </c>
      <c r="E147" s="377">
        <v>200</v>
      </c>
      <c r="F147" s="379">
        <v>51.8</v>
      </c>
      <c r="G147" s="382"/>
      <c r="H147" s="181">
        <v>116</v>
      </c>
      <c r="I147" s="379">
        <f t="shared" si="8"/>
        <v>167.8</v>
      </c>
    </row>
    <row r="148" spans="1:9" ht="106.5" customHeight="1">
      <c r="A148" s="195" t="s">
        <v>304</v>
      </c>
      <c r="B148" s="371" t="s">
        <v>7</v>
      </c>
      <c r="C148" s="371" t="s">
        <v>62</v>
      </c>
      <c r="D148" s="371" t="s">
        <v>134</v>
      </c>
      <c r="E148" s="377">
        <v>600</v>
      </c>
      <c r="F148" s="379">
        <v>37199</v>
      </c>
      <c r="G148" s="16"/>
      <c r="H148" s="181"/>
      <c r="I148" s="379">
        <f t="shared" si="8"/>
        <v>37199</v>
      </c>
    </row>
    <row r="149" spans="1:9" ht="56.25" customHeight="1">
      <c r="A149" s="378" t="s">
        <v>138</v>
      </c>
      <c r="B149" s="371" t="s">
        <v>7</v>
      </c>
      <c r="C149" s="371" t="s">
        <v>447</v>
      </c>
      <c r="D149" s="371" t="s">
        <v>139</v>
      </c>
      <c r="E149" s="377">
        <v>100</v>
      </c>
      <c r="F149" s="379">
        <v>2666.2</v>
      </c>
      <c r="G149" s="16"/>
      <c r="H149" s="181">
        <v>26</v>
      </c>
      <c r="I149" s="379">
        <f t="shared" si="8"/>
        <v>2692.2</v>
      </c>
    </row>
    <row r="150" spans="1:9" ht="32.25" customHeight="1">
      <c r="A150" s="378" t="s">
        <v>269</v>
      </c>
      <c r="B150" s="371" t="s">
        <v>7</v>
      </c>
      <c r="C150" s="371" t="s">
        <v>447</v>
      </c>
      <c r="D150" s="371" t="s">
        <v>139</v>
      </c>
      <c r="E150" s="377">
        <v>200</v>
      </c>
      <c r="F150" s="379">
        <v>539.6</v>
      </c>
      <c r="G150" s="382"/>
      <c r="H150" s="181">
        <v>-41.6</v>
      </c>
      <c r="I150" s="379">
        <f t="shared" si="8"/>
        <v>498</v>
      </c>
    </row>
    <row r="151" spans="1:9" ht="31.5" customHeight="1">
      <c r="A151" s="378" t="s">
        <v>140</v>
      </c>
      <c r="B151" s="371" t="s">
        <v>7</v>
      </c>
      <c r="C151" s="371" t="s">
        <v>447</v>
      </c>
      <c r="D151" s="371" t="s">
        <v>139</v>
      </c>
      <c r="E151" s="377">
        <v>800</v>
      </c>
      <c r="F151" s="379">
        <v>115.2</v>
      </c>
      <c r="G151" s="382"/>
      <c r="H151" s="379"/>
      <c r="I151" s="379">
        <f>F151+H151</f>
        <v>115.2</v>
      </c>
    </row>
    <row r="152" spans="1:9" ht="54" customHeight="1">
      <c r="A152" s="378" t="s">
        <v>495</v>
      </c>
      <c r="B152" s="371" t="s">
        <v>7</v>
      </c>
      <c r="C152" s="371" t="s">
        <v>447</v>
      </c>
      <c r="D152" s="371" t="s">
        <v>467</v>
      </c>
      <c r="E152" s="377">
        <v>100</v>
      </c>
      <c r="F152" s="379">
        <v>45.2</v>
      </c>
      <c r="G152" s="93">
        <v>45.2</v>
      </c>
      <c r="H152" s="379"/>
      <c r="I152" s="379">
        <f>F152+H152</f>
        <v>45.2</v>
      </c>
    </row>
    <row r="153" spans="1:9" ht="51.75" customHeight="1">
      <c r="A153" s="378" t="s">
        <v>774</v>
      </c>
      <c r="B153" s="371" t="s">
        <v>7</v>
      </c>
      <c r="C153" s="371" t="s">
        <v>447</v>
      </c>
      <c r="D153" s="371" t="s">
        <v>767</v>
      </c>
      <c r="E153" s="377">
        <v>100</v>
      </c>
      <c r="F153" s="379">
        <v>379.4</v>
      </c>
      <c r="G153" s="324"/>
      <c r="H153" s="379">
        <v>-379.4</v>
      </c>
      <c r="I153" s="379">
        <f>F153+H153</f>
        <v>0</v>
      </c>
    </row>
    <row r="154" spans="1:9" ht="72.75" customHeight="1">
      <c r="A154" s="393" t="s">
        <v>811</v>
      </c>
      <c r="B154" s="386" t="s">
        <v>7</v>
      </c>
      <c r="C154" s="386" t="s">
        <v>447</v>
      </c>
      <c r="D154" s="386" t="s">
        <v>812</v>
      </c>
      <c r="E154" s="389">
        <v>100</v>
      </c>
      <c r="F154" s="394"/>
      <c r="G154" s="324"/>
      <c r="H154" s="394">
        <v>379.4</v>
      </c>
      <c r="I154" s="394">
        <f>F154+H154</f>
        <v>379.4</v>
      </c>
    </row>
    <row r="155" spans="1:9" ht="82.5" customHeight="1">
      <c r="A155" s="378" t="s">
        <v>773</v>
      </c>
      <c r="B155" s="371" t="s">
        <v>7</v>
      </c>
      <c r="C155" s="371" t="s">
        <v>447</v>
      </c>
      <c r="D155" s="371" t="s">
        <v>766</v>
      </c>
      <c r="E155" s="377">
        <v>100</v>
      </c>
      <c r="F155" s="379">
        <v>118.4</v>
      </c>
      <c r="G155" s="324"/>
      <c r="H155" s="379"/>
      <c r="I155" s="379">
        <f>F155+H155</f>
        <v>118.4</v>
      </c>
    </row>
    <row r="156" spans="1:9" ht="45" customHeight="1">
      <c r="A156" s="4" t="s">
        <v>270</v>
      </c>
      <c r="B156" s="371" t="s">
        <v>7</v>
      </c>
      <c r="C156" s="371" t="s">
        <v>63</v>
      </c>
      <c r="D156" s="371" t="s">
        <v>146</v>
      </c>
      <c r="E156" s="377">
        <v>200</v>
      </c>
      <c r="F156" s="379">
        <v>92.4</v>
      </c>
      <c r="G156" s="382"/>
      <c r="H156" s="181"/>
      <c r="I156" s="379">
        <f t="shared" si="8"/>
        <v>92.4</v>
      </c>
    </row>
    <row r="157" spans="1:9" ht="47.25" customHeight="1">
      <c r="A157" s="4" t="s">
        <v>145</v>
      </c>
      <c r="B157" s="371" t="s">
        <v>7</v>
      </c>
      <c r="C157" s="371" t="s">
        <v>63</v>
      </c>
      <c r="D157" s="371" t="s">
        <v>146</v>
      </c>
      <c r="E157" s="377">
        <v>600</v>
      </c>
      <c r="F157" s="379">
        <v>161.69999999999999</v>
      </c>
      <c r="G157" s="382"/>
      <c r="H157" s="181"/>
      <c r="I157" s="379">
        <f t="shared" si="8"/>
        <v>161.69999999999999</v>
      </c>
    </row>
    <row r="158" spans="1:9" ht="55.5" customHeight="1">
      <c r="A158" s="378" t="s">
        <v>271</v>
      </c>
      <c r="B158" s="371" t="s">
        <v>7</v>
      </c>
      <c r="C158" s="371" t="s">
        <v>63</v>
      </c>
      <c r="D158" s="371" t="s">
        <v>147</v>
      </c>
      <c r="E158" s="377">
        <v>200</v>
      </c>
      <c r="F158" s="379">
        <v>0</v>
      </c>
      <c r="G158" s="382"/>
      <c r="H158" s="181"/>
      <c r="I158" s="379">
        <f t="shared" si="8"/>
        <v>0</v>
      </c>
    </row>
    <row r="159" spans="1:9" ht="55.5" customHeight="1">
      <c r="A159" s="378" t="s">
        <v>521</v>
      </c>
      <c r="B159" s="371" t="s">
        <v>7</v>
      </c>
      <c r="C159" s="371" t="s">
        <v>63</v>
      </c>
      <c r="D159" s="371" t="s">
        <v>147</v>
      </c>
      <c r="E159" s="377">
        <v>600</v>
      </c>
      <c r="F159" s="379">
        <v>23.1</v>
      </c>
      <c r="G159" s="382"/>
      <c r="H159" s="181"/>
      <c r="I159" s="379">
        <f>F159+H159</f>
        <v>23.1</v>
      </c>
    </row>
    <row r="160" spans="1:9" ht="42" customHeight="1">
      <c r="A160" s="4" t="s">
        <v>305</v>
      </c>
      <c r="B160" s="371" t="s">
        <v>7</v>
      </c>
      <c r="C160" s="371" t="s">
        <v>63</v>
      </c>
      <c r="D160" s="371" t="s">
        <v>307</v>
      </c>
      <c r="E160" s="377">
        <v>200</v>
      </c>
      <c r="F160" s="379">
        <v>122.9</v>
      </c>
      <c r="G160" s="382"/>
      <c r="H160" s="221"/>
      <c r="I160" s="379">
        <f t="shared" si="8"/>
        <v>122.9</v>
      </c>
    </row>
    <row r="161" spans="1:9" ht="43.5" customHeight="1">
      <c r="A161" s="4" t="s">
        <v>306</v>
      </c>
      <c r="B161" s="371" t="s">
        <v>7</v>
      </c>
      <c r="C161" s="371" t="s">
        <v>63</v>
      </c>
      <c r="D161" s="371" t="s">
        <v>307</v>
      </c>
      <c r="E161" s="377">
        <v>600</v>
      </c>
      <c r="F161" s="379">
        <v>265.60000000000002</v>
      </c>
      <c r="G161" s="382"/>
      <c r="H161" s="221"/>
      <c r="I161" s="379">
        <f t="shared" si="8"/>
        <v>265.60000000000002</v>
      </c>
    </row>
    <row r="162" spans="1:9" ht="42" customHeight="1">
      <c r="A162" s="372" t="s">
        <v>302</v>
      </c>
      <c r="B162" s="371" t="s">
        <v>7</v>
      </c>
      <c r="C162" s="371" t="s">
        <v>63</v>
      </c>
      <c r="D162" s="371" t="s">
        <v>152</v>
      </c>
      <c r="E162" s="377">
        <v>200</v>
      </c>
      <c r="F162" s="379">
        <v>5</v>
      </c>
      <c r="G162" s="382"/>
      <c r="H162" s="221"/>
      <c r="I162" s="379">
        <f t="shared" si="8"/>
        <v>5</v>
      </c>
    </row>
    <row r="163" spans="1:9" ht="48.75" customHeight="1">
      <c r="A163" s="372" t="s">
        <v>409</v>
      </c>
      <c r="B163" s="371" t="s">
        <v>7</v>
      </c>
      <c r="C163" s="371" t="s">
        <v>63</v>
      </c>
      <c r="D163" s="371" t="s">
        <v>152</v>
      </c>
      <c r="E163" s="377">
        <v>600</v>
      </c>
      <c r="F163" s="379">
        <v>25</v>
      </c>
      <c r="G163" s="382"/>
      <c r="H163" s="221"/>
      <c r="I163" s="379">
        <f t="shared" si="8"/>
        <v>25</v>
      </c>
    </row>
    <row r="164" spans="1:9" ht="35.25" customHeight="1">
      <c r="A164" s="372" t="s">
        <v>328</v>
      </c>
      <c r="B164" s="211" t="s">
        <v>7</v>
      </c>
      <c r="C164" s="6" t="s">
        <v>63</v>
      </c>
      <c r="D164" s="375">
        <v>1510100500</v>
      </c>
      <c r="E164" s="6" t="s">
        <v>82</v>
      </c>
      <c r="F164" s="371" t="s">
        <v>433</v>
      </c>
      <c r="G164" s="382"/>
      <c r="H164" s="181">
        <v>-5.3</v>
      </c>
      <c r="I164" s="379">
        <f t="shared" si="8"/>
        <v>4.7</v>
      </c>
    </row>
    <row r="165" spans="1:9" ht="42" customHeight="1">
      <c r="A165" s="372" t="s">
        <v>415</v>
      </c>
      <c r="B165" s="211" t="s">
        <v>7</v>
      </c>
      <c r="C165" s="6" t="s">
        <v>63</v>
      </c>
      <c r="D165" s="375">
        <v>1510100500</v>
      </c>
      <c r="E165" s="6" t="s">
        <v>432</v>
      </c>
      <c r="F165" s="371" t="s">
        <v>433</v>
      </c>
      <c r="G165" s="382"/>
      <c r="H165" s="181">
        <v>5.3</v>
      </c>
      <c r="I165" s="379">
        <f t="shared" si="8"/>
        <v>15.3</v>
      </c>
    </row>
    <row r="166" spans="1:9" ht="41.25" customHeight="1">
      <c r="A166" s="372" t="s">
        <v>416</v>
      </c>
      <c r="B166" s="371" t="s">
        <v>7</v>
      </c>
      <c r="C166" s="6" t="s">
        <v>63</v>
      </c>
      <c r="D166" s="375">
        <v>1510100510</v>
      </c>
      <c r="E166" s="6" t="s">
        <v>432</v>
      </c>
      <c r="F166" s="379">
        <v>20</v>
      </c>
      <c r="G166" s="382"/>
      <c r="H166" s="221"/>
      <c r="I166" s="379">
        <f t="shared" si="8"/>
        <v>20</v>
      </c>
    </row>
    <row r="167" spans="1:9" ht="41.25" customHeight="1">
      <c r="A167" s="372" t="s">
        <v>417</v>
      </c>
      <c r="B167" s="371" t="s">
        <v>7</v>
      </c>
      <c r="C167" s="6" t="s">
        <v>63</v>
      </c>
      <c r="D167" s="375">
        <v>1510100520</v>
      </c>
      <c r="E167" s="6" t="s">
        <v>432</v>
      </c>
      <c r="F167" s="379">
        <v>10</v>
      </c>
      <c r="G167" s="382"/>
      <c r="H167" s="221"/>
      <c r="I167" s="379">
        <f t="shared" si="8"/>
        <v>10</v>
      </c>
    </row>
    <row r="168" spans="1:9" ht="30" customHeight="1">
      <c r="A168" s="378" t="s">
        <v>301</v>
      </c>
      <c r="B168" s="371" t="s">
        <v>7</v>
      </c>
      <c r="C168" s="371" t="s">
        <v>64</v>
      </c>
      <c r="D168" s="371" t="s">
        <v>106</v>
      </c>
      <c r="E168" s="377">
        <v>200</v>
      </c>
      <c r="F168" s="379">
        <v>45.1</v>
      </c>
      <c r="G168" s="382"/>
      <c r="H168" s="221"/>
      <c r="I168" s="379">
        <f t="shared" si="8"/>
        <v>45.1</v>
      </c>
    </row>
    <row r="169" spans="1:9" ht="25.5">
      <c r="A169" s="378" t="s">
        <v>242</v>
      </c>
      <c r="B169" s="371" t="s">
        <v>7</v>
      </c>
      <c r="C169" s="371" t="s">
        <v>64</v>
      </c>
      <c r="D169" s="371" t="s">
        <v>106</v>
      </c>
      <c r="E169" s="377">
        <v>300</v>
      </c>
      <c r="F169" s="379">
        <v>50</v>
      </c>
      <c r="G169" s="382"/>
      <c r="H169" s="221"/>
      <c r="I169" s="379">
        <f t="shared" si="8"/>
        <v>50</v>
      </c>
    </row>
    <row r="170" spans="1:9" ht="42" customHeight="1">
      <c r="A170" s="378" t="s">
        <v>261</v>
      </c>
      <c r="B170" s="371" t="s">
        <v>7</v>
      </c>
      <c r="C170" s="371" t="s">
        <v>64</v>
      </c>
      <c r="D170" s="371" t="s">
        <v>239</v>
      </c>
      <c r="E170" s="377">
        <v>200</v>
      </c>
      <c r="F170" s="379">
        <v>340.5</v>
      </c>
      <c r="G170" s="382"/>
      <c r="H170" s="221"/>
      <c r="I170" s="379">
        <f t="shared" si="8"/>
        <v>340.5</v>
      </c>
    </row>
    <row r="171" spans="1:9" ht="43.5" customHeight="1">
      <c r="A171" s="378" t="s">
        <v>236</v>
      </c>
      <c r="B171" s="371" t="s">
        <v>7</v>
      </c>
      <c r="C171" s="371" t="s">
        <v>64</v>
      </c>
      <c r="D171" s="371" t="s">
        <v>239</v>
      </c>
      <c r="E171" s="377">
        <v>600</v>
      </c>
      <c r="F171" s="379">
        <v>45.9</v>
      </c>
      <c r="G171" s="382"/>
      <c r="H171" s="221"/>
      <c r="I171" s="379">
        <f t="shared" si="8"/>
        <v>45.9</v>
      </c>
    </row>
    <row r="172" spans="1:9" ht="44.25" customHeight="1">
      <c r="A172" s="378" t="s">
        <v>99</v>
      </c>
      <c r="B172" s="371" t="s">
        <v>7</v>
      </c>
      <c r="C172" s="371" t="s">
        <v>64</v>
      </c>
      <c r="D172" s="371" t="s">
        <v>123</v>
      </c>
      <c r="E172" s="377">
        <v>100</v>
      </c>
      <c r="F172" s="379">
        <v>6314</v>
      </c>
      <c r="G172" s="382"/>
      <c r="H172" s="181">
        <v>-0.4</v>
      </c>
      <c r="I172" s="379">
        <f t="shared" si="8"/>
        <v>6313.6</v>
      </c>
    </row>
    <row r="173" spans="1:9" ht="30" customHeight="1">
      <c r="A173" s="195" t="s">
        <v>266</v>
      </c>
      <c r="B173" s="371" t="s">
        <v>7</v>
      </c>
      <c r="C173" s="371" t="s">
        <v>64</v>
      </c>
      <c r="D173" s="371" t="s">
        <v>123</v>
      </c>
      <c r="E173" s="377">
        <v>200</v>
      </c>
      <c r="F173" s="379">
        <v>1286.8</v>
      </c>
      <c r="G173" s="382"/>
      <c r="H173" s="181">
        <v>0.8</v>
      </c>
      <c r="I173" s="379">
        <f t="shared" si="8"/>
        <v>1287.5999999999999</v>
      </c>
    </row>
    <row r="174" spans="1:9" ht="18.75" customHeight="1">
      <c r="A174" s="195" t="s">
        <v>100</v>
      </c>
      <c r="B174" s="371" t="s">
        <v>7</v>
      </c>
      <c r="C174" s="371" t="s">
        <v>64</v>
      </c>
      <c r="D174" s="371" t="s">
        <v>123</v>
      </c>
      <c r="E174" s="377">
        <v>800</v>
      </c>
      <c r="F174" s="379">
        <v>2.1</v>
      </c>
      <c r="G174" s="382"/>
      <c r="H174" s="181">
        <v>-0.4</v>
      </c>
      <c r="I174" s="379">
        <f t="shared" si="8"/>
        <v>1.7000000000000002</v>
      </c>
    </row>
    <row r="175" spans="1:9" ht="53.25" customHeight="1">
      <c r="A175" s="378" t="s">
        <v>155</v>
      </c>
      <c r="B175" s="371" t="s">
        <v>7</v>
      </c>
      <c r="C175" s="371" t="s">
        <v>64</v>
      </c>
      <c r="D175" s="371" t="s">
        <v>159</v>
      </c>
      <c r="E175" s="377">
        <v>300</v>
      </c>
      <c r="F175" s="379">
        <v>32</v>
      </c>
      <c r="G175" s="382"/>
      <c r="H175" s="181"/>
      <c r="I175" s="379">
        <f t="shared" si="8"/>
        <v>32</v>
      </c>
    </row>
    <row r="176" spans="1:9" ht="31.5" customHeight="1">
      <c r="A176" s="378" t="s">
        <v>156</v>
      </c>
      <c r="B176" s="371" t="s">
        <v>7</v>
      </c>
      <c r="C176" s="371" t="s">
        <v>64</v>
      </c>
      <c r="D176" s="371" t="s">
        <v>160</v>
      </c>
      <c r="E176" s="377">
        <v>300</v>
      </c>
      <c r="F176" s="379">
        <v>130</v>
      </c>
      <c r="G176" s="382"/>
      <c r="H176" s="181">
        <v>-32.5</v>
      </c>
      <c r="I176" s="379">
        <f t="shared" si="8"/>
        <v>97.5</v>
      </c>
    </row>
    <row r="177" spans="1:9" ht="31.5" customHeight="1">
      <c r="A177" s="378" t="s">
        <v>157</v>
      </c>
      <c r="B177" s="371" t="s">
        <v>7</v>
      </c>
      <c r="C177" s="371" t="s">
        <v>64</v>
      </c>
      <c r="D177" s="371" t="s">
        <v>161</v>
      </c>
      <c r="E177" s="377">
        <v>300</v>
      </c>
      <c r="F177" s="379">
        <v>95</v>
      </c>
      <c r="G177" s="382"/>
      <c r="H177" s="181">
        <v>-30</v>
      </c>
      <c r="I177" s="379">
        <f t="shared" si="8"/>
        <v>65</v>
      </c>
    </row>
    <row r="178" spans="1:9" ht="45.75" customHeight="1">
      <c r="A178" s="378" t="s">
        <v>504</v>
      </c>
      <c r="B178" s="371" t="s">
        <v>7</v>
      </c>
      <c r="C178" s="371" t="s">
        <v>64</v>
      </c>
      <c r="D178" s="371" t="s">
        <v>486</v>
      </c>
      <c r="E178" s="377">
        <v>300</v>
      </c>
      <c r="F178" s="379">
        <v>0</v>
      </c>
      <c r="G178" s="181">
        <v>26</v>
      </c>
      <c r="H178" s="379"/>
      <c r="I178" s="379">
        <f t="shared" si="8"/>
        <v>0</v>
      </c>
    </row>
    <row r="179" spans="1:9" ht="56.25" customHeight="1">
      <c r="A179" s="378" t="s">
        <v>512</v>
      </c>
      <c r="B179" s="371" t="s">
        <v>7</v>
      </c>
      <c r="C179" s="371" t="s">
        <v>64</v>
      </c>
      <c r="D179" s="371" t="s">
        <v>487</v>
      </c>
      <c r="E179" s="377">
        <v>300</v>
      </c>
      <c r="F179" s="379">
        <v>0</v>
      </c>
      <c r="G179" s="181">
        <v>4</v>
      </c>
      <c r="H179" s="379">
        <v>4</v>
      </c>
      <c r="I179" s="379">
        <f t="shared" si="8"/>
        <v>4</v>
      </c>
    </row>
    <row r="180" spans="1:9" ht="43.5" customHeight="1">
      <c r="A180" s="378" t="s">
        <v>783</v>
      </c>
      <c r="B180" s="371" t="s">
        <v>7</v>
      </c>
      <c r="C180" s="371" t="s">
        <v>64</v>
      </c>
      <c r="D180" s="371" t="s">
        <v>809</v>
      </c>
      <c r="E180" s="377">
        <v>200</v>
      </c>
      <c r="F180" s="379">
        <v>26</v>
      </c>
      <c r="G180" s="181">
        <v>26</v>
      </c>
      <c r="H180" s="379"/>
      <c r="I180" s="379">
        <f>F180+H180</f>
        <v>26</v>
      </c>
    </row>
    <row r="181" spans="1:9" ht="41.25" customHeight="1">
      <c r="A181" s="378" t="s">
        <v>784</v>
      </c>
      <c r="B181" s="371" t="s">
        <v>7</v>
      </c>
      <c r="C181" s="371" t="s">
        <v>64</v>
      </c>
      <c r="D181" s="371" t="s">
        <v>809</v>
      </c>
      <c r="E181" s="377">
        <v>300</v>
      </c>
      <c r="F181" s="379">
        <v>4</v>
      </c>
      <c r="G181" s="181">
        <v>4</v>
      </c>
      <c r="H181" s="379">
        <v>-4</v>
      </c>
      <c r="I181" s="379">
        <f>F181+H181</f>
        <v>0</v>
      </c>
    </row>
    <row r="182" spans="1:9" ht="42" customHeight="1">
      <c r="A182" s="378" t="s">
        <v>281</v>
      </c>
      <c r="B182" s="371" t="s">
        <v>7</v>
      </c>
      <c r="C182" s="371" t="s">
        <v>64</v>
      </c>
      <c r="D182" s="375">
        <v>1410100310</v>
      </c>
      <c r="E182" s="377">
        <v>200</v>
      </c>
      <c r="F182" s="379">
        <v>30</v>
      </c>
      <c r="G182" s="382"/>
      <c r="H182" s="221"/>
      <c r="I182" s="379">
        <f t="shared" si="8"/>
        <v>30</v>
      </c>
    </row>
    <row r="183" spans="1:9" ht="39.75" customHeight="1">
      <c r="A183" s="378" t="s">
        <v>418</v>
      </c>
      <c r="B183" s="371" t="s">
        <v>7</v>
      </c>
      <c r="C183" s="371" t="s">
        <v>64</v>
      </c>
      <c r="D183" s="375">
        <v>1410100310</v>
      </c>
      <c r="E183" s="377">
        <v>600</v>
      </c>
      <c r="F183" s="379">
        <v>70</v>
      </c>
      <c r="G183" s="382"/>
      <c r="H183" s="221"/>
      <c r="I183" s="379">
        <f t="shared" si="8"/>
        <v>70</v>
      </c>
    </row>
    <row r="184" spans="1:9" ht="39.75" customHeight="1">
      <c r="A184" s="395" t="s">
        <v>474</v>
      </c>
      <c r="B184" s="371" t="s">
        <v>7</v>
      </c>
      <c r="C184" s="371" t="s">
        <v>64</v>
      </c>
      <c r="D184" s="375">
        <v>4190000270</v>
      </c>
      <c r="E184" s="377">
        <v>100</v>
      </c>
      <c r="F184" s="379">
        <v>322.10000000000002</v>
      </c>
      <c r="G184" s="93">
        <v>861.8</v>
      </c>
      <c r="H184" s="379">
        <v>78.099999999999994</v>
      </c>
      <c r="I184" s="379">
        <f t="shared" si="8"/>
        <v>400.20000000000005</v>
      </c>
    </row>
    <row r="185" spans="1:9" ht="39.75" customHeight="1">
      <c r="A185" s="378" t="s">
        <v>475</v>
      </c>
      <c r="B185" s="371" t="s">
        <v>7</v>
      </c>
      <c r="C185" s="371" t="s">
        <v>64</v>
      </c>
      <c r="D185" s="375">
        <v>4190000270</v>
      </c>
      <c r="E185" s="377">
        <v>200</v>
      </c>
      <c r="F185" s="379">
        <v>54.9</v>
      </c>
      <c r="G185" s="93">
        <v>110</v>
      </c>
      <c r="H185" s="379"/>
      <c r="I185" s="379">
        <f t="shared" si="8"/>
        <v>54.9</v>
      </c>
    </row>
    <row r="186" spans="1:9" ht="57.75" customHeight="1">
      <c r="A186" s="372" t="s">
        <v>113</v>
      </c>
      <c r="B186" s="371" t="s">
        <v>7</v>
      </c>
      <c r="C186" s="375">
        <v>1004</v>
      </c>
      <c r="D186" s="371" t="s">
        <v>114</v>
      </c>
      <c r="E186" s="377">
        <v>300</v>
      </c>
      <c r="F186" s="379">
        <v>654.70000000000005</v>
      </c>
      <c r="G186" s="382"/>
      <c r="H186" s="221"/>
      <c r="I186" s="379">
        <f t="shared" si="8"/>
        <v>654.70000000000005</v>
      </c>
    </row>
    <row r="187" spans="1:9" ht="39" customHeight="1">
      <c r="A187" s="378" t="s">
        <v>277</v>
      </c>
      <c r="B187" s="371" t="s">
        <v>7</v>
      </c>
      <c r="C187" s="371" t="s">
        <v>71</v>
      </c>
      <c r="D187" s="371" t="s">
        <v>190</v>
      </c>
      <c r="E187" s="377">
        <v>200</v>
      </c>
      <c r="F187" s="379">
        <v>27.8</v>
      </c>
      <c r="G187" s="382"/>
      <c r="H187" s="221"/>
      <c r="I187" s="379">
        <f t="shared" si="8"/>
        <v>27.8</v>
      </c>
    </row>
    <row r="188" spans="1:9" ht="29.25" customHeight="1">
      <c r="A188" s="381" t="s">
        <v>252</v>
      </c>
      <c r="B188" s="15" t="s">
        <v>251</v>
      </c>
      <c r="C188" s="373"/>
      <c r="D188" s="15"/>
      <c r="E188" s="374"/>
      <c r="F188" s="380">
        <f t="shared" ref="F188:I188" si="9">F189+F191+F192+F193+F194+F195+F197+F198+F199+F200+F201+F196+F190</f>
        <v>2235.2000000000003</v>
      </c>
      <c r="G188" s="380">
        <f t="shared" si="9"/>
        <v>100</v>
      </c>
      <c r="H188" s="380">
        <f t="shared" si="9"/>
        <v>0</v>
      </c>
      <c r="I188" s="380">
        <f t="shared" si="9"/>
        <v>2235.2000000000003</v>
      </c>
    </row>
    <row r="189" spans="1:9" ht="42.75" customHeight="1">
      <c r="A189" s="378" t="s">
        <v>278</v>
      </c>
      <c r="B189" s="371" t="s">
        <v>251</v>
      </c>
      <c r="C189" s="371" t="s">
        <v>53</v>
      </c>
      <c r="D189" s="371" t="s">
        <v>430</v>
      </c>
      <c r="E189" s="377">
        <v>200</v>
      </c>
      <c r="F189" s="379">
        <v>70</v>
      </c>
      <c r="G189" s="382"/>
      <c r="H189" s="221"/>
      <c r="I189" s="379">
        <f>F189+H189</f>
        <v>70</v>
      </c>
    </row>
    <row r="190" spans="1:9" ht="32.25" customHeight="1">
      <c r="A190" s="378" t="s">
        <v>513</v>
      </c>
      <c r="B190" s="371" t="s">
        <v>251</v>
      </c>
      <c r="C190" s="371" t="s">
        <v>53</v>
      </c>
      <c r="D190" s="371" t="s">
        <v>473</v>
      </c>
      <c r="E190" s="37">
        <v>200</v>
      </c>
      <c r="F190" s="379">
        <v>100</v>
      </c>
      <c r="G190" s="98" t="s">
        <v>8</v>
      </c>
      <c r="H190" s="181"/>
      <c r="I190" s="379">
        <f>F190+H190</f>
        <v>100</v>
      </c>
    </row>
    <row r="191" spans="1:9" ht="32.25" customHeight="1">
      <c r="A191" s="372" t="s">
        <v>423</v>
      </c>
      <c r="B191" s="371" t="s">
        <v>251</v>
      </c>
      <c r="C191" s="6" t="s">
        <v>53</v>
      </c>
      <c r="D191" s="375">
        <v>2210100550</v>
      </c>
      <c r="E191" s="377">
        <v>200</v>
      </c>
      <c r="F191" s="379">
        <v>77.599999999999994</v>
      </c>
      <c r="G191" s="382"/>
      <c r="H191" s="221"/>
      <c r="I191" s="379">
        <f t="shared" ref="I191:I201" si="10">F191+H191</f>
        <v>77.599999999999994</v>
      </c>
    </row>
    <row r="192" spans="1:9" ht="42.75" customHeight="1">
      <c r="A192" s="378" t="s">
        <v>291</v>
      </c>
      <c r="B192" s="371" t="s">
        <v>251</v>
      </c>
      <c r="C192" s="371" t="s">
        <v>53</v>
      </c>
      <c r="D192" s="371" t="s">
        <v>386</v>
      </c>
      <c r="E192" s="377">
        <v>200</v>
      </c>
      <c r="F192" s="379">
        <v>186.4</v>
      </c>
      <c r="G192" s="382"/>
      <c r="H192" s="181"/>
      <c r="I192" s="379">
        <f t="shared" si="10"/>
        <v>186.4</v>
      </c>
    </row>
    <row r="193" spans="1:9" ht="45.75" customHeight="1">
      <c r="A193" s="372" t="s">
        <v>297</v>
      </c>
      <c r="B193" s="371" t="s">
        <v>251</v>
      </c>
      <c r="C193" s="371" t="s">
        <v>53</v>
      </c>
      <c r="D193" s="375">
        <v>1710100710</v>
      </c>
      <c r="E193" s="377">
        <v>200</v>
      </c>
      <c r="F193" s="379">
        <v>12</v>
      </c>
      <c r="G193" s="382"/>
      <c r="H193" s="181"/>
      <c r="I193" s="379">
        <f t="shared" si="10"/>
        <v>12</v>
      </c>
    </row>
    <row r="194" spans="1:9" ht="52.5" customHeight="1">
      <c r="A194" s="378" t="s">
        <v>247</v>
      </c>
      <c r="B194" s="371" t="s">
        <v>251</v>
      </c>
      <c r="C194" s="371" t="s">
        <v>253</v>
      </c>
      <c r="D194" s="371" t="s">
        <v>233</v>
      </c>
      <c r="E194" s="6" t="s">
        <v>8</v>
      </c>
      <c r="F194" s="379">
        <v>1240.2</v>
      </c>
      <c r="G194" s="382"/>
      <c r="H194" s="181"/>
      <c r="I194" s="379">
        <f t="shared" si="10"/>
        <v>1240.2</v>
      </c>
    </row>
    <row r="195" spans="1:9" ht="30.75" customHeight="1">
      <c r="A195" s="378" t="s">
        <v>288</v>
      </c>
      <c r="B195" s="371" t="s">
        <v>251</v>
      </c>
      <c r="C195" s="371" t="s">
        <v>253</v>
      </c>
      <c r="D195" s="371" t="s">
        <v>233</v>
      </c>
      <c r="E195" s="6" t="s">
        <v>82</v>
      </c>
      <c r="F195" s="379">
        <v>156.69999999999999</v>
      </c>
      <c r="G195" s="382"/>
      <c r="H195" s="181"/>
      <c r="I195" s="379">
        <f t="shared" si="10"/>
        <v>156.69999999999999</v>
      </c>
    </row>
    <row r="196" spans="1:9" ht="28.5" customHeight="1">
      <c r="A196" s="378" t="s">
        <v>461</v>
      </c>
      <c r="B196" s="371" t="s">
        <v>251</v>
      </c>
      <c r="C196" s="371" t="s">
        <v>253</v>
      </c>
      <c r="D196" s="371" t="s">
        <v>233</v>
      </c>
      <c r="E196" s="6" t="s">
        <v>460</v>
      </c>
      <c r="F196" s="379">
        <v>2.2999999999999998</v>
      </c>
      <c r="G196" s="382"/>
      <c r="H196" s="181"/>
      <c r="I196" s="379">
        <f t="shared" si="10"/>
        <v>2.2999999999999998</v>
      </c>
    </row>
    <row r="197" spans="1:9" ht="43.5" customHeight="1">
      <c r="A197" s="372" t="s">
        <v>302</v>
      </c>
      <c r="B197" s="371" t="s">
        <v>251</v>
      </c>
      <c r="C197" s="371" t="s">
        <v>63</v>
      </c>
      <c r="D197" s="371" t="s">
        <v>152</v>
      </c>
      <c r="E197" s="377">
        <v>200</v>
      </c>
      <c r="F197" s="379">
        <v>50</v>
      </c>
      <c r="G197" s="382"/>
      <c r="H197" s="221"/>
      <c r="I197" s="379">
        <f t="shared" si="10"/>
        <v>50</v>
      </c>
    </row>
    <row r="198" spans="1:9" ht="33" customHeight="1">
      <c r="A198" s="372" t="s">
        <v>283</v>
      </c>
      <c r="B198" s="371" t="s">
        <v>251</v>
      </c>
      <c r="C198" s="6" t="s">
        <v>63</v>
      </c>
      <c r="D198" s="375">
        <v>1510100510</v>
      </c>
      <c r="E198" s="6" t="s">
        <v>82</v>
      </c>
      <c r="F198" s="379">
        <v>50</v>
      </c>
      <c r="G198" s="382"/>
      <c r="H198" s="221"/>
      <c r="I198" s="379">
        <f t="shared" si="10"/>
        <v>50</v>
      </c>
    </row>
    <row r="199" spans="1:9" ht="41.25" customHeight="1">
      <c r="A199" s="378" t="s">
        <v>281</v>
      </c>
      <c r="B199" s="371" t="s">
        <v>251</v>
      </c>
      <c r="C199" s="371" t="s">
        <v>64</v>
      </c>
      <c r="D199" s="375">
        <v>1410100310</v>
      </c>
      <c r="E199" s="377">
        <v>200</v>
      </c>
      <c r="F199" s="379">
        <v>50</v>
      </c>
      <c r="G199" s="382"/>
      <c r="H199" s="221"/>
      <c r="I199" s="379">
        <f t="shared" si="10"/>
        <v>50</v>
      </c>
    </row>
    <row r="200" spans="1:9" ht="42.75" customHeight="1">
      <c r="A200" s="378" t="s">
        <v>261</v>
      </c>
      <c r="B200" s="371" t="s">
        <v>251</v>
      </c>
      <c r="C200" s="371" t="s">
        <v>64</v>
      </c>
      <c r="D200" s="371" t="s">
        <v>239</v>
      </c>
      <c r="E200" s="377">
        <v>200</v>
      </c>
      <c r="F200" s="379">
        <v>90</v>
      </c>
      <c r="G200" s="382"/>
      <c r="H200" s="221"/>
      <c r="I200" s="379">
        <f t="shared" si="10"/>
        <v>90</v>
      </c>
    </row>
    <row r="201" spans="1:9" ht="42.75" customHeight="1">
      <c r="A201" s="378" t="s">
        <v>277</v>
      </c>
      <c r="B201" s="371" t="s">
        <v>251</v>
      </c>
      <c r="C201" s="371" t="s">
        <v>71</v>
      </c>
      <c r="D201" s="371" t="s">
        <v>190</v>
      </c>
      <c r="E201" s="377">
        <v>200</v>
      </c>
      <c r="F201" s="379">
        <v>150</v>
      </c>
      <c r="G201" s="382"/>
      <c r="H201" s="221"/>
      <c r="I201" s="379">
        <f t="shared" si="10"/>
        <v>150</v>
      </c>
    </row>
    <row r="202" spans="1:9" ht="23.25" customHeight="1">
      <c r="A202" s="10" t="s">
        <v>21</v>
      </c>
      <c r="B202" s="128"/>
      <c r="C202" s="128"/>
      <c r="D202" s="128"/>
      <c r="E202" s="128"/>
      <c r="F202" s="380">
        <f>F19+F73+F69+F118+F188</f>
        <v>186176.09999999998</v>
      </c>
      <c r="G202" s="380">
        <f>G19+G73+G69+G118+G188</f>
        <v>15020</v>
      </c>
      <c r="H202" s="380">
        <f>H19+H73+H69+H118+H188</f>
        <v>94.299999999999898</v>
      </c>
      <c r="I202" s="380">
        <f>I19+I73+I69+I118+I188</f>
        <v>186270.39999999997</v>
      </c>
    </row>
    <row r="203" spans="1:9" ht="15.75">
      <c r="A203" s="1"/>
    </row>
    <row r="204" spans="1:9" ht="15.75">
      <c r="A204" s="1"/>
    </row>
  </sheetData>
  <mergeCells count="22">
    <mergeCell ref="A12:F12"/>
    <mergeCell ref="H16:H18"/>
    <mergeCell ref="I16:I18"/>
    <mergeCell ref="D6:I6"/>
    <mergeCell ref="D7:I7"/>
    <mergeCell ref="D8:I8"/>
    <mergeCell ref="D9:I9"/>
    <mergeCell ref="C10:I10"/>
    <mergeCell ref="E15:I15"/>
    <mergeCell ref="G16:G18"/>
    <mergeCell ref="D1:I1"/>
    <mergeCell ref="D2:I2"/>
    <mergeCell ref="D3:I3"/>
    <mergeCell ref="D4:I4"/>
    <mergeCell ref="C5:I5"/>
    <mergeCell ref="A13:F13"/>
    <mergeCell ref="A16:A18"/>
    <mergeCell ref="B16:B18"/>
    <mergeCell ref="C16:C18"/>
    <mergeCell ref="D16:D18"/>
    <mergeCell ref="E16:E18"/>
    <mergeCell ref="F16:F1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6" manualBreakCount="6">
    <brk id="40" max="8" man="1"/>
    <brk id="71" max="8" man="1"/>
    <brk id="103" max="8" man="1"/>
    <brk id="128" max="8" man="1"/>
    <brk id="149" max="8" man="1"/>
    <brk id="17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17" workbookViewId="0">
      <selection activeCell="G17" sqref="G17"/>
    </sheetView>
  </sheetViews>
  <sheetFormatPr defaultRowHeight="15"/>
  <cols>
    <col min="1" max="1" width="14.42578125" customWidth="1"/>
    <col min="2" max="2" width="10" customWidth="1"/>
    <col min="3" max="3" width="9.140625" customWidth="1"/>
    <col min="4" max="4" width="9.85546875" customWidth="1"/>
    <col min="5" max="5" width="7.42578125" customWidth="1"/>
    <col min="6" max="6" width="9.85546875" customWidth="1"/>
    <col min="7" max="7" width="7.42578125" customWidth="1"/>
    <col min="8" max="8" width="19" customWidth="1"/>
  </cols>
  <sheetData>
    <row r="1" spans="1:8" ht="15.75">
      <c r="F1" s="359"/>
      <c r="G1" s="410" t="s">
        <v>785</v>
      </c>
      <c r="H1" s="410"/>
    </row>
    <row r="2" spans="1:8" ht="15.75" customHeight="1">
      <c r="F2" s="411" t="s">
        <v>786</v>
      </c>
      <c r="G2" s="411"/>
      <c r="H2" s="411"/>
    </row>
    <row r="3" spans="1:8" ht="15.75">
      <c r="F3" s="411" t="s">
        <v>2</v>
      </c>
      <c r="G3" s="411"/>
      <c r="H3" s="411"/>
    </row>
    <row r="4" spans="1:8" ht="15.75">
      <c r="F4" s="410" t="s">
        <v>818</v>
      </c>
      <c r="G4" s="410"/>
      <c r="H4" s="410"/>
    </row>
    <row r="5" spans="1:8" ht="15" customHeight="1">
      <c r="F5" s="359"/>
      <c r="G5" s="410" t="s">
        <v>787</v>
      </c>
      <c r="H5" s="410"/>
    </row>
    <row r="6" spans="1:8" ht="15" customHeight="1">
      <c r="F6" s="457" t="s">
        <v>786</v>
      </c>
      <c r="G6" s="457"/>
      <c r="H6" s="457"/>
    </row>
    <row r="7" spans="1:8" ht="15" customHeight="1">
      <c r="F7" s="411" t="s">
        <v>2</v>
      </c>
      <c r="G7" s="411"/>
      <c r="H7" s="411"/>
    </row>
    <row r="8" spans="1:8" ht="15" customHeight="1">
      <c r="F8" s="410" t="s">
        <v>788</v>
      </c>
      <c r="G8" s="410"/>
      <c r="H8" s="410"/>
    </row>
    <row r="9" spans="1:8" ht="15" customHeight="1">
      <c r="F9" s="356"/>
      <c r="G9" s="356"/>
      <c r="H9" s="356"/>
    </row>
    <row r="10" spans="1:8" ht="15" customHeight="1">
      <c r="A10" s="412" t="s">
        <v>789</v>
      </c>
      <c r="B10" s="412"/>
      <c r="C10" s="412"/>
      <c r="D10" s="412"/>
      <c r="E10" s="412"/>
      <c r="F10" s="412"/>
      <c r="G10" s="412"/>
      <c r="H10" s="412"/>
    </row>
    <row r="11" spans="1:8" ht="15" customHeight="1">
      <c r="A11" s="412" t="s">
        <v>790</v>
      </c>
      <c r="B11" s="412"/>
      <c r="C11" s="412"/>
      <c r="D11" s="412"/>
      <c r="E11" s="412"/>
      <c r="F11" s="412"/>
      <c r="G11" s="412"/>
      <c r="H11" s="412"/>
    </row>
    <row r="12" spans="1:8" ht="15" customHeight="1">
      <c r="A12" s="412" t="s">
        <v>791</v>
      </c>
      <c r="B12" s="412"/>
      <c r="C12" s="412"/>
      <c r="D12" s="412"/>
      <c r="E12" s="412"/>
      <c r="F12" s="412"/>
      <c r="G12" s="412"/>
      <c r="H12" s="412"/>
    </row>
    <row r="14" spans="1:8" ht="15.75">
      <c r="H14" s="360" t="s">
        <v>4</v>
      </c>
    </row>
    <row r="15" spans="1:8">
      <c r="A15" s="450" t="s">
        <v>792</v>
      </c>
      <c r="B15" s="455" t="s">
        <v>330</v>
      </c>
      <c r="C15" s="455"/>
      <c r="D15" s="455"/>
      <c r="E15" s="455"/>
      <c r="F15" s="455"/>
      <c r="G15" s="455"/>
      <c r="H15" s="456"/>
    </row>
    <row r="16" spans="1:8" ht="330" customHeight="1">
      <c r="A16" s="454"/>
      <c r="B16" s="361" t="s">
        <v>793</v>
      </c>
      <c r="C16" s="179" t="s">
        <v>794</v>
      </c>
      <c r="D16" s="179" t="s">
        <v>795</v>
      </c>
      <c r="E16" s="179" t="s">
        <v>796</v>
      </c>
      <c r="F16" s="179" t="s">
        <v>797</v>
      </c>
      <c r="G16" s="179" t="s">
        <v>798</v>
      </c>
      <c r="H16" s="179" t="s">
        <v>799</v>
      </c>
    </row>
    <row r="17" spans="1:8" ht="60" customHeight="1">
      <c r="A17" s="362" t="s">
        <v>800</v>
      </c>
      <c r="B17" s="363">
        <v>209</v>
      </c>
      <c r="C17" s="358">
        <v>437.8</v>
      </c>
      <c r="D17" s="358">
        <v>375.8</v>
      </c>
      <c r="E17" s="358">
        <v>42.1</v>
      </c>
      <c r="F17" s="358">
        <v>215.3</v>
      </c>
      <c r="G17" s="358">
        <v>183.3</v>
      </c>
      <c r="H17" s="358">
        <v>0</v>
      </c>
    </row>
    <row r="18" spans="1:8" ht="44.25" customHeight="1">
      <c r="A18" s="364" t="s">
        <v>801</v>
      </c>
      <c r="B18" s="363">
        <v>577.29999999999995</v>
      </c>
      <c r="C18" s="358">
        <v>353.4</v>
      </c>
      <c r="D18" s="358">
        <v>123.3</v>
      </c>
      <c r="E18" s="358">
        <v>42.1</v>
      </c>
      <c r="F18" s="358">
        <v>424.3</v>
      </c>
      <c r="G18" s="358">
        <v>194.2</v>
      </c>
      <c r="H18" s="358"/>
    </row>
    <row r="19" spans="1:8" ht="48" customHeight="1">
      <c r="A19" s="364" t="s">
        <v>802</v>
      </c>
      <c r="B19" s="363">
        <v>487</v>
      </c>
      <c r="C19" s="358">
        <v>682.8</v>
      </c>
      <c r="D19" s="358">
        <v>352.4</v>
      </c>
      <c r="E19" s="358">
        <v>73.7</v>
      </c>
      <c r="F19" s="357" t="s">
        <v>803</v>
      </c>
      <c r="G19" s="358">
        <v>194.7</v>
      </c>
      <c r="H19" s="358"/>
    </row>
    <row r="20" spans="1:8" ht="46.5" customHeight="1">
      <c r="A20" s="364" t="s">
        <v>804</v>
      </c>
      <c r="B20" s="363">
        <v>488.4</v>
      </c>
      <c r="C20" s="358">
        <v>118.6</v>
      </c>
      <c r="D20" s="358"/>
      <c r="E20" s="358"/>
      <c r="F20" s="357" t="s">
        <v>805</v>
      </c>
      <c r="G20" s="365">
        <v>40</v>
      </c>
      <c r="H20" s="365">
        <v>56.8</v>
      </c>
    </row>
    <row r="21" spans="1:8" ht="45" customHeight="1">
      <c r="A21" s="364" t="s">
        <v>806</v>
      </c>
      <c r="B21" s="363">
        <v>352.7</v>
      </c>
      <c r="C21" s="358">
        <v>627.20000000000005</v>
      </c>
      <c r="D21" s="358">
        <v>248.1</v>
      </c>
      <c r="E21" s="358">
        <v>42.1</v>
      </c>
      <c r="F21" s="358">
        <v>1024.3</v>
      </c>
      <c r="G21" s="358">
        <v>160.9</v>
      </c>
      <c r="H21" s="358">
        <v>97.4</v>
      </c>
    </row>
    <row r="22" spans="1:8" ht="45" customHeight="1">
      <c r="A22" s="364" t="s">
        <v>807</v>
      </c>
      <c r="B22" s="363"/>
      <c r="C22" s="358"/>
      <c r="D22" s="358">
        <v>299.39999999999998</v>
      </c>
      <c r="E22" s="358"/>
      <c r="F22" s="358"/>
      <c r="G22" s="358"/>
      <c r="H22" s="358"/>
    </row>
    <row r="23" spans="1:8">
      <c r="A23" s="366" t="s">
        <v>808</v>
      </c>
      <c r="B23" s="367">
        <f>B17+B18+B19+B20+B21+B22</f>
        <v>2114.3999999999996</v>
      </c>
      <c r="C23" s="367">
        <f>C17+C18+C19+C21+C20+C22</f>
        <v>2219.7999999999997</v>
      </c>
      <c r="D23" s="367">
        <f t="shared" ref="D23:H23" si="0">D17+D18+D19+D21+D20+D22</f>
        <v>1399</v>
      </c>
      <c r="E23" s="367">
        <f t="shared" si="0"/>
        <v>200</v>
      </c>
      <c r="F23" s="367">
        <f t="shared" si="0"/>
        <v>4909.8</v>
      </c>
      <c r="G23" s="367">
        <f>G17+G18+G19+G20+G21</f>
        <v>773.1</v>
      </c>
      <c r="H23" s="367">
        <f t="shared" si="0"/>
        <v>154.19999999999999</v>
      </c>
    </row>
  </sheetData>
  <mergeCells count="13">
    <mergeCell ref="A15:A16"/>
    <mergeCell ref="B15:H15"/>
    <mergeCell ref="G1:H1"/>
    <mergeCell ref="F2:H2"/>
    <mergeCell ref="F3:H3"/>
    <mergeCell ref="F4:H4"/>
    <mergeCell ref="G5:H5"/>
    <mergeCell ref="F6:H6"/>
    <mergeCell ref="F7:H7"/>
    <mergeCell ref="F8:H8"/>
    <mergeCell ref="A10:H10"/>
    <mergeCell ref="A11:H11"/>
    <mergeCell ref="A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2017-11-14T12:19:46Z</cp:lastPrinted>
  <dcterms:created xsi:type="dcterms:W3CDTF">2014-09-25T13:17:34Z</dcterms:created>
  <dcterms:modified xsi:type="dcterms:W3CDTF">2017-12-05T07:20:22Z</dcterms:modified>
</cp:coreProperties>
</file>