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1715" windowWidth="19050" windowHeight="11580" tabRatio="754"/>
  </bookViews>
  <sheets>
    <sheet name="Приложение 1" sheetId="50" r:id="rId1"/>
    <sheet name="Приложение 2" sheetId="34" r:id="rId2"/>
    <sheet name="Приложение 3" sheetId="45" r:id="rId3"/>
    <sheet name="Приложение 4" sheetId="28" r:id="rId4"/>
    <sheet name="Приложение 5" sheetId="29" r:id="rId5"/>
  </sheets>
  <definedNames>
    <definedName name="_xlnm.Print_Area" localSheetId="2">'Приложение 3'!$A$1:$F$320</definedName>
    <definedName name="_xlnm.Print_Area" localSheetId="4">'Приложение 5'!$A$1:$H$219</definedName>
  </definedNames>
  <calcPr calcId="124519"/>
</workbook>
</file>

<file path=xl/calcChain.xml><?xml version="1.0" encoding="utf-8"?>
<calcChain xmlns="http://schemas.openxmlformats.org/spreadsheetml/2006/main">
  <c r="H23" i="29"/>
  <c r="E279" i="45"/>
  <c r="F279"/>
  <c r="D279"/>
  <c r="F283"/>
  <c r="E126" i="50"/>
  <c r="E125" s="1"/>
  <c r="E124" s="1"/>
  <c r="D125"/>
  <c r="C125"/>
  <c r="C124" s="1"/>
  <c r="D124"/>
  <c r="E123"/>
  <c r="E122" s="1"/>
  <c r="E121" s="1"/>
  <c r="D122"/>
  <c r="C122"/>
  <c r="D121"/>
  <c r="C121"/>
  <c r="E120"/>
  <c r="E119" s="1"/>
  <c r="D119"/>
  <c r="C119"/>
  <c r="E118"/>
  <c r="E117" s="1"/>
  <c r="E116" s="1"/>
  <c r="D117"/>
  <c r="D116" s="1"/>
  <c r="C117"/>
  <c r="C116"/>
  <c r="E115"/>
  <c r="E114"/>
  <c r="D114"/>
  <c r="C114"/>
  <c r="E113"/>
  <c r="E112"/>
  <c r="D112"/>
  <c r="C112"/>
  <c r="E111"/>
  <c r="E110" s="1"/>
  <c r="E105" s="1"/>
  <c r="D110"/>
  <c r="D105" s="1"/>
  <c r="C110"/>
  <c r="E109"/>
  <c r="E108"/>
  <c r="D108"/>
  <c r="C108"/>
  <c r="E107"/>
  <c r="E106"/>
  <c r="D106"/>
  <c r="C106"/>
  <c r="C105"/>
  <c r="E104"/>
  <c r="E103" s="1"/>
  <c r="D103"/>
  <c r="C103"/>
  <c r="E102"/>
  <c r="E101" s="1"/>
  <c r="D101"/>
  <c r="C101"/>
  <c r="E100"/>
  <c r="E99" s="1"/>
  <c r="D99"/>
  <c r="C99"/>
  <c r="E98"/>
  <c r="E97" s="1"/>
  <c r="D97"/>
  <c r="C97"/>
  <c r="E96"/>
  <c r="E95" s="1"/>
  <c r="D95"/>
  <c r="C95"/>
  <c r="E94"/>
  <c r="E93" s="1"/>
  <c r="D93"/>
  <c r="C93"/>
  <c r="E92"/>
  <c r="E91" s="1"/>
  <c r="D91"/>
  <c r="C91"/>
  <c r="D90"/>
  <c r="C90"/>
  <c r="E89"/>
  <c r="E88"/>
  <c r="D88"/>
  <c r="C88"/>
  <c r="E87"/>
  <c r="E86"/>
  <c r="E85" s="1"/>
  <c r="D86"/>
  <c r="C86"/>
  <c r="C85" s="1"/>
  <c r="C84" s="1"/>
  <c r="D85"/>
  <c r="E82"/>
  <c r="E81" s="1"/>
  <c r="E80" s="1"/>
  <c r="D81"/>
  <c r="C81"/>
  <c r="D80"/>
  <c r="C80"/>
  <c r="E79"/>
  <c r="E78"/>
  <c r="E77"/>
  <c r="E76"/>
  <c r="E75"/>
  <c r="E74" s="1"/>
  <c r="D74"/>
  <c r="C74"/>
  <c r="E73"/>
  <c r="E72"/>
  <c r="E71"/>
  <c r="D71"/>
  <c r="C71"/>
  <c r="E70"/>
  <c r="D70"/>
  <c r="C70"/>
  <c r="E69"/>
  <c r="D69"/>
  <c r="C69"/>
  <c r="E68"/>
  <c r="E67"/>
  <c r="E66"/>
  <c r="D66"/>
  <c r="C66"/>
  <c r="E65"/>
  <c r="E64" s="1"/>
  <c r="D65"/>
  <c r="C65"/>
  <c r="C64" s="1"/>
  <c r="D64"/>
  <c r="E63"/>
  <c r="E62"/>
  <c r="E61"/>
  <c r="E60"/>
  <c r="E59"/>
  <c r="E58" s="1"/>
  <c r="D59"/>
  <c r="C59"/>
  <c r="C58" s="1"/>
  <c r="D58"/>
  <c r="E57"/>
  <c r="E56" s="1"/>
  <c r="D56"/>
  <c r="C56"/>
  <c r="E55"/>
  <c r="E54"/>
  <c r="E53"/>
  <c r="D53"/>
  <c r="C53"/>
  <c r="C52" s="1"/>
  <c r="C51" s="1"/>
  <c r="D52"/>
  <c r="D51" s="1"/>
  <c r="E50"/>
  <c r="E49"/>
  <c r="D49"/>
  <c r="C49"/>
  <c r="E48"/>
  <c r="D48"/>
  <c r="C48"/>
  <c r="E47"/>
  <c r="E46" s="1"/>
  <c r="E45" s="1"/>
  <c r="D46"/>
  <c r="C46"/>
  <c r="D45"/>
  <c r="C45"/>
  <c r="E44"/>
  <c r="E43"/>
  <c r="D43"/>
  <c r="C43"/>
  <c r="E42"/>
  <c r="E41"/>
  <c r="D41"/>
  <c r="C41"/>
  <c r="E40"/>
  <c r="E39" s="1"/>
  <c r="E38" s="1"/>
  <c r="D39"/>
  <c r="C39"/>
  <c r="D38"/>
  <c r="C38"/>
  <c r="E36"/>
  <c r="E35"/>
  <c r="D35"/>
  <c r="C35"/>
  <c r="E33"/>
  <c r="E32" s="1"/>
  <c r="D32"/>
  <c r="C32"/>
  <c r="E30"/>
  <c r="E29"/>
  <c r="D29"/>
  <c r="C29"/>
  <c r="E27"/>
  <c r="E26" s="1"/>
  <c r="D26"/>
  <c r="C26"/>
  <c r="E25"/>
  <c r="D25"/>
  <c r="D24" s="1"/>
  <c r="C25"/>
  <c r="E24"/>
  <c r="C24"/>
  <c r="E23"/>
  <c r="E22"/>
  <c r="E21"/>
  <c r="E20"/>
  <c r="E19" s="1"/>
  <c r="E18" s="1"/>
  <c r="D19"/>
  <c r="D18" s="1"/>
  <c r="D17" s="1"/>
  <c r="C19"/>
  <c r="C18"/>
  <c r="C17" s="1"/>
  <c r="C83" l="1"/>
  <c r="E90"/>
  <c r="E84" s="1"/>
  <c r="E83" s="1"/>
  <c r="D84"/>
  <c r="D83" s="1"/>
  <c r="D127" s="1"/>
  <c r="C127"/>
  <c r="E17"/>
  <c r="E52"/>
  <c r="E51" s="1"/>
  <c r="E127" l="1"/>
  <c r="H41" i="29"/>
  <c r="E293" i="45"/>
  <c r="D293"/>
  <c r="F302"/>
  <c r="H200" i="29"/>
  <c r="E138" i="45"/>
  <c r="E137" s="1"/>
  <c r="D138"/>
  <c r="D137" s="1"/>
  <c r="F139"/>
  <c r="H179" i="29"/>
  <c r="E33" i="45"/>
  <c r="D33"/>
  <c r="F34"/>
  <c r="F33" s="1"/>
  <c r="H65" i="29" l="1"/>
  <c r="E230" i="45"/>
  <c r="E229" s="1"/>
  <c r="D230"/>
  <c r="D229" s="1"/>
  <c r="F231"/>
  <c r="F233"/>
  <c r="H98" i="29"/>
  <c r="H66"/>
  <c r="F235" i="45"/>
  <c r="F234"/>
  <c r="H178" i="29" l="1"/>
  <c r="H140"/>
  <c r="E40" i="34" l="1"/>
  <c r="E39" s="1"/>
  <c r="D40"/>
  <c r="C40"/>
  <c r="D39"/>
  <c r="C39"/>
  <c r="E37"/>
  <c r="D37"/>
  <c r="D36" s="1"/>
  <c r="D35" s="1"/>
  <c r="D34" s="1"/>
  <c r="D33" s="1"/>
  <c r="C37"/>
  <c r="E36"/>
  <c r="C36"/>
  <c r="E35"/>
  <c r="E34" s="1"/>
  <c r="E33" s="1"/>
  <c r="C35"/>
  <c r="C34" l="1"/>
  <c r="C33" s="1"/>
  <c r="E309" i="45" l="1"/>
  <c r="D309"/>
  <c r="H40" i="29"/>
  <c r="F319" i="45"/>
  <c r="F318" s="1"/>
  <c r="F317" s="1"/>
  <c r="E318"/>
  <c r="D318"/>
  <c r="E317"/>
  <c r="D317"/>
  <c r="H56" i="29"/>
  <c r="H47"/>
  <c r="E188" i="45"/>
  <c r="D188"/>
  <c r="F190"/>
  <c r="F313"/>
  <c r="E169"/>
  <c r="D169"/>
  <c r="F170"/>
  <c r="E173"/>
  <c r="D173"/>
  <c r="F175"/>
  <c r="H97" i="29"/>
  <c r="H206"/>
  <c r="H112"/>
  <c r="H218"/>
  <c r="H217"/>
  <c r="H216"/>
  <c r="H215"/>
  <c r="H214"/>
  <c r="H213"/>
  <c r="H212"/>
  <c r="H211"/>
  <c r="H210"/>
  <c r="H209"/>
  <c r="H208"/>
  <c r="H207"/>
  <c r="H205"/>
  <c r="H204"/>
  <c r="H120"/>
  <c r="H119"/>
  <c r="H118"/>
  <c r="H117"/>
  <c r="H116"/>
  <c r="H115"/>
  <c r="H114"/>
  <c r="H113"/>
  <c r="H111"/>
  <c r="H110"/>
  <c r="H109"/>
  <c r="H108"/>
  <c r="H107"/>
  <c r="H106"/>
  <c r="H105"/>
  <c r="H104"/>
  <c r="H103"/>
  <c r="H102"/>
  <c r="H101"/>
  <c r="H100"/>
  <c r="H99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7"/>
  <c r="H76"/>
  <c r="H19"/>
  <c r="H20"/>
  <c r="H21"/>
  <c r="H22"/>
  <c r="H24"/>
  <c r="H25"/>
  <c r="H26"/>
  <c r="H27"/>
  <c r="H28"/>
  <c r="H29"/>
  <c r="H30"/>
  <c r="H31"/>
  <c r="H32"/>
  <c r="H33"/>
  <c r="H34"/>
  <c r="H35"/>
  <c r="H36"/>
  <c r="H37"/>
  <c r="H38"/>
  <c r="H39"/>
  <c r="H42"/>
  <c r="H43"/>
  <c r="H44"/>
  <c r="H45"/>
  <c r="H46"/>
  <c r="H48"/>
  <c r="H49"/>
  <c r="H50"/>
  <c r="H51"/>
  <c r="H52"/>
  <c r="H53"/>
  <c r="H54"/>
  <c r="H55"/>
  <c r="H57"/>
  <c r="H58"/>
  <c r="H59"/>
  <c r="H60"/>
  <c r="H61"/>
  <c r="H62"/>
  <c r="H63"/>
  <c r="H64"/>
  <c r="H67"/>
  <c r="H68"/>
  <c r="H69"/>
  <c r="H70"/>
  <c r="H71"/>
  <c r="H72"/>
  <c r="H73"/>
  <c r="H74"/>
  <c r="H18"/>
  <c r="E28" i="45"/>
  <c r="D28"/>
  <c r="F29"/>
  <c r="H180" i="29"/>
  <c r="H146"/>
  <c r="H147"/>
  <c r="H143"/>
  <c r="H125"/>
  <c r="H123"/>
  <c r="H124"/>
  <c r="H126"/>
  <c r="H127"/>
  <c r="H128"/>
  <c r="H129"/>
  <c r="H130"/>
  <c r="H131"/>
  <c r="H132"/>
  <c r="H133"/>
  <c r="H134"/>
  <c r="H135"/>
  <c r="H136"/>
  <c r="H137"/>
  <c r="H138"/>
  <c r="H139"/>
  <c r="H141"/>
  <c r="H142"/>
  <c r="H144"/>
  <c r="H145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1"/>
  <c r="H202"/>
  <c r="H122"/>
  <c r="E52" i="28"/>
  <c r="E51"/>
  <c r="E49"/>
  <c r="E48"/>
  <c r="E47"/>
  <c r="E45"/>
  <c r="E44"/>
  <c r="E42"/>
  <c r="E41"/>
  <c r="E40"/>
  <c r="E39"/>
  <c r="E38"/>
  <c r="E36"/>
  <c r="E35"/>
  <c r="E34"/>
  <c r="E32"/>
  <c r="E31"/>
  <c r="E30"/>
  <c r="E27"/>
  <c r="E25" s="1"/>
  <c r="E24"/>
  <c r="E23"/>
  <c r="E22"/>
  <c r="E21"/>
  <c r="E20"/>
  <c r="E19"/>
  <c r="E18"/>
  <c r="E17"/>
  <c r="D82" i="45"/>
  <c r="D59"/>
  <c r="D51"/>
  <c r="E20"/>
  <c r="D20"/>
  <c r="G203" i="29"/>
  <c r="H203"/>
  <c r="G121"/>
  <c r="H121"/>
  <c r="G78"/>
  <c r="G75"/>
  <c r="H75"/>
  <c r="G17"/>
  <c r="D50" i="28"/>
  <c r="E50"/>
  <c r="D46"/>
  <c r="E46"/>
  <c r="D43"/>
  <c r="E43"/>
  <c r="D37"/>
  <c r="D33"/>
  <c r="D29"/>
  <c r="D25"/>
  <c r="D16"/>
  <c r="F40" i="45"/>
  <c r="F39"/>
  <c r="F27"/>
  <c r="F26"/>
  <c r="F186"/>
  <c r="F316"/>
  <c r="F312"/>
  <c r="F311"/>
  <c r="F310"/>
  <c r="F307"/>
  <c r="F306"/>
  <c r="F305"/>
  <c r="F304"/>
  <c r="F303"/>
  <c r="F301"/>
  <c r="F300"/>
  <c r="F299"/>
  <c r="F298"/>
  <c r="F297"/>
  <c r="F296"/>
  <c r="F295"/>
  <c r="F294"/>
  <c r="F292"/>
  <c r="F291"/>
  <c r="F290"/>
  <c r="F289"/>
  <c r="F288"/>
  <c r="F287"/>
  <c r="F286"/>
  <c r="F285"/>
  <c r="F284"/>
  <c r="F282"/>
  <c r="F281"/>
  <c r="F280"/>
  <c r="F278"/>
  <c r="F277"/>
  <c r="F274"/>
  <c r="F273"/>
  <c r="F272"/>
  <c r="F271"/>
  <c r="F268"/>
  <c r="F267"/>
  <c r="F266"/>
  <c r="F265"/>
  <c r="F262"/>
  <c r="F261"/>
  <c r="F258"/>
  <c r="F257"/>
  <c r="F253"/>
  <c r="F250"/>
  <c r="F246"/>
  <c r="F245"/>
  <c r="F244"/>
  <c r="F241"/>
  <c r="F240"/>
  <c r="F239"/>
  <c r="F232"/>
  <c r="F230" s="1"/>
  <c r="F229" s="1"/>
  <c r="F228"/>
  <c r="F226"/>
  <c r="F222"/>
  <c r="F221"/>
  <c r="F218"/>
  <c r="F215"/>
  <c r="F212"/>
  <c r="F209"/>
  <c r="F208"/>
  <c r="F207"/>
  <c r="F204"/>
  <c r="F203"/>
  <c r="F200"/>
  <c r="F198"/>
  <c r="F197"/>
  <c r="F196"/>
  <c r="F193"/>
  <c r="F189"/>
  <c r="F188" s="1"/>
  <c r="F187" s="1"/>
  <c r="F182"/>
  <c r="F179"/>
  <c r="F176"/>
  <c r="F174"/>
  <c r="F173" s="1"/>
  <c r="F172" s="1"/>
  <c r="F171"/>
  <c r="F169" s="1"/>
  <c r="F168" s="1"/>
  <c r="F166"/>
  <c r="F163"/>
  <c r="F159"/>
  <c r="F158"/>
  <c r="F157"/>
  <c r="F156"/>
  <c r="F153"/>
  <c r="F149"/>
  <c r="F148"/>
  <c r="F147"/>
  <c r="F143"/>
  <c r="F140"/>
  <c r="F138" s="1"/>
  <c r="F137" s="1"/>
  <c r="F135"/>
  <c r="F132"/>
  <c r="F131"/>
  <c r="F130"/>
  <c r="F129"/>
  <c r="F128"/>
  <c r="F127"/>
  <c r="F126"/>
  <c r="F123"/>
  <c r="F122"/>
  <c r="F121"/>
  <c r="F119"/>
  <c r="F118"/>
  <c r="F117"/>
  <c r="F116"/>
  <c r="F114"/>
  <c r="F112"/>
  <c r="F111"/>
  <c r="F110"/>
  <c r="F109"/>
  <c r="F105"/>
  <c r="F104"/>
  <c r="F101"/>
  <c r="F100"/>
  <c r="F99"/>
  <c r="F96"/>
  <c r="F95"/>
  <c r="F94"/>
  <c r="F91"/>
  <c r="F90"/>
  <c r="F89"/>
  <c r="F88"/>
  <c r="F87"/>
  <c r="F86"/>
  <c r="F85"/>
  <c r="F84"/>
  <c r="F83"/>
  <c r="F80"/>
  <c r="F79"/>
  <c r="F78"/>
  <c r="F76"/>
  <c r="F75"/>
  <c r="F72"/>
  <c r="F71"/>
  <c r="F70"/>
  <c r="F69"/>
  <c r="F68"/>
  <c r="F67"/>
  <c r="F66"/>
  <c r="F65"/>
  <c r="F64"/>
  <c r="F63"/>
  <c r="F62"/>
  <c r="F61"/>
  <c r="F60"/>
  <c r="F58"/>
  <c r="F57"/>
  <c r="F56"/>
  <c r="F55"/>
  <c r="F54"/>
  <c r="F53"/>
  <c r="F52"/>
  <c r="F49"/>
  <c r="F48"/>
  <c r="F45"/>
  <c r="F43"/>
  <c r="F42"/>
  <c r="F41"/>
  <c r="F38"/>
  <c r="F37"/>
  <c r="F32"/>
  <c r="F30"/>
  <c r="F28" s="1"/>
  <c r="F22"/>
  <c r="F23"/>
  <c r="F24"/>
  <c r="F25"/>
  <c r="F21"/>
  <c r="E315"/>
  <c r="F315"/>
  <c r="E314"/>
  <c r="F314"/>
  <c r="E308"/>
  <c r="E276"/>
  <c r="F276"/>
  <c r="E270"/>
  <c r="F270"/>
  <c r="E269"/>
  <c r="F269"/>
  <c r="E264"/>
  <c r="F264"/>
  <c r="E263"/>
  <c r="F263"/>
  <c r="E260"/>
  <c r="F260"/>
  <c r="E259"/>
  <c r="F259"/>
  <c r="E256"/>
  <c r="F256"/>
  <c r="E255"/>
  <c r="F255"/>
  <c r="E254"/>
  <c r="F254"/>
  <c r="E252"/>
  <c r="F252"/>
  <c r="E251"/>
  <c r="F251"/>
  <c r="E249"/>
  <c r="F249"/>
  <c r="E248"/>
  <c r="F248"/>
  <c r="E247"/>
  <c r="F247"/>
  <c r="E243"/>
  <c r="F243"/>
  <c r="E242"/>
  <c r="F242"/>
  <c r="E238"/>
  <c r="F238"/>
  <c r="E237"/>
  <c r="F237"/>
  <c r="E236"/>
  <c r="F236"/>
  <c r="E227"/>
  <c r="F227"/>
  <c r="E225"/>
  <c r="F225"/>
  <c r="E224"/>
  <c r="F224"/>
  <c r="E220"/>
  <c r="F220"/>
  <c r="E219"/>
  <c r="F219"/>
  <c r="E217"/>
  <c r="F217"/>
  <c r="E216"/>
  <c r="F216"/>
  <c r="E214"/>
  <c r="E213" s="1"/>
  <c r="F214"/>
  <c r="F213" s="1"/>
  <c r="E211"/>
  <c r="F211"/>
  <c r="E210"/>
  <c r="F210"/>
  <c r="E206"/>
  <c r="F206"/>
  <c r="E205"/>
  <c r="F205"/>
  <c r="E202"/>
  <c r="F202"/>
  <c r="E201"/>
  <c r="F201"/>
  <c r="E199"/>
  <c r="F199"/>
  <c r="E195"/>
  <c r="F195"/>
  <c r="E194"/>
  <c r="F194"/>
  <c r="E192"/>
  <c r="F192"/>
  <c r="E191"/>
  <c r="F191"/>
  <c r="E187"/>
  <c r="E185"/>
  <c r="F185"/>
  <c r="E184"/>
  <c r="F184"/>
  <c r="E181"/>
  <c r="F181"/>
  <c r="E180"/>
  <c r="F180"/>
  <c r="E178"/>
  <c r="F178"/>
  <c r="E177"/>
  <c r="F177"/>
  <c r="E172"/>
  <c r="E168"/>
  <c r="E165"/>
  <c r="E164" s="1"/>
  <c r="F165"/>
  <c r="F164" s="1"/>
  <c r="E162"/>
  <c r="F162"/>
  <c r="E161"/>
  <c r="F161"/>
  <c r="E155"/>
  <c r="F155"/>
  <c r="E154"/>
  <c r="F154"/>
  <c r="E152"/>
  <c r="F152"/>
  <c r="E151"/>
  <c r="F151"/>
  <c r="E150"/>
  <c r="F150"/>
  <c r="E146"/>
  <c r="F146"/>
  <c r="F145" s="1"/>
  <c r="F144" s="1"/>
  <c r="E145"/>
  <c r="E144"/>
  <c r="F293" l="1"/>
  <c r="E183"/>
  <c r="H17" i="29"/>
  <c r="F223" i="45"/>
  <c r="E167"/>
  <c r="E275"/>
  <c r="F309"/>
  <c r="F308" s="1"/>
  <c r="E37" i="28"/>
  <c r="F183" i="45"/>
  <c r="F160"/>
  <c r="F167"/>
  <c r="E33" i="28"/>
  <c r="E29"/>
  <c r="E16"/>
  <c r="E223" i="45"/>
  <c r="F20"/>
  <c r="D53" i="28"/>
  <c r="H78" i="29"/>
  <c r="G219"/>
  <c r="E160" i="45"/>
  <c r="H219" i="29" l="1"/>
  <c r="E53" i="28"/>
  <c r="E142" i="45"/>
  <c r="F142"/>
  <c r="E141"/>
  <c r="F141"/>
  <c r="E136"/>
  <c r="F136"/>
  <c r="E134"/>
  <c r="F134"/>
  <c r="E133"/>
  <c r="F133"/>
  <c r="E125"/>
  <c r="F125"/>
  <c r="E124"/>
  <c r="F124"/>
  <c r="E120"/>
  <c r="F120"/>
  <c r="E115"/>
  <c r="F115"/>
  <c r="E113"/>
  <c r="F113"/>
  <c r="E108"/>
  <c r="F108"/>
  <c r="E107"/>
  <c r="F107"/>
  <c r="E106"/>
  <c r="F106"/>
  <c r="E103"/>
  <c r="F103"/>
  <c r="E102"/>
  <c r="F102"/>
  <c r="E98"/>
  <c r="F98"/>
  <c r="E97"/>
  <c r="F97"/>
  <c r="E93"/>
  <c r="F93"/>
  <c r="E92"/>
  <c r="F92"/>
  <c r="E82"/>
  <c r="F82"/>
  <c r="F81" s="1"/>
  <c r="E81"/>
  <c r="E77"/>
  <c r="F77"/>
  <c r="E74"/>
  <c r="F74"/>
  <c r="E73"/>
  <c r="F73"/>
  <c r="E59"/>
  <c r="F59"/>
  <c r="E51"/>
  <c r="F51"/>
  <c r="E50"/>
  <c r="F50"/>
  <c r="E47"/>
  <c r="F47"/>
  <c r="E46"/>
  <c r="F46"/>
  <c r="E36"/>
  <c r="E35" s="1"/>
  <c r="F36"/>
  <c r="F35" s="1"/>
  <c r="E31"/>
  <c r="E19" s="1"/>
  <c r="F31"/>
  <c r="F19" s="1"/>
  <c r="E18" l="1"/>
  <c r="F18"/>
  <c r="E320"/>
  <c r="F121" i="29"/>
  <c r="D270" i="45"/>
  <c r="D264"/>
  <c r="D155"/>
  <c r="D103"/>
  <c r="D227"/>
  <c r="D225"/>
  <c r="D224" s="1"/>
  <c r="F78" i="29"/>
  <c r="F203"/>
  <c r="D36" i="45" l="1"/>
  <c r="D35" s="1"/>
  <c r="D220"/>
  <c r="D219" s="1"/>
  <c r="F275" l="1"/>
  <c r="F320" s="1"/>
  <c r="D120"/>
  <c r="D206"/>
  <c r="D195"/>
  <c r="D211"/>
  <c r="D202"/>
  <c r="D31" l="1"/>
  <c r="D19" s="1"/>
  <c r="D108"/>
  <c r="F75" i="29"/>
  <c r="F17"/>
  <c r="D315" i="45"/>
  <c r="D314" s="1"/>
  <c r="D308"/>
  <c r="D276"/>
  <c r="D269"/>
  <c r="D263"/>
  <c r="D260"/>
  <c r="D259" s="1"/>
  <c r="D256"/>
  <c r="D255" s="1"/>
  <c r="D252"/>
  <c r="D251" s="1"/>
  <c r="D249"/>
  <c r="D248" s="1"/>
  <c r="D243"/>
  <c r="D242" s="1"/>
  <c r="D238"/>
  <c r="D237" s="1"/>
  <c r="D223"/>
  <c r="D217"/>
  <c r="D216" s="1"/>
  <c r="D214"/>
  <c r="D213" s="1"/>
  <c r="D210"/>
  <c r="D205"/>
  <c r="D201"/>
  <c r="D199"/>
  <c r="D192"/>
  <c r="D191" s="1"/>
  <c r="D187"/>
  <c r="D185"/>
  <c r="D184" s="1"/>
  <c r="D181"/>
  <c r="D180" s="1"/>
  <c r="D178"/>
  <c r="D177" s="1"/>
  <c r="D172"/>
  <c r="D168"/>
  <c r="D165"/>
  <c r="D164" s="1"/>
  <c r="D162"/>
  <c r="D161" s="1"/>
  <c r="D154"/>
  <c r="D152"/>
  <c r="D151" s="1"/>
  <c r="D146"/>
  <c r="D145" s="1"/>
  <c r="D144" s="1"/>
  <c r="D142"/>
  <c r="D141" s="1"/>
  <c r="D134"/>
  <c r="D133" s="1"/>
  <c r="D125"/>
  <c r="D124" s="1"/>
  <c r="D115"/>
  <c r="D113"/>
  <c r="D102"/>
  <c r="D98"/>
  <c r="D97" s="1"/>
  <c r="D93"/>
  <c r="D92" s="1"/>
  <c r="D81"/>
  <c r="D77"/>
  <c r="D74"/>
  <c r="D47"/>
  <c r="D46" s="1"/>
  <c r="D254" l="1"/>
  <c r="D236"/>
  <c r="D50"/>
  <c r="D136"/>
  <c r="D160"/>
  <c r="D194"/>
  <c r="D183" s="1"/>
  <c r="D107"/>
  <c r="D106" s="1"/>
  <c r="D73"/>
  <c r="D167"/>
  <c r="F219" i="29"/>
  <c r="D150" i="45"/>
  <c r="D247"/>
  <c r="D275"/>
  <c r="D18" l="1"/>
  <c r="D320" s="1"/>
  <c r="C50" i="28" l="1"/>
  <c r="E30" i="34" l="1"/>
  <c r="E29" s="1"/>
  <c r="E28" s="1"/>
  <c r="D30"/>
  <c r="D29" s="1"/>
  <c r="D28" s="1"/>
  <c r="C30"/>
  <c r="C29" s="1"/>
  <c r="C28" s="1"/>
  <c r="E25"/>
  <c r="E24" s="1"/>
  <c r="E23" s="1"/>
  <c r="D25"/>
  <c r="D24" s="1"/>
  <c r="D23" s="1"/>
  <c r="C25"/>
  <c r="C24" s="1"/>
  <c r="C23" s="1"/>
  <c r="E21" l="1"/>
  <c r="E19" s="1"/>
  <c r="D21"/>
  <c r="D19" s="1"/>
  <c r="C21"/>
  <c r="C19" s="1"/>
  <c r="C25" i="28" l="1"/>
  <c r="C33" l="1"/>
  <c r="C37" l="1"/>
  <c r="C29" l="1"/>
  <c r="C46"/>
  <c r="C16"/>
  <c r="C43"/>
  <c r="C53" l="1"/>
</calcChain>
</file>

<file path=xl/sharedStrings.xml><?xml version="1.0" encoding="utf-8"?>
<sst xmlns="http://schemas.openxmlformats.org/spreadsheetml/2006/main" count="1744" uniqueCount="906">
  <si>
    <t>к решению Совета</t>
  </si>
  <si>
    <t>Тейковского</t>
  </si>
  <si>
    <t>муниципального района</t>
  </si>
  <si>
    <t>Наименование показателя</t>
  </si>
  <si>
    <t>Финансовый отдел администрации Тейковского муниципального района</t>
  </si>
  <si>
    <t>040</t>
  </si>
  <si>
    <t>042</t>
  </si>
  <si>
    <t>100</t>
  </si>
  <si>
    <t xml:space="preserve">Распределение бюджетных ассигнований по целевым статьям </t>
  </si>
  <si>
    <t>Наименование</t>
  </si>
  <si>
    <t>Целевая статья</t>
  </si>
  <si>
    <t>Вид расходов</t>
  </si>
  <si>
    <t>Муниципальная программа «Развитие физической культуры и спорта в Тейковском муниципальном районе»</t>
  </si>
  <si>
    <t>Непрограммные направления деятельности представительного органа Тейковского муниципального района</t>
  </si>
  <si>
    <t>Иные непрограммные мероприятия</t>
  </si>
  <si>
    <t>Реализация полномочий Ивановской области на осуществление переданных органам местного самоуправления государственных полномочий Ивановской области</t>
  </si>
  <si>
    <t>ВСЕГО</t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</si>
  <si>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</si>
  <si>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</si>
  <si>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(муниципальным программам Тейковского муниципального района и </t>
  </si>
  <si>
    <t>не включенным в муниципальные программы Тейковского муниципального</t>
  </si>
  <si>
    <t>РАСПРЕДЕЛЕНИЕ РАСХОДОВ</t>
  </si>
  <si>
    <t xml:space="preserve">Общегосударственные вопросы  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</si>
  <si>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</si>
  <si>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</si>
  <si>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 xml:space="preserve">Другие общегосударственные вопросы 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</si>
  <si>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</si>
  <si>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</si>
  <si>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Национальная экономика </t>
  </si>
  <si>
    <t xml:space="preserve">Сельское хозяйство и рыболовство </t>
  </si>
  <si>
    <t>Дорожное хозяйство (дорожные фонды)</t>
  </si>
  <si>
    <t xml:space="preserve">Другие вопросы в области национальной экономики </t>
  </si>
  <si>
    <t>Дошкольное образование</t>
  </si>
  <si>
    <t>Общее образование</t>
  </si>
  <si>
    <t>Другие вопросы в области образования</t>
  </si>
  <si>
    <t>Культура</t>
  </si>
  <si>
    <t>Социальная политика</t>
  </si>
  <si>
    <t xml:space="preserve">Пенсионное обеспечение </t>
  </si>
  <si>
    <t xml:space="preserve">Охрана семьи и детства </t>
  </si>
  <si>
    <t>Физическая культура и спорт</t>
  </si>
  <si>
    <t xml:space="preserve">Итого расходов </t>
  </si>
  <si>
    <t>0100</t>
  </si>
  <si>
    <t>0103</t>
  </si>
  <si>
    <t>0104</t>
  </si>
  <si>
    <t>0106</t>
  </si>
  <si>
    <t>0111</t>
  </si>
  <si>
    <t>0113</t>
  </si>
  <si>
    <t>0300</t>
  </si>
  <si>
    <t>0309</t>
  </si>
  <si>
    <t>0400</t>
  </si>
  <si>
    <t>0405</t>
  </si>
  <si>
    <t>0409</t>
  </si>
  <si>
    <t>0412</t>
  </si>
  <si>
    <t>0700</t>
  </si>
  <si>
    <t>0701</t>
  </si>
  <si>
    <t>0702</t>
  </si>
  <si>
    <t>0707</t>
  </si>
  <si>
    <t>0709</t>
  </si>
  <si>
    <t>0800</t>
  </si>
  <si>
    <t>0801</t>
  </si>
  <si>
    <t>1000</t>
  </si>
  <si>
    <t>1001</t>
  </si>
  <si>
    <t>1004</t>
  </si>
  <si>
    <t>1100</t>
  </si>
  <si>
    <t>Раздел, подразделений</t>
  </si>
  <si>
    <t>Вид рас-ходов</t>
  </si>
  <si>
    <t>Администрация Тейковского муниципального района</t>
  </si>
  <si>
    <t>Совет Тейковского муниципального района</t>
  </si>
  <si>
    <t>041</t>
  </si>
  <si>
    <t>046</t>
  </si>
  <si>
    <t xml:space="preserve">Ведомственная структура расходов бюджета Тейковского муниципального </t>
  </si>
  <si>
    <r>
      <t>Образование</t>
    </r>
    <r>
      <rPr>
        <sz val="10"/>
        <color theme="1"/>
        <rFont val="Times New Roman"/>
        <family val="1"/>
        <charset val="204"/>
      </rPr>
      <t xml:space="preserve"> </t>
    </r>
  </si>
  <si>
    <t>200</t>
  </si>
  <si>
    <t>Код адми-нистратора расходов</t>
  </si>
  <si>
    <t>Отдел образования администрации Тейковского муниципального района</t>
  </si>
  <si>
    <t>0105</t>
  </si>
  <si>
    <t>Судебная система</t>
  </si>
  <si>
    <t>0102</t>
  </si>
  <si>
    <t>Функционирование высшего должностного лица субъекта Российской Федерации и муниципального образования</t>
  </si>
  <si>
    <t xml:space="preserve">Подпрограмма «Развитие общего образования» </t>
  </si>
  <si>
    <t>Основное мероприятие «Укрепление материально-технической базы учреждений образования»</t>
  </si>
  <si>
    <r>
      <t>Предоставление муниципальной услуги «Предоставление общедоступного бесплатного дошкольного образования» (</t>
    </r>
    <r>
      <rPr>
        <sz val="10"/>
        <color rgb="FF000000"/>
        <rFont val="Times New Roman"/>
        <family val="1"/>
        <charset val="204"/>
      </rPr>
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</si>
  <si>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</si>
  <si>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</si>
  <si>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</si>
  <si>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r>
      <t>Предоставление муниципальной услуги «Предоставление бесплатного и общедоступного начального, основного, среднего общего образования» (</t>
    </r>
    <r>
      <rPr>
        <sz val="10"/>
        <color rgb="FF000000"/>
        <rFont val="Times New Roman"/>
        <family val="1"/>
        <charset val="204"/>
      </rPr>
      <t>Иные бюджетные ассигнования)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</si>
  <si>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</si>
  <si>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</si>
  <si>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«Развитие кадрового потенциала системы образования»</t>
  </si>
  <si>
    <t xml:space="preserve">Подпрограмма «Финансовое обеспечение предоставления мер социальной поддержки в сфере образования» </t>
  </si>
  <si>
    <t>Основное мероприятие «Финансовое обеспечение предоставления мер социальной поддержки в сфере образования»</t>
  </si>
  <si>
    <t xml:space="preserve">Подпрограмма “Реализация основных общеобразовательных программ» </t>
  </si>
  <si>
    <t>Основное мероприятие «Развитие дошкольного образования»</t>
  </si>
  <si>
    <t xml:space="preserve">Основное мероприятие «Развитие общего образования» </t>
  </si>
  <si>
    <t>Основное мероприятие «Развитие общего образования»</t>
  </si>
  <si>
    <t xml:space="preserve">Подпрограмма «Реализация дополнительных общеобразовательных программ» </t>
  </si>
  <si>
    <t>Основное мероприятие «Развитие дополнительного образования»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</si>
  <si>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</si>
  <si>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</si>
  <si>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Подпрограмма «Организация отдыха и оздоровления детей» </t>
  </si>
  <si>
    <t>Основное мероприятие «Организация отдыха и оздоровления детей»</t>
  </si>
  <si>
    <t>Основное мероприятие «Реализация молодежной политики»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</si>
  <si>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</si>
  <si>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</si>
  <si>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«Развитие культуры»</t>
  </si>
  <si>
    <t>Основное мероприятие «Укрепление материально-технической базы учреждений культуры»</t>
  </si>
  <si>
    <t>Основное мероприятие «Повышение средней заработной платы работникам муниципальных учреждений культуры»</t>
  </si>
  <si>
    <t xml:space="preserve">Подпрограмма «Предоставление дополнительного образования в сфере культуры и искусства» </t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</si>
  <si>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</si>
  <si>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</si>
  <si>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«Физическое воспитание и обеспечение организации и проведения физкультурных мероприятий и массовых спортивных мероприятий»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</si>
  <si>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</si>
  <si>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Функционирование высшего должностного лица Тейковского муниципального района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</si>
  <si>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</si>
  <si>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</si>
  <si>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</si>
  <si>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>Обеспечение функций финансового органа администрации Тейковского муниципального района (Ины</t>
    </r>
    <r>
      <rPr>
        <sz val="10"/>
        <color rgb="FF000000"/>
        <rFont val="Times New Roman"/>
        <family val="1"/>
        <charset val="204"/>
      </rPr>
      <t>е бюджетные ассигнования)</t>
    </r>
  </si>
  <si>
    <r>
      <t>Резервный фонд администрации Тейковского муниципального района</t>
    </r>
    <r>
      <rPr>
        <sz val="10"/>
        <color rgb="FF000000"/>
        <rFont val="Times New Roman"/>
        <family val="1"/>
        <charset val="204"/>
      </rPr>
      <t xml:space="preserve"> (Иные бюджетные ассигнования)</t>
    </r>
  </si>
  <si>
    <t>Организация дополнительного пенсионного обеспечения отдельных категорий граждан (Социальное обеспечение и иные выплаты населению)</t>
  </si>
  <si>
    <t>Приложение 7</t>
  </si>
  <si>
    <t>4190000260</t>
  </si>
  <si>
    <t xml:space="preserve">Подпрограмма «Выявление и поддержка одаренных детей» </t>
  </si>
  <si>
    <t>Основное мероприятие «Выявление и поддержка одаренных детей и молодежи»</t>
  </si>
  <si>
    <t>Проведение районных и участие в областных конкурсах социально значимых программ и проектов, направленных на поддержку одаренных детей (Предоставление субсидий бюджетным, автономным учреждениям и иным некоммерческим организациям)</t>
  </si>
  <si>
    <r>
      <t xml:space="preserve">Непрограммные направления деятельности исполнительных органов местного самоуправления  </t>
    </r>
    <r>
      <rPr>
        <b/>
        <sz val="10"/>
        <color theme="1"/>
        <rFont val="Times New Roman"/>
        <family val="1"/>
        <charset val="204"/>
      </rPr>
      <t>Тейковского муниципального района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</si>
  <si>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</si>
  <si>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047</t>
  </si>
  <si>
    <t xml:space="preserve">Отдел культуры, туризма, молодежной и социальной политики администрации Тейковского муниципального района </t>
  </si>
  <si>
    <t>0804</t>
  </si>
  <si>
    <t>Другие вопросы в области культуры, кинематографии</t>
  </si>
  <si>
    <t>Культура, кинематография</t>
  </si>
  <si>
    <t xml:space="preserve">Совершенствование учительского корпуса (Закупка товаров, работ и услуг для обеспечения государственных (муниципальных) нужд) </t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</si>
  <si>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дошкольных группах муниципальных общеобразовательных организаций (Закупка товаров, работ и услуг для обеспечения государственных (муниципальных) нужд) </t>
  </si>
  <si>
    <t xml:space="preserve">Проведение районных и участие в областных конкурсах социально значимых программ и проектов, направленных на поддержку одаренных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</si>
  <si>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</si>
  <si>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учреждений образования за счет родительской платы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</si>
  <si>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Расходы на питание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</si>
  <si>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</si>
  <si>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прочих учреждений образования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</si>
  <si>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</si>
  <si>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учреждений культуры  за счет иных источников (Закупка товаров, работ и услуг для обеспечения государственных (муниципальных) нужд) </t>
  </si>
  <si>
    <r>
      <t xml:space="preserve">Укрепление материально – технической базы муниципальных учреждений культуры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</si>
  <si>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</si>
  <si>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Информирование населения о деятельности органов местного самоуправления Тейковского муниципального района (Закупка товаров, работ и услуг для обеспечения государственных (муниципальных) нужд) 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</si>
  <si>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</si>
  <si>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</si>
  <si>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</si>
  <si>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</si>
  <si>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Расходы на организацию и проведение мероприятий, связанных с праздничными, юбилейными и памятными датами, Совещания и семинары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</si>
  <si>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Предупреждение и ликвидация последствий чрезвычайных ситуаций и стихийных бедствий природного и техногенного характера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</si>
  <si>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</si>
  <si>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Осуществление отдельных государственных полномочий в сфере административных правонарушений (Закупка товаров, работ и услуг для обеспечения государственных (муниципальных) нужд) </t>
  </si>
  <si>
    <t xml:space="preserve">Проведение в установленном порядке обязательных и периодических медицинских осмотров (обследований)  (Закупка товаров, работ и услуг для обеспечения государственных (муниципальных) нужд) </t>
  </si>
  <si>
    <t xml:space="preserve"> Организация отдыха детей в каникулярное время в части организации двухразового питания в лагерях дневного пребывания (Закупка товаров, работ и услуг для обеспечения государственных (муниципальных) нужд) </t>
  </si>
  <si>
    <t>Организация отдыха детей в каникулярное время в части организации двухразового питания в лагерях дневного пребывания (Предоставление субсидий бюджетным, автономным учреждениям и иным некоммерческим организациям)</t>
  </si>
  <si>
    <r>
      <t xml:space="preserve">Расходы на уплату членских взносов в Ассоциацию «Совет муниципальных образований»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</si>
  <si>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«Обеспечение жильем молодых семей»</t>
  </si>
  <si>
    <t>1003</t>
  </si>
  <si>
    <t>Социальное обеспечение населения</t>
  </si>
  <si>
    <t>Выплата вознаграждений к наградам администрации Тейковского муниципального района, премий к Почетным грамотам и других премий в рамках иных непрограммных мероприятий по непрограммным направлениям деятельности исполнительных органов местного самоуправления (Социальное обеспечение и иные выплаты населению)</t>
  </si>
  <si>
    <t>Основное мероприятие "Организация библиотечного обслуживания населения"</t>
  </si>
  <si>
    <t>Приложение 9</t>
  </si>
  <si>
    <t>Молодежная политика</t>
  </si>
  <si>
    <t>Приложение 11</t>
  </si>
  <si>
    <t xml:space="preserve">Мероприятия в области строительства, архитектуры и градостроительства (Закупка товаров, работ и услуг для обеспечения государственных (муниципальных) нужд) </t>
  </si>
  <si>
    <t>Подпрограмма «Содержание сети муниципальных автомобильных дорог общего пользования местного значения Тейковского муниципального района и дорог внутри населенных пунктов»</t>
  </si>
  <si>
    <t>Основное мероприятие «Содержание автомобильных дорог общего пользования местного значения и дорог внутри населенных пунктов»</t>
  </si>
  <si>
    <t>Подпрограмма «Текущий и капитальный ремонт сети муниципальных автомобильных дорог общего пользования местного значения Тейковского муниципального района и дорог внутри населенных пунктов»</t>
  </si>
  <si>
    <t>Основное мероприятие «Текущий и капитальный ремонт автомобильных дорог общего пользования местного значения и дорог внутри населенных пунктов»</t>
  </si>
  <si>
    <t>Подпрограмма «Развитие газификации Тейковского муниципального района»</t>
  </si>
  <si>
    <t>Подпрограмма «Обеспечение водоснабжением  жителей Тейковского муниципального района»</t>
  </si>
  <si>
    <t>Подпрограмма «Обеспечение населения Тейковского муниципального района теплоснабжением»</t>
  </si>
  <si>
    <t>Основное мероприятие "Участие в организации деятельности по сбору и транспортированию твердых коммунальных отходов"</t>
  </si>
  <si>
    <t>Субсидии организациям коммунального комплекса Тейковского муниципального района на организацию обеспечения теплоснабжения потребителей в условиях подготовки и прохождения отопительного периода  (Иные бюджетные ассигнования)</t>
  </si>
  <si>
    <t>Подпрограмма «Содержание территорий сельских кладбищ Тейковского муниципального района»</t>
  </si>
  <si>
    <t>Основное мероприятие «Проведение капитального ремонта жилфонда»</t>
  </si>
  <si>
    <t xml:space="preserve">Формирование районного фонда материально-технических ресурсов (Закупка товаров, работ и услуг для обеспечения государственных (муниципальных) нужд) </t>
  </si>
  <si>
    <t xml:space="preserve">Проведение капитального ремонта муниципального жилого фонда (Закупка товаров, работ и услуг для обеспечения государственных (муниципальных) нужд) </t>
  </si>
  <si>
    <t>0502</t>
  </si>
  <si>
    <t>0501</t>
  </si>
  <si>
    <t>0503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</si>
  <si>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</si>
  <si>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</si>
  <si>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Жилищно-коммунальное хозяйство</t>
  </si>
  <si>
    <t>0500</t>
  </si>
  <si>
    <t>Жилищное хозяйство</t>
  </si>
  <si>
    <t>Коммунальное хозяйство</t>
  </si>
  <si>
    <t>Благоустройство</t>
  </si>
  <si>
    <t>Основное мероприятие "Обеспечение водоснабжения в границах муниципального района"</t>
  </si>
  <si>
    <t>Основное мероприятие "Обеспечение теплоснабжения в границах муниципального района"</t>
  </si>
  <si>
    <t>Приложение 2</t>
  </si>
  <si>
    <t>0703</t>
  </si>
  <si>
    <t>Дополнительное образование детей</t>
  </si>
  <si>
    <t>800</t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</si>
  <si>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</si>
  <si>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Обеспечение функций отдела образования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</si>
  <si>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функций отдела образования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</si>
  <si>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Основное мероприятие "Подготовка проектов планировки территории"</t>
  </si>
  <si>
    <t xml:space="preserve">Подпрограмма "Организация целевой подготовки педагогов для работы в муниципальных образовательных организациях Тейковского муниципального района </t>
  </si>
  <si>
    <t xml:space="preserve">Обустройство дополнительных контейнерных площадок (Закупка товаров, работ и услуг для обеспечения государственных (муниципальных) нужд) </t>
  </si>
  <si>
    <t xml:space="preserve">Тейковского </t>
  </si>
  <si>
    <t xml:space="preserve">к решению Совета </t>
  </si>
  <si>
    <t>Приложение 5</t>
  </si>
  <si>
    <t>Источники внутреннего финансирования дефицита</t>
  </si>
  <si>
    <t>Код классификации источников финансирования дефицитов бюджетов</t>
  </si>
  <si>
    <t>Наименование кода классификации источников финансирования дефицитов бюджетов</t>
  </si>
  <si>
    <t>000 01 00 00 00 00 0000 000</t>
  </si>
  <si>
    <t>Источники внутреннего финансирования дефицитов бюджетов – всего:</t>
  </si>
  <si>
    <t>000 01 05 00 00 00 0000 000</t>
  </si>
  <si>
    <t>Изменение остатков средств на счетах по учету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</si>
  <si>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</si>
  <si>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</si>
  <si>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</si>
  <si>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</si>
  <si>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</si>
  <si>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</si>
  <si>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040 01 05 02 01 05 0000 510</t>
  </si>
  <si>
    <t>Увеличение прочих остатков денежных средств бюджетов муниципальных районов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</si>
  <si>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</si>
  <si>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</si>
  <si>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</si>
  <si>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</si>
  <si>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</si>
  <si>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</si>
  <si>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040 01 05 02 01 05 0000 610</t>
  </si>
  <si>
    <t>Уменьшение прочих остатков денежных средств бюджетов муниципальных районов</t>
  </si>
  <si>
    <t xml:space="preserve">Ремонт и содержание уличного водоснабжения населенных пунктов (Закупка товаров, работ и услуг для обеспечения государственных (муниципальных) нужд) </t>
  </si>
  <si>
    <t xml:space="preserve">Ремонт, строительство и содержание колодцев (Закупка товаров, работ и услуг для обеспечения государственных (муниципальных) нужд) </t>
  </si>
  <si>
    <t xml:space="preserve">Содержание территорий кладбищ, обустройство контейнерных площадок (Закупка товаров, работ и услуг для обеспечения государственных (муниципальных) нужд) </t>
  </si>
  <si>
    <t xml:space="preserve">Проведение мероприятий по дератизации и дезинсекции территорий кладбищ (Закупка товаров, работ и услуг для обеспечения государственных (муниципальных) нужд) </t>
  </si>
  <si>
    <t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</si>
  <si>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фондов"(Закупка товаров, работ и услуг для обеспечения государственных (муниципальных) нужд) </t>
  </si>
  <si>
    <t>Реализация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Федерации»</t>
  </si>
  <si>
    <r>
      <t>Расходы, связанные с поэтапным доведением средней заработной платы работникам культуры муниципальных учреждений культуры до средней заработной платы в Ивановской области (Рас</t>
    </r>
    <r>
      <rPr>
        <sz val="10"/>
        <color rgb="FF000000"/>
        <rFont val="Times New Roman"/>
        <family val="1"/>
        <charset val="204"/>
      </rPr>
      <t>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</si>
  <si>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Организационные меры по формированию патриотического сознания детей и молодежи (Закупка товаров, работ и услуг для обеспечения государственных (муниципальных) нужд) </t>
  </si>
  <si>
    <t>Приложение 1</t>
  </si>
  <si>
    <t>Приложение 4</t>
  </si>
  <si>
    <t>Приложение 3</t>
  </si>
  <si>
    <t>Расходы, связанные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искусства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</si>
  <si>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(руб.)</t>
  </si>
  <si>
    <t>2021 год</t>
  </si>
  <si>
    <t>Расходы, связанные с поэтапным доведением средней заработной платы педагогическим работникам иных муниципальных организаций дополнительного образования детей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</si>
  <si>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Софинансирование расходов, связанных с поэтапным доведением средней заработной платы педагогическим работникам иных муниципальных организаций дополнительного образования детей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</si>
  <si>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Организация целевой подготовки педагогов для работы в муниципальных образовательных организациях Тейковского муниципального района (Закупка товаров, работ и услуг для обеспечения государственных (муниципальных) нужд) </t>
  </si>
  <si>
    <t>Предоставление социальных выплат молодым семьям на приобретение (строительство) жилого помещения (Социальное обеспечение и иные выплаты населению)</t>
  </si>
  <si>
    <t>Непрограммные направления деятельности органов местного самоуправления Тейковского муниципального района</t>
  </si>
  <si>
    <t xml:space="preserve">Мероприятия по укреплению пожарной безопасности общеобразовательных учреждений (Закупка товаров, работ и услуг для обеспечения государственных (муниципальных) нужд) </t>
  </si>
  <si>
    <t xml:space="preserve">Мероприятия по укреплению пожарной безопасности общеобразовательных учреждений (Предоставление субсидий бюджетным, автономным учреждениям и иным некоммерческим организациям) </t>
  </si>
  <si>
    <t>Основное мероприятие "Государственная поддержка граждан в сфере ипотечного жилищного кредитования"</t>
  </si>
  <si>
    <t>1101</t>
  </si>
  <si>
    <t xml:space="preserve">           (руб.)</t>
  </si>
  <si>
    <t>Физическая культура</t>
  </si>
  <si>
    <t>2022 год</t>
  </si>
  <si>
    <t>Расходы на доведение заработной платы работников до МРОТ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</si>
  <si>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повышение заработной платы работников бюджетной сферы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</si>
  <si>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Подпрограмма "Реализация программ спортивной подготовки по видам спорта"</t>
  </si>
  <si>
    <t xml:space="preserve">Основное мероприятие "Организация спортивной подготовки по видам спорта" </t>
  </si>
  <si>
    <t>Основное мероприятие «Содержание временно пустующих муниципальных жилых и нежилых помещений, а также специализированных жилых помещений Тейковского муниципального района»</t>
  </si>
  <si>
    <t>Субсидии на возмещение недополученных доходов за коммунальные услуги и содержание временно пустующих муниципальных жилых и нежилых помещений, а также специализированных жилых помещений Тейковского муниципального района (Иные бюджетные ассигнования)</t>
  </si>
  <si>
    <t>4290002181</t>
  </si>
  <si>
    <t>4290002182</t>
  </si>
  <si>
    <t xml:space="preserve">Подпрограмма "Развитие кадрового потенциала системы образования" </t>
  </si>
  <si>
    <t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дошкольных группах муниципальных общеобразовательных организаций (Предоставление субсидий бюджетным, автономным учреждениям и иным некоммерческим организациям)</t>
  </si>
  <si>
    <t>Организация спортивной подготовки по видам спорта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</si>
  <si>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1102</t>
  </si>
  <si>
    <t>Массовый спорт</t>
  </si>
  <si>
    <t xml:space="preserve"> 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искусства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</si>
  <si>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физической культуры и спорта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</si>
  <si>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(Закупка товаров, работ и услуг для обеспечения государственных (муниципальных) нужд) 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</si>
  <si>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(Предоставление субсидий бюджетным, автономным учреждениям и иным некоммерческим организациям)</t>
  </si>
  <si>
    <t xml:space="preserve">Осуществление 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содержанию сибиреязвенных скотомогильников (Закупка товаров, работ и услуг для обеспечения государственных (муниципальных) нужд) </t>
  </si>
  <si>
    <t xml:space="preserve"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 (Закупка товаров, работ и услуг для обеспечения государственных (муниципальных) нужд) </t>
  </si>
  <si>
    <t xml:space="preserve"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(Капитальные вложения) </t>
  </si>
  <si>
    <t>2023 год</t>
  </si>
  <si>
    <t xml:space="preserve">бюджета Тейковского муниципального района на 2021 год                                             </t>
  </si>
  <si>
    <t>и плановый период 2022 - 2023 г.г.</t>
  </si>
  <si>
    <t>района направлениям деятельности органов местного самоуправления Тейковского муниципального района), группам видов расходов классификации расходов бюджета Тейковского муниципального района на 2021 год</t>
  </si>
  <si>
    <t>2300000000</t>
  </si>
  <si>
    <t>2310000000</t>
  </si>
  <si>
    <t>2310100000</t>
  </si>
  <si>
    <t>2310100240</t>
  </si>
  <si>
    <t>2320000000</t>
  </si>
  <si>
    <t>2320100000</t>
  </si>
  <si>
    <t>2400000000</t>
  </si>
  <si>
    <t>2410000000</t>
  </si>
  <si>
    <t>2410100000</t>
  </si>
  <si>
    <t xml:space="preserve">Подпрограмма «Повышение качества жизни детей - сирот Тейковского муниципального района»
</t>
  </si>
  <si>
    <t>2600000000</t>
  </si>
  <si>
    <t>2610000000</t>
  </si>
  <si>
    <t>2610100000</t>
  </si>
  <si>
    <t>2620000000</t>
  </si>
  <si>
    <t>2620100000</t>
  </si>
  <si>
    <t>Муниципальная программа «Экономическое развитие Тейковского муниципального района»</t>
  </si>
  <si>
    <t xml:space="preserve">Подпрограмма «Поддержка и развитие малого и среднего предпринимательства в Тейковском муниципальном районе»  </t>
  </si>
  <si>
    <t>Основное мероприятие «Поддержка субъектов малого и среднего предпринимательства»</t>
  </si>
  <si>
    <t>Субсидирование части затрат на уплату первоначального взноса (аванса) при заключении договора лизинга субъектами малого и среднего предпринимательства (Иные бюджетные ассигнования)</t>
  </si>
  <si>
    <t xml:space="preserve">Субсидирование части затрат субъектов малого и среднего предпринимательства, связанных с приобретением оборудования в целях создания и (или) развития, и (или) модернизации производства товаров, работ, услуг (Иные бюджетные ассигнования) </t>
  </si>
  <si>
    <t xml:space="preserve">Оказание имущественной поддержки субъектов малого и среднего предпринимательства (Иные бюджетные ассигнования) </t>
  </si>
  <si>
    <t>2500000000</t>
  </si>
  <si>
    <t xml:space="preserve">Муниципальная программа «Повышение безопасности дорожного движения Тейковского муниципального района» </t>
  </si>
  <si>
    <t>2700000000</t>
  </si>
  <si>
    <t>2710000000</t>
  </si>
  <si>
    <t>2710100000</t>
  </si>
  <si>
    <t xml:space="preserve">Содержание сети муниципальных автомобильных дорог общего пользования местного значения Тейковского муниципального района и дорог внутри населенных пунктов. (Закупка товаров, работ и услуг для обеспечения государственных (муниципальных) нужд) </t>
  </si>
  <si>
    <t>2720000000</t>
  </si>
  <si>
    <t>2720100000</t>
  </si>
  <si>
    <t xml:space="preserve">Организация и проведение мероприятий для граждан пожилого возраста, направленных на повышение качества жизни и активного долголетия (Закупка товаров, работ и услуг для обеспечения государственных (муниципальных) нужд) </t>
  </si>
  <si>
    <t xml:space="preserve">Мероприятия по выполнению текущего и капитального ремонта сети муниципальных автомобильных дорог общего пользования местного значения Тейковского муниципального района и дорог внутри населенных пунктов.  (Закупка товаров, работ и услуг для обеспечения государственных (муниципальных) нужд) </t>
  </si>
  <si>
    <t>Подпрограмма «Формирование законопослушного поведения участников дорожного движения в Тейковском муниципальном районе»</t>
  </si>
  <si>
    <t>2730000000</t>
  </si>
  <si>
    <t>Основное мероприятие «Предупреждение опасного поведения детей дошкольного и школьного возраста, участников дорожного движения»</t>
  </si>
  <si>
    <t>2730100000</t>
  </si>
  <si>
    <t xml:space="preserve">Мероприятия по формированию  законопослушного поведения участников дорожного движения в Тейковском муниципальном районе  (Закупка товаров, работ и услуг для обеспечения государственных (муниципальных) нужд) </t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</si>
  <si>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«Обеспечение качественным жильем, услугами жилищно-коммунального хозяйства и улучшение состояния коммунальной инфраструктуры»</t>
    </r>
  </si>
  <si>
    <t>2800000000</t>
  </si>
  <si>
    <t xml:space="preserve">Подпрограмма «Обеспечение жильем молодых семей в Тейковском муниципальном районе»
</t>
  </si>
  <si>
    <t>2810000000</t>
  </si>
  <si>
    <t>2810100000</t>
  </si>
  <si>
    <t>2810107040</t>
  </si>
  <si>
    <t>2840000000</t>
  </si>
  <si>
    <t>2840100000</t>
  </si>
  <si>
    <t>2850000000</t>
  </si>
  <si>
    <t>2850100000</t>
  </si>
  <si>
    <t>2860000000</t>
  </si>
  <si>
    <t>2860100000</t>
  </si>
  <si>
    <t>2870000000</t>
  </si>
  <si>
    <t>2870100000</t>
  </si>
  <si>
    <t>2880000000</t>
  </si>
  <si>
    <t>2880100000</t>
  </si>
  <si>
    <t>2890000000</t>
  </si>
  <si>
    <t>2890100000</t>
  </si>
  <si>
    <t>2830000000</t>
  </si>
  <si>
    <t>2830100000</t>
  </si>
  <si>
    <t>2830140020</t>
  </si>
  <si>
    <t>Основное мероприятие «Обеспечение газоснабжением в границах муниципального района»</t>
  </si>
  <si>
    <t>Разработка проектно-сметной документации и газификации населенных пунктов Тейковского муниципального района  (Капитальные вложения в объекты государственной (муниципальной) собственности)</t>
  </si>
  <si>
    <t>Подпрограмма "Государственная поддержка граждан в сфере ипотечного жилищного кредитования на территории Тейковского муниципального района"</t>
  </si>
  <si>
    <t>2840107050</t>
  </si>
  <si>
    <t>Предоставление субсидий гражданам на оплату первоначального взноса при получении ипотечного жилищного кредита или на погашение основной суммы долга и уплату процентов по ипотечному жилищному кредиту (в том числе рефинансированному) (Социальное обеспечение и иные выплаты населению)</t>
  </si>
  <si>
    <t>Подпрограмма «Проведение капитального ремонта общего имущества в многоквартирных домах, расположенных на территории Тейковского муниципального района»</t>
  </si>
  <si>
    <t>2850200000</t>
  </si>
  <si>
    <t xml:space="preserve">Взносы региональному оператору  на проведение капитального ремонта общего имущества многоквартирных жилых домов  (Закупка товаров, работ и услуг для обеспечения государственных (муниципальных) нужд) </t>
  </si>
  <si>
    <t>Основное мероприятие "Содержаний территорий сельских кладбищ"</t>
  </si>
  <si>
    <t>Подпрограмма «Подготовка проектов внесения изменений в документы территориального планирования, правила землепользования и застройки»</t>
  </si>
  <si>
    <t xml:space="preserve">Подготовка проектов внесения изменений в документы территориального планирования, правила землепользования и застройки(Закупка товаров, работ и услуг для обеспечения государственных (муниципальных) нужд) </t>
  </si>
  <si>
    <t>Подпрограмма "Реализация мероприятий по участию в организации деятельности по накоплению (в том числе раздельному накоплению), сбору, транспортированию, обработке, утилизации, обезвреживанию, захоронению твердых коммунальных отходов на территории Тейковского муниципального района"</t>
  </si>
  <si>
    <t>28А0000000</t>
  </si>
  <si>
    <t>28А0100000</t>
  </si>
  <si>
    <t>28А0120550</t>
  </si>
  <si>
    <t>2900000000</t>
  </si>
  <si>
    <t>2910000000</t>
  </si>
  <si>
    <t>2910100000</t>
  </si>
  <si>
    <t>3100000000</t>
  </si>
  <si>
    <t>3110000000</t>
  </si>
  <si>
    <t>3110100000</t>
  </si>
  <si>
    <t>Муниципальная программа «Управление муниципальным имуществом 
Тейковского муниципального района»</t>
  </si>
  <si>
    <t xml:space="preserve">Подпрограмма «Управление и распоряжение имуществом, находящимся в муниципальной собственности Тейковского муниципального района» </t>
  </si>
  <si>
    <t xml:space="preserve">Основное мероприятие «Оценка недвижимости, признание прав и регулирование отношений по муниципальной собственности» </t>
  </si>
  <si>
    <t xml:space="preserve">Изготовление технической документации и оформление  права собственности Тейковского муниципального района на объекты недвижимости (Закупка товаров, работ и услуг для обеспечения государственных (муниципальных) нужд) </t>
  </si>
  <si>
    <t xml:space="preserve">Оценка рыночной стоимости имущества  и (или) размера арендной платы (Закупка товаров, работ и услуг для обеспечения государственных (муниципальных) нужд) </t>
  </si>
  <si>
    <t xml:space="preserve">Содержание и текущий ремонт имущества, находящегося в казне Тейковского муниципального района  (Закупка товаров, работ и услуг для обеспечения государственных (муниципальных) нужд) </t>
  </si>
  <si>
    <t>Муниципальная программа "Совершенствование местного самоуправления на территории Тейковского муниципального района"</t>
  </si>
  <si>
    <t>3200000000</t>
  </si>
  <si>
    <t xml:space="preserve">Подпрограмма "Развитие муниципальной службы на территории Тейковского муниципального района" </t>
  </si>
  <si>
    <t>3210000000</t>
  </si>
  <si>
    <t>Основное мероприятие "Повышение эффективности местного самоуправления"</t>
  </si>
  <si>
    <t>3210100000</t>
  </si>
  <si>
    <t xml:space="preserve">Повышение квалификации кадров в органах местного самоуправления (Закупка товаров, работ и услуг для обеспечения государственных (муниципальных) нужд) </t>
  </si>
  <si>
    <t>3220000000</t>
  </si>
  <si>
    <t xml:space="preserve">Подпрограмма "Противодействие коррупции на территории Тейковского муниципального района" </t>
  </si>
  <si>
    <t>Основное мероприятие "Формирование системы антикоррупционного просвещения"</t>
  </si>
  <si>
    <t xml:space="preserve">Противодействие коррупции в органах местного самоуправления (Закупка товаров, работ и услуг для обеспечения государственных (муниципальных) нужд) </t>
  </si>
  <si>
    <t>Муниципальная программа "Открытый и безопасный район"</t>
  </si>
  <si>
    <t>3300000000</t>
  </si>
  <si>
    <t>Подпрограмма "Информатизация, техническое и программное обеспечение, обслуживание и сопровождение информационных систем"</t>
  </si>
  <si>
    <t>3320000000</t>
  </si>
  <si>
    <t>3310000000</t>
  </si>
  <si>
    <t>3310100000</t>
  </si>
  <si>
    <t>Основное мероприятие "Информатизация, техническое и программное обеспечение, обслуживание и сопровождение информационных систем"</t>
  </si>
  <si>
    <t xml:space="preserve">Содержание и развитие информационных и телекоммуникационных систем и оборудования Тейковского муниципального района  (Закупка товаров, работ и услуг для обеспечения государственных (муниципальных) нужд) </t>
  </si>
  <si>
    <t xml:space="preserve">Выполнение требований по защите конфиденциальной информации, обрабатываемой в автоматизированных системах Тейковского муниципального района (Закупка товаров, работ и услуг для обеспечения государственных (муниципальных) нужд) </t>
  </si>
  <si>
    <t>Подпрограмма "Повышение уровня информационной открытости органов местного самоуправления Тейковского муниципального района"</t>
  </si>
  <si>
    <t>3320100000</t>
  </si>
  <si>
    <t>Основное мероприятие "Реализация мероприятий, направленных на повышение уровня информационной открытости органов местного самоуправления Тейковского муниципального района, а так же на создание информационного взаимодействия органов власти и населения"</t>
  </si>
  <si>
    <t xml:space="preserve">Формирование открытого и общедоступного информационного ресурса, содержащего информацию о деятельности органов местного самоуправления (Закупка товаров, работ и услуг для обеспечения государственных (муниципальных) нужд) </t>
  </si>
  <si>
    <t>Муниципальная программа «Реализация молодежной политики на территории Тейковского муниципального района»</t>
  </si>
  <si>
    <t>2510000000</t>
  </si>
  <si>
    <t>2510100000</t>
  </si>
  <si>
    <r>
      <t xml:space="preserve">Предоставление муниципальной услуги «Проведение мероприятий межпоселенческого характера по работе с детьми и молодежью»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</si>
  <si>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Подпрограмма "Патриотическое воспитание детей и молодежи и подготовка молодежи Тейковского муниципального района к военной службе"</t>
  </si>
  <si>
    <t>Муниципальная программа «Развитие образования Тейковского муниципального района на 2020 - 2025 годы»</t>
  </si>
  <si>
    <t>2100000000</t>
  </si>
  <si>
    <t>2110000000</t>
  </si>
  <si>
    <t>2110100000</t>
  </si>
  <si>
    <t>2110100010</t>
  </si>
  <si>
    <r>
      <t xml:space="preserve">Мероприятия по укреплению материально-технической базы образовательных организаций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</si>
  <si>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2110100020</t>
  </si>
  <si>
    <r>
      <t xml:space="preserve">Мероприятия по укреплению материально-технической базы образовательных организаций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</si>
  <si>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t xml:space="preserve">Мероприятия по укреплению материально-технической базы дошкольных образовательных организаций (Закупка товаров, работ и услуг для обеспечения государственных (муниципальных) нужд) </t>
  </si>
  <si>
    <t>2110100030</t>
  </si>
  <si>
    <t>211Е151690</t>
  </si>
  <si>
    <t>2110200000</t>
  </si>
  <si>
    <t>2110200040</t>
  </si>
  <si>
    <t>2120000000</t>
  </si>
  <si>
    <t>2120100000</t>
  </si>
  <si>
    <t>2120180090</t>
  </si>
  <si>
    <t>2120180100</t>
  </si>
  <si>
    <t>Осуществление переданных органам местного самоуправления государственных полномочий Ивановской области по выплате компенсации части     родительской платы за присмотр и уход за детьми в образовательных организациях, реализующих образовательную программу дошкольного образования (Социальное обеспечение и иные выплаты населению)</t>
  </si>
  <si>
    <t>2120180110</t>
  </si>
  <si>
    <t>2130000000</t>
  </si>
  <si>
    <t>2130100000</t>
  </si>
  <si>
    <t>2130100070</t>
  </si>
  <si>
    <t>2140000000</t>
  </si>
  <si>
    <t>2140100000</t>
  </si>
  <si>
    <t>2140100080</t>
  </si>
  <si>
    <t>2140100110</t>
  </si>
  <si>
    <t>2140100060</t>
  </si>
  <si>
    <t>2140102181</t>
  </si>
  <si>
    <t>2140102182</t>
  </si>
  <si>
    <t>2140200000</t>
  </si>
  <si>
    <t>2140200090</t>
  </si>
  <si>
    <t>2140200100</t>
  </si>
  <si>
    <t>2140200110</t>
  </si>
  <si>
    <t>2140200060</t>
  </si>
  <si>
    <t>2140202181</t>
  </si>
  <si>
    <t>2140202182</t>
  </si>
  <si>
    <t xml:space="preserve">Ежемесячное денежное вознаграждение за классное руководство педагогическим работникам  муниципальных 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 </t>
  </si>
  <si>
    <t>2140253031</t>
  </si>
  <si>
    <t xml:space="preserve"> Ежемесячное денежное вознаграждение за классное руководство педагогическим работникам  муниципальных 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 (Предоставление субсидий бюджетным, автономным учреждениям и иным некоммерческим организациям)</t>
  </si>
  <si>
    <t xml:space="preserve">Подпрограмма «Финансовое обеспечение предоставления общедоступного и бесплатного образования  в муниципальных образовательных организациях» </t>
  </si>
  <si>
    <t>2150000000</t>
  </si>
  <si>
    <t>2150100000</t>
  </si>
  <si>
    <t>2150180170</t>
  </si>
  <si>
    <t>2150200000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</si>
  <si>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</si>
  <si>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2150280150</t>
  </si>
  <si>
    <t>2160000000</t>
  </si>
  <si>
    <t>2160100000</t>
  </si>
  <si>
    <t>2160100120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</si>
  <si>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</si>
  <si>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21601S1420</t>
  </si>
  <si>
    <t>Расходы, связанные с поэтапным доведением средней заработной платы педагогическим работникам муниципальных организаций дополнительного образования детей в сфере физической культуры и спорта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</si>
  <si>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21601S1440</t>
  </si>
  <si>
    <t>2160181440</t>
  </si>
  <si>
    <t>2160181420</t>
  </si>
  <si>
    <t>2160102181</t>
  </si>
  <si>
    <t>2160102182</t>
  </si>
  <si>
    <t>2170000000</t>
  </si>
  <si>
    <t>2170100000</t>
  </si>
  <si>
    <r>
      <t xml:space="preserve">Осуществление переданных государственных полномочий по организации двухразового питания в лагерях дневного пребывания детей-сирот и детей, находящихся в трудной жизненной ситуации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</si>
  <si>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t>2170180200</t>
  </si>
  <si>
    <t>21701S0190</t>
  </si>
  <si>
    <t>218000000</t>
  </si>
  <si>
    <t>2180100000</t>
  </si>
  <si>
    <t>2190000000</t>
  </si>
  <si>
    <t>2190100000</t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</si>
  <si>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«Развитие культуры и туризма в  Тейковском муниципальном районе»</t>
    </r>
  </si>
  <si>
    <t>2200000000</t>
  </si>
  <si>
    <t xml:space="preserve">Подпрограмма «Развитие культуры Тейковского муниципального района» </t>
  </si>
  <si>
    <t>2210000000</t>
  </si>
  <si>
    <t>2210100000</t>
  </si>
  <si>
    <t>2210100170</t>
  </si>
  <si>
    <t>2210100180</t>
  </si>
  <si>
    <t>2210200000</t>
  </si>
  <si>
    <t>2210200190</t>
  </si>
  <si>
    <t>2210300000</t>
  </si>
  <si>
    <r>
      <t xml:space="preserve">Софинансирование расходов, связанных с поэтапным доведением средней заработной платы работникам культуры муниципальных учреждений культуры Ивановской области до средней заработной платы в Ивановской области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</si>
  <si>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2210380340</t>
  </si>
  <si>
    <t>22103S0340</t>
  </si>
  <si>
    <t>2210302181</t>
  </si>
  <si>
    <t>2210302182</t>
  </si>
  <si>
    <t>2210400000</t>
  </si>
  <si>
    <t>2220000000</t>
  </si>
  <si>
    <t>2220100000</t>
  </si>
  <si>
    <t>2220100210</t>
  </si>
  <si>
    <t>22201S1430</t>
  </si>
  <si>
    <t>2220181430</t>
  </si>
  <si>
    <t>2220102181</t>
  </si>
  <si>
    <t>2220102182</t>
  </si>
  <si>
    <t>Подпрограмма "Повышение туристической привлекательности Тейковского района"</t>
  </si>
  <si>
    <t xml:space="preserve">Основное мероприятие "Создание и продвижение конкурентоспособного туристского продукта" </t>
  </si>
  <si>
    <t xml:space="preserve">Развитие местного и событийного туризма (Закупка товаров, работ и услуг для обеспечения государственных (муниципальных) нужд) </t>
  </si>
  <si>
    <t xml:space="preserve">Подпрограмма «Организация физкультурно-массовых, спортивных мероприятий и участие спортсменов Тейковского муниципального района в районных, областных, зональных и региональных соревнованиях»  </t>
  </si>
  <si>
    <r>
      <t xml:space="preserve">Проведение официальных физкультурно – оздоровительных и спортивных мероприятий 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</si>
  <si>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2520000000</t>
  </si>
  <si>
    <t>2520100000</t>
  </si>
  <si>
    <t>2520100500</t>
  </si>
  <si>
    <t>2520100510</t>
  </si>
  <si>
    <t xml:space="preserve">Мероприятия, направленные на популяризацию службы в Вооруженных Силах Российской Федерации  (Закупка товаров, работ и услуг для обеспечения государственных (муниципальных) нужд) </t>
  </si>
  <si>
    <t>2520100520</t>
  </si>
  <si>
    <t>Муниципальная программа «Поддержка населения в Тейковском муниципальном районе»</t>
  </si>
  <si>
    <t xml:space="preserve">Подпрограмма «Повышение качества жизни граждан пожилого возраста Тейковского униципального района»
</t>
  </si>
  <si>
    <t>26201R0820</t>
  </si>
  <si>
    <t>2710120400</t>
  </si>
  <si>
    <t>2720120410</t>
  </si>
  <si>
    <t>27201S0510</t>
  </si>
  <si>
    <t xml:space="preserve">Разработка проектов планировки  (Закупка товаров, работ и услуг для обеспечения государственных (муниципальных) нужд) 
</t>
  </si>
  <si>
    <t xml:space="preserve">Комплексные кадастровые работы  (Закупка товаров, работ и услуг для обеспечения государственных (муниципальных) нужд) 
</t>
  </si>
  <si>
    <t xml:space="preserve">Подпрограмма «Комплексное развитие сельских территорий 
Тейковского муниципального района»
</t>
  </si>
  <si>
    <t>Основное мероприятие «Создание и развитие инфраструктуры на сельских территориях»</t>
  </si>
  <si>
    <t xml:space="preserve">Развитие инженерной инфраструктуры на сельских территориях  (Закупка товаров, работ и услуг для обеспечения государственных (муниципальных) нужд) 
</t>
  </si>
  <si>
    <t xml:space="preserve">Разработка проектно-сметной документации объектов социальной и инженерной инфраструктуры населенных пунктов, расположенных в сельской местности  (Закупка товаров, работ и услуг для обеспечения государственных (муниципальных) нужд) 
</t>
  </si>
  <si>
    <t>2920000000</t>
  </si>
  <si>
    <t>Подпрограмма «Обеспечение рационального, эффективного использования земельных участков, государственная собственность на которые  не разграничена»</t>
  </si>
  <si>
    <t>3120000000</t>
  </si>
  <si>
    <t xml:space="preserve">Основное мероприятие «Организация работ по проведению кадастровых работ и определению рыночной стоимости земельных участков,  государственная собственность на которые  не разграничена» </t>
  </si>
  <si>
    <t xml:space="preserve">Проведение кадастровых работ по образованию земельных участков и постановке их на кадастровый учет (Закупка товаров, работ и услуг для обеспечения государственных (муниципальных) нужд) </t>
  </si>
  <si>
    <t xml:space="preserve">Определение рыночной стоимости и рыночной величины годового размера арендной платы земельных участков  (Закупка товаров, работ и услуг для обеспечения государственных (муниципальных) нужд) </t>
  </si>
  <si>
    <t xml:space="preserve">Информирование населения путем размещения в печатных изданиях официальной и иной информации в отношении земельных участков (Закупка товаров, работ и услуг для обеспечения государственных (муниципальных) нужд) </t>
  </si>
  <si>
    <t>3120100000</t>
  </si>
  <si>
    <t>Подпрограмма «Профилактика правонарушений и наркомании, борьба с преступностью и обеспечение безопасности граждан»</t>
  </si>
  <si>
    <t>Основное мероприятие "Снижение уровня преступности и повышение результативности профилактики правонарушений и наркомании"</t>
  </si>
  <si>
    <t xml:space="preserve">Профилактика правонарушений и наркомании, борьба с преступностью и обеспечение безопасности граждан (Закупка товаров, работ и услуг для обеспечения государственных (муниципальных) нужд) </t>
  </si>
  <si>
    <t>3330000000</t>
  </si>
  <si>
    <t>3330100000</t>
  </si>
  <si>
    <t>3340000000</t>
  </si>
  <si>
    <t>3340100000</t>
  </si>
  <si>
    <t xml:space="preserve">Основное мероприятие "Совершенствование системы патриотического воспитания детей и молодежи" </t>
  </si>
  <si>
    <t xml:space="preserve">Подпрограмма «Улучшение условий и охраны труда в Тейковском муниципальном районе»
</t>
  </si>
  <si>
    <t>Основное мероприятие "Соблюдение требований охраны труда"</t>
  </si>
  <si>
    <t xml:space="preserve">Обеспечение организации и проведение мероприятий по улучшению условий и охраны труда (Закупка товаров, работ и услуг для обеспечения государственных (муниципальных) нужд) </t>
  </si>
  <si>
    <t>Подпрограмма «Развитие системы организации движения транспортных средств и пешеходов, повышение безопасности дорожных условий»</t>
  </si>
  <si>
    <t>2740000000</t>
  </si>
  <si>
    <t>Основное мероприятие «Организация движения транспортных средств и пешеходов, повышение безопасности дорожных условий"</t>
  </si>
  <si>
    <t xml:space="preserve">Мероприятия по совершенствованию организации движения транспорта и пешеходов на территории Тейковского муниципального района, своевременному выявлению, ликвидации и профилактике возникновения опасных участков (концентрации аварийности) на автомобильных дорогах общего пользования местного значения Тейковского муниципального района (Закупка товаров, работ и услуг для обеспечения государственных (муниципальных) нужд) </t>
  </si>
  <si>
    <t>2740100000</t>
  </si>
  <si>
    <t xml:space="preserve">Подпрограмма «Создание условий для развития молодежной политики на территории Тейковского муниципального района»  </t>
  </si>
  <si>
    <t xml:space="preserve">Мероприятия по гражданско – патриотическому воспитанию детей и молодежи (Закупка товаров, работ и услуг для обеспечения государственных (муниципальных) нужд) </t>
  </si>
  <si>
    <t>2180100130</t>
  </si>
  <si>
    <t>2180100140</t>
  </si>
  <si>
    <t>2180100150</t>
  </si>
  <si>
    <t>2210400200</t>
  </si>
  <si>
    <t>2320100410</t>
  </si>
  <si>
    <t>2410160010</t>
  </si>
  <si>
    <t>2410160020</t>
  </si>
  <si>
    <t>2510100450</t>
  </si>
  <si>
    <t>2610100550</t>
  </si>
  <si>
    <t>2730100600</t>
  </si>
  <si>
    <t>2740100610</t>
  </si>
  <si>
    <t>2850120530</t>
  </si>
  <si>
    <t>2850120540</t>
  </si>
  <si>
    <t>2850260200</t>
  </si>
  <si>
    <t>2860120550</t>
  </si>
  <si>
    <t>2860120560</t>
  </si>
  <si>
    <t>2870160220</t>
  </si>
  <si>
    <t>2870120570</t>
  </si>
  <si>
    <t>2880120580</t>
  </si>
  <si>
    <t>2880120590</t>
  </si>
  <si>
    <t>2890120600</t>
  </si>
  <si>
    <t>2910120700</t>
  </si>
  <si>
    <t>3110120800</t>
  </si>
  <si>
    <t>3110120810</t>
  </si>
  <si>
    <t>3110120820</t>
  </si>
  <si>
    <t>3120120850</t>
  </si>
  <si>
    <t>3120120860</t>
  </si>
  <si>
    <t>3120120870</t>
  </si>
  <si>
    <t>3210100700</t>
  </si>
  <si>
    <t>3310100810</t>
  </si>
  <si>
    <t>3320100820</t>
  </si>
  <si>
    <t>3320100830</t>
  </si>
  <si>
    <t>3330100850</t>
  </si>
  <si>
    <t>3340100900</t>
  </si>
  <si>
    <t>3340100910</t>
  </si>
  <si>
    <t xml:space="preserve">района на 2021 год </t>
  </si>
  <si>
    <t>3330180360</t>
  </si>
  <si>
    <t>Основное мероприятие «Организация мероприятий и акций, направленных на повышение качества жизни граждан пожилого возраста»</t>
  </si>
  <si>
    <t>Основное мероприятие «Предоставление мер социальной поддержки детям-сиротам и детям, оставшимся без попечения родителей, лицам из числа указанной категории детей»</t>
  </si>
  <si>
    <t>бюджета Тейковского муниципального района на 2021 год по разделам и подразделам функциональной классификации расходов Российской Федерации</t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</si>
  <si>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муниципальных дошкольных образовательных организациях и детьми, нуждающимися в длительном лечении, в муниципальных дошкольных образовательных организациях, осуществляющих оздоровление  (Закупка товаров, работ и услуг для обеспечения государственных (муниципальных) нужд) </t>
  </si>
  <si>
    <t>Осуществление полномочий по созданию и организации деятельности комиссий по делам несовершеннолетних и защите их прав 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</si>
  <si>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Осуществление полномочий по созданию и организации деятельности комиссий по делам несовершеннолетних и защите их прав  (Закупка товаров, работ и услуг для обеспечения государственных (муниципальных) нужд) </t>
  </si>
  <si>
    <t xml:space="preserve">Субвенции бюджетам муниципальных районов и городских округов Ивановской области на осуществление отдельных государственных полномочий в области обращения с животными в части организации мероприятий при осуществлении деятельности по обращению с животными без владельцев  (Закупка товаров, работ и услуг для обеспечения государственных (муниципальных) нужд) </t>
  </si>
  <si>
    <t xml:space="preserve">Проектирование строительства (реконструкции), капитального ремонта, строительство (реконструкцию), капитальный ремонт, ремонт и содержание автомобильных дорог общего пользования местного значения, в том числе на формирование муниципальных дорожных фондов (Закупка товаров, работ и услуг для обеспечения государственных (муниципальных) нужд) 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</si>
  <si>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</si>
  <si>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 (Закупка товаров, работ и услуг для обеспечения государственных (муниципальных) нужд) </t>
  </si>
  <si>
    <t>Региональный проект "Современная школа"</t>
  </si>
  <si>
    <t>211Е100000</t>
  </si>
  <si>
    <t xml:space="preserve">Межбюджетные трансферты на осуществление переданных полномочий сельским поселениям на организацию в границах поселений водоснабжения населения (Межбюджетные трансферты) </t>
  </si>
  <si>
    <t>2860108050</t>
  </si>
  <si>
    <t xml:space="preserve">Межбюджетные трансферты бюджетам сельских поселений на исполнение полномочий по организации ритуальных услуг и содержание мест захоронения сельских поселений (Межбюджетные трансферты) </t>
  </si>
  <si>
    <t>2880108070</t>
  </si>
  <si>
    <t xml:space="preserve">Межбюджетные трансферты на осуществление переданных полномочий сельским поселениям в части содержания муниципального жилого фонда (Межбюджетные трансферты) </t>
  </si>
  <si>
    <t>2850108040</t>
  </si>
  <si>
    <t xml:space="preserve">Межбюджетные трансферты на осуществление переданных полномочий сельским поселениям на организацию в границах поселений теплоснабжения населения (Межбюджетные трансферты) </t>
  </si>
  <si>
    <t>2870108060</t>
  </si>
  <si>
    <t xml:space="preserve">Межбюджетные трансферты на исполнение переданных полномочий сельским поселениям на участие в организации деятельности по накоплению (в том числе раздельному накоплению), сбору и транспортированию, твердых коммунальных отходов сельских поселений (Межбюджетные трансферты) </t>
  </si>
  <si>
    <t>28А0108080</t>
  </si>
  <si>
    <t xml:space="preserve">Межбюджетные трансферты на исполнение переданных полномочий по организации библиотечного обслуживания населения, комплектование и обеспечение сохранности библиотечных фондов библиотек сельских поселений (Межбюджетные трансферты) </t>
  </si>
  <si>
    <t>2210408110</t>
  </si>
  <si>
    <t xml:space="preserve">Межбюджетные трансферты на исполнение переданных полномочий по дорожной деятельности в отношении автомобильных дорог местного значения (Межбюджетные трансферты) </t>
  </si>
  <si>
    <r>
      <t xml:space="preserve">Межбюджетные трансферты бюджетам сельских поселений на исполнение полномочий  по предупреждению и ликвидации последствий чрезвычайных ситуаций и стихийных бедствий природного и техногенного характера  </t>
    </r>
    <r>
      <rPr>
        <sz val="10"/>
        <color rgb="FF000000"/>
        <rFont val="Times New Roman"/>
        <family val="1"/>
        <charset val="204"/>
      </rPr>
      <t xml:space="preserve">(Межбюджетные трансферты) </t>
    </r>
  </si>
  <si>
    <t>Подпрограмма «Переселение граждан из аварийного жилищного фонда на территории сельских поселений Тейковского муниципального района»</t>
  </si>
  <si>
    <t>Основное мероприятие "Переселение граждан из аварийного жилищного фонда "</t>
  </si>
  <si>
    <t xml:space="preserve">Покупка жилых помещений на вторичном рынке для предоставления по договору социального найма жителям муниципальных квартир, подлежащих расселению  (Закупка товаров, работ и услуг для обеспечения государственных (муниципальных) нужд) </t>
  </si>
  <si>
    <t xml:space="preserve">Оценка стоимости жилых помещений, находящихся в собственности граждан, подлежащих расселению (Закупка товаров, работ и услуг для обеспечения государственных (муниципальных) нужд) </t>
  </si>
  <si>
    <t>28Б0000000</t>
  </si>
  <si>
    <t>28Б0100000</t>
  </si>
  <si>
    <t>28Б0120630</t>
  </si>
  <si>
    <t>28Б0120650</t>
  </si>
  <si>
    <t xml:space="preserve">Питание детей из семей находящихся в трудной жизненной ситуации, обучающихся в муниципальных общеобразовательных организациях (Закупка товаров, работ и услуг для обеспечения государственных (муниципальных) нужд) </t>
  </si>
  <si>
    <t>3220100000</t>
  </si>
  <si>
    <t>3220100740</t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</si>
  <si>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«Планировка территории и проведение  комплексных кадастровых работ на территории Тейковского муниципального района»</t>
    </r>
  </si>
  <si>
    <t xml:space="preserve">Подпрограмма «Проведение комплексных кадастровых работ на территории Тейковского муниципального района»
</t>
  </si>
  <si>
    <t>Основное мероприятие «Разработка проектов планировки и межевания территории для проведения комплексных кадастровых работ»</t>
  </si>
  <si>
    <t xml:space="preserve">Разработка проектов планировки территорий  (Закупка товаров, работ и услуг для обеспечения государственных (муниципальных) нужд) 
</t>
  </si>
  <si>
    <t>Основное мероприятие «Комплексные кадастровые работы»</t>
  </si>
  <si>
    <t>2910200000</t>
  </si>
  <si>
    <t>2910220710</t>
  </si>
  <si>
    <t>2920200000</t>
  </si>
  <si>
    <t>2920220750</t>
  </si>
  <si>
    <t>2920220760</t>
  </si>
  <si>
    <t>Совершенствование учительского корпуса (Социальное обеспечение и иные выплаты населению)</t>
  </si>
  <si>
    <t>Питание детей из семей находящихся в трудной жизненной ситуации, обучающихся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</si>
  <si>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Единовременная муниципальная выплата молодым специалистам при первоначальном устройстве на работу в муниципальные организации системы образования Тейковского муниципального района (разовые подъемные) (Социальное обеспечение и иные выплаты населению)</t>
  </si>
  <si>
    <t>Ежемесячные муниципальные компенсации молодым специалистам (Социальное обеспечение и иные выплаты населению)</t>
  </si>
  <si>
    <t>Единовременные муниципальные компенсации молодым специалистам (Социальное обеспечение и иные выплаты населению)</t>
  </si>
  <si>
    <t>2190100430</t>
  </si>
  <si>
    <t>2190100440</t>
  </si>
  <si>
    <t xml:space="preserve">Организационные меры по формированию патриотического сознания детей и молодежи (Предоставление субсидий бюджетным, автономным учреждениям и иным некоммерческим организациям) </t>
  </si>
  <si>
    <t xml:space="preserve">Мероприятия по гражданско – патриотическому воспитанию детей и молодежи (Предоставление субсидий бюджетным, автономным учреждениям и иным некоммерческим организациям) </t>
  </si>
  <si>
    <t xml:space="preserve">Профилактика правонарушений и наркомании, борьба с преступностью и обеспечение безопасности граждан (Предоставление субсидий бюджетным, автономным учреждениям и иным некоммерческим организациям) </t>
  </si>
  <si>
    <t xml:space="preserve">Обеспечение организации и проведение мероприятий по улучшению условий и охраны труда  (Предоставление субсидий бюджетным, автономным учреждениям и иным некоммерческим организациям) </t>
  </si>
  <si>
    <t xml:space="preserve">Проведение в установленном порядке обязательных и периодических медицинских осмотров (обследований)   (Предоставление субсидий бюджетным, автономным учреждениям и иным некоммерческим организациям) </t>
  </si>
  <si>
    <t xml:space="preserve">Осуществление отдельных государственных полномочий в области обращения с животными в части организации мероприятий при осуществлении деятельности по обращению с животными без владельцев  (Закупка товаров, работ и услуг для обеспечения государственных (муниципальных) нужд) </t>
  </si>
  <si>
    <t>Проведение в установленном порядке обязательных и периодических медицинских осмотров (обследований)  (Предоставление субсидий бюджетным, автономным учреждениям и иным некоммерческим организациям)</t>
  </si>
  <si>
    <t>Обеспечение организации и проведение мероприятий по улучшению условий и охраны труда (Предоставление субсидий бюджетным, автономным учреждениям и иным некоммерческим организациям)</t>
  </si>
  <si>
    <t>Организационные меры по формированию патриотического сознания детей и молодежи (Предоставление субсидий бюджетным, автономным учреждениям и иным некоммерческим организациям)</t>
  </si>
  <si>
    <t>Ежемесячные муниципальные компенсации молодым специалистам  (Социальное обеспечение и иные выплаты населению)</t>
  </si>
  <si>
    <t>Единовременные муниципальные компенсации молодым специалистам  (Социальное обеспечение и иные выплаты населению)</t>
  </si>
  <si>
    <t>Профилактика правонарушений и наркомании, борьба с преступностью и обеспечение безопасности граждан  (Предоставление субсидий бюджетным, автономным учреждениям и иным некоммерческим организациям)</t>
  </si>
  <si>
    <t>Денежная выплата в виде дополнительной стипендии студентам, обучающимся по программам высшего профессионального педагогического образования (бакалавриат), по очной форме обучения на основании заключенных договоров о целевом обучении  (Социальное обеспечение и иные выплаты населению)</t>
  </si>
  <si>
    <t>2120100340</t>
  </si>
  <si>
    <t>2410120200</t>
  </si>
  <si>
    <t xml:space="preserve">Оказание имущественной поддержки субъектов малого и среднего предпринимательства (Закупка товаров, работ и услуг для обеспечения государственных (муниципальных) нужд) </t>
  </si>
  <si>
    <t>3310100840</t>
  </si>
  <si>
    <t xml:space="preserve">Вносимые изменения </t>
  </si>
  <si>
    <t>Утверждено по бюджету на 2021 г.</t>
  </si>
  <si>
    <t>Утверждено по бюджету на              2021 г.</t>
  </si>
  <si>
    <t>Утверждено по бюджету на             2021 г.</t>
  </si>
  <si>
    <t>21101S1950</t>
  </si>
  <si>
    <t>Мероприятия на укрепление материально-технической базы муниципальных образовательных организаций Ивановской области (Закупка товаров, работ и услуг для обеспечения государственных (муниципальных) нужд)</t>
  </si>
  <si>
    <t>Мероприятия на укрепление материально-технической базы муниципальных образовательных организаций Ивановской области (Предоставление субсидий бюджетным, автономным учреждениям и иным некоммерческим организациям)</t>
  </si>
  <si>
    <t xml:space="preserve">Организация бесплатного горячего питания обучающихся, получающих начальное общее образование в муниципальных образовательных организациях (Закупка товаров, работ и услуг для обеспечения государственных (муниципальных) нужд) </t>
  </si>
  <si>
    <t>21201L3041</t>
  </si>
  <si>
    <t xml:space="preserve">Организация бесплатного горячего питания обучающихся, получающих начальное общее образование в муниципальных образовательных организациях (Предоставление субсидий бюджетным, автономным учреждениям и иным некоммерческим организациям) </t>
  </si>
  <si>
    <t>Совершенствование учительского корпуса (Закупка товаров, работ и услуг для обеспечения государственных (муниципальных) нужд)</t>
  </si>
  <si>
    <t xml:space="preserve">Ремонт и капитальный ремонт автомобильных дорог в рамках иных непрограммных мероприятий по наказам избирателей депутатам Ивановской областной Думы на 2021 год (Закупка товаров, работ и услуг для обеспечения государственных (муниципальных) нужд)  </t>
  </si>
  <si>
    <t xml:space="preserve">Проведение кадастровых работ в отношении неиспользуемых земель из состава земель сельскохозяйственного назначения (Закупка товаров, работ и услуг для обеспечения государственных (муниципальных) нужд) </t>
  </si>
  <si>
    <t xml:space="preserve">Межбюджетные трансферты на организацию в границах поселения газоснабжения населения (Межбюджетные трансферты) </t>
  </si>
  <si>
    <t>2830108030</t>
  </si>
  <si>
    <t xml:space="preserve">Реализация полномочий Российской Федерации по проведению Всероссийской переписи населения 2020 года </t>
  </si>
  <si>
    <t xml:space="preserve">Проведение Всероссийской переписи населения 2020 года (Закупка товаров, работ и услуг для обеспечения государственных (муниципальных) нужд) </t>
  </si>
  <si>
    <t>27201S1990</t>
  </si>
  <si>
    <t>000 01 06 00 00 00 0000 000</t>
  </si>
  <si>
    <t xml:space="preserve">Иные источники внутреннего финансирования дефицитов бюджетов </t>
  </si>
  <si>
    <t>000 01 06 05 00 00 0000 000</t>
  </si>
  <si>
    <t>Бюджетные кредиты, предоставленные внутри страны в валюте Российской Федерации</t>
  </si>
  <si>
    <t>Предоставление бюджетных кредитов внутри страны в валюте Российской Федерации</t>
  </si>
  <si>
    <t>000 01 06 05 02 00 0000 500</t>
  </si>
  <si>
    <t>Предоставление бюджетных кредитов другим бюджетам  бюджетной системы Российской Федерации в валюте Российской Федерации</t>
  </si>
  <si>
    <t>000 01 06 05 02 05 0000 540</t>
  </si>
  <si>
    <t>Предоставление бюджетных кредитов другим бюджетам  бюджетной системы Российской Федерации из бюджетов муниципальных районов в валюте Российской Федерации</t>
  </si>
  <si>
    <t>040 01 06 05 02 05 0000 540</t>
  </si>
  <si>
    <t>000 01 06 05 00 00 0000 600</t>
  </si>
  <si>
    <t>Возврат бюджетных кредитов, предоставленных внутри страны в валюте Российской Федерации</t>
  </si>
  <si>
    <t>000 01 06 05 02 00 0000 640</t>
  </si>
  <si>
    <t>Возврат бюджетных кредитов, предоставленных  другим бюджетам бюджетной системы Российской Федерации в валюте Российской Федерации</t>
  </si>
  <si>
    <t>040 01 06 05 02 05 0000 640</t>
  </si>
  <si>
    <t>Возврат бюджетных кредитов, предоставленных  другим бюджетам бюджетной системы Российской Федерации в бюджеты муниципальных районов в валюте Российской Федерации</t>
  </si>
  <si>
    <t>Мероприятия по гражданско – патриотическому воспитанию детей и молодежи Предоставление субсидий бюджетным, автономным учреждениям и иным некоммерческим организациям)</t>
  </si>
  <si>
    <t>Питание детей из семей находящихся в трудной жизненной ситуации, обучающихся в муниципальных общеобразовательных организациях  (Предоставление субсидий бюджетным, автономным учреждениям и иным некоммерческим организациям)</t>
  </si>
  <si>
    <t>29202L5762</t>
  </si>
  <si>
    <t>2920120760</t>
  </si>
  <si>
    <t>29202S3160</t>
  </si>
  <si>
    <t xml:space="preserve">Разработка проектно-сметной документации объектов социальной и инженерной инфраструктуры населенных пунктов, расположенных в сельской местности (Капитальные вложения в объекты государственной (муниципальной) собственности) </t>
  </si>
  <si>
    <t>211Е452100</t>
  </si>
  <si>
    <t>Региональный проект "Цифровая образовательная среда"</t>
  </si>
  <si>
    <t>Обеспечение образовательных организаций материально-технической базой для внедрения цифровой образовательной среды (Предоставление субсидий бюджетным, автономным учреждениям и иным некоммерческим организациям)</t>
  </si>
  <si>
    <t>211E400000</t>
  </si>
  <si>
    <t>Обеспечение комплексного развития сельских территорий (распределительный газопровод в с.Морозово Тейковского муниципального района Ивановской области - 2 этап) (Межбюджетные трансферты)</t>
  </si>
  <si>
    <t xml:space="preserve">На рзработку проектно-сметной документации объектов социальной и инженерной инфраструктуры населенных пунктов, расположенных в сельской местности (Капитальные вложения в объекты государственной (муниципальной) собственности) </t>
  </si>
  <si>
    <t>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 (Предоставление субсидий бюджетным, автономным учреждениям и иным некоммерческим организациям)</t>
  </si>
  <si>
    <r>
      <t xml:space="preserve">Проведение официальных физкультурно – оздоровительных и спортивных мероприятий 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</si>
  <si>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Проведение официальных физкультурно – оздоровительных и спортивных мероприятий  </t>
    </r>
    <r>
      <rPr>
        <sz val="10"/>
        <color rgb="FF000000"/>
        <rFont val="Times New Roman"/>
        <family val="1"/>
        <charset val="204"/>
      </rPr>
      <t xml:space="preserve">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</si>
  <si>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Проведение обследования состояния многоквартирных домов, расположенных на территории Тейковского муниципального района, на предмет возможности или невозможности проведения капитального ремонта домов в целом или признание домов аварийными и подлежащими сносу (Закупка товаров, работ и услуг для обеспечения государственных (муниципальных) нужд) 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</si>
  <si>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</si>
  <si>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</si>
  <si>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040 1 11 05035 05 0000 120</t>
  </si>
  <si>
    <t xml:space="preserve">  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</si>
  <si>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</si>
  <si>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</si>
  <si>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Дотации бюджетам муниципальных районов на поддержку мер по обеспечению сбалансированности бюджетов</t>
  </si>
  <si>
    <t>040 2022516905 0000 150</t>
  </si>
  <si>
    <t xml:space="preserve">Субсидии бюджетам муниципальных районов на 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
</t>
  </si>
  <si>
    <t>Субсидии бюджетам муниципальных районов на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</si>
  <si>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040 2022521005 0000 150</t>
  </si>
  <si>
    <t xml:space="preserve">Субсидии бюджетам муниципальных районов на обеспечение образовательных организаций материально-технической базы для внедрения цифровой образовательной среды </t>
  </si>
  <si>
    <t>040 2022021605 0000 150</t>
  </si>
  <si>
    <t>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</si>
  <si>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040 2022530405 0000 150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</si>
  <si>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</si>
  <si>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040 2022757605 0000 150</t>
  </si>
  <si>
    <t>Субсидии бюджетам муниципальных районов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</si>
  <si>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040 2 02 35120 05 0000 150</t>
  </si>
  <si>
    <t>040 2 02 35469 05 0000 150</t>
  </si>
  <si>
    <t>Субвенции бюджетам муниципальных районов на проведение Всероссийской переписи населения 2020 года</t>
  </si>
  <si>
    <t>040 2 02 39999 05 0000 150</t>
  </si>
  <si>
    <t xml:space="preserve">  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</si>
  <si>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040 2 02 45303 05 0000 150</t>
  </si>
  <si>
    <t xml:space="preserve">Межбюджетные трансферты бюджетам муниципальных районов  на ежемесячное денежное вознаграждение за классное руководство педагогическим работникам государственных и муниципальных общеобразовательных  организаций </t>
  </si>
  <si>
    <t>040 2 19 60010 05 0000 150</t>
  </si>
  <si>
    <t xml:space="preserve">  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</si>
  <si>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023 1160105301 0000 140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</si>
  <si>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</si>
  <si>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023 1160106301 0000 140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</si>
  <si>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</si>
  <si>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023 1160107301 0000 140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</si>
  <si>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</si>
  <si>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023 1160120301 0000 140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</si>
  <si>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</si>
  <si>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023 1160112301 0000 140</t>
  </si>
  <si>
    <t>Административные штрафы, установленные главой 12 Кодекса Российской Федерации об административных правонарушениях, за административные правонарушения в области дорожного движения, налагаемые мировыми судьями, комиссиями по делам несовершеннолетних и защите их прав</t>
  </si>
  <si>
    <t xml:space="preserve">  Плата за размещение отходов производства </t>
  </si>
  <si>
    <t xml:space="preserve">  Плата за размещение твердых коммунальных отходов 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</si>
  <si>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</si>
  <si>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</si>
  <si>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</si>
  <si>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 xml:space="preserve"> 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</si>
  <si>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182 1 05 02010 02 0000 110</t>
  </si>
  <si>
    <t>182 1 05 04020 02 0000 110</t>
  </si>
  <si>
    <t xml:space="preserve">  Налог, взимаемый в связи с применением патентной системы налогообложения, зачисляемый в бюджеты муниципальных районов </t>
  </si>
  <si>
    <t>182 1 05 03010 01 0000 110</t>
  </si>
  <si>
    <t>100 1 03 02231 01 0000 110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</si>
  <si>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</si>
  <si>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100 1 03 02241 01 0000 110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</si>
  <si>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</si>
  <si>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100 1 03 02251 01 0000 110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</si>
  <si>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</si>
  <si>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100 1 03 02261 01 0000 110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</si>
  <si>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</si>
  <si>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от 16.12.2020  № 3/8 </t>
  </si>
  <si>
    <t>от 16.12.2020  № 3/8</t>
  </si>
  <si>
    <t>от 16.12.2020 № 3/8</t>
  </si>
  <si>
    <t>от 16.12.2020 г.  № 3/8</t>
  </si>
  <si>
    <t>ДОХОДЫ</t>
  </si>
  <si>
    <t xml:space="preserve">   бюджета Тейковского муниципального района по кодам классификации доходов бюджетов на 2021 год</t>
  </si>
  <si>
    <t>Код классификации доходов бюджетов Российской Федерации</t>
  </si>
  <si>
    <t xml:space="preserve"> 000 1000000000 0000 000</t>
  </si>
  <si>
    <t xml:space="preserve">  НАЛОГОВЫЕ И НЕНАЛОГОВЫЕ ДОХОДЫ</t>
  </si>
  <si>
    <t xml:space="preserve"> 000 1010000000 0000 000</t>
  </si>
  <si>
    <t xml:space="preserve">  НАЛОГИ НА ПРИБЫЛЬ, ДОХОДЫ</t>
  </si>
  <si>
    <t xml:space="preserve"> 000 1010200001 0000 110</t>
  </si>
  <si>
    <t xml:space="preserve">  Налог на доходы физических лиц</t>
  </si>
  <si>
    <t>182 1 01 02010 01 0000 110</t>
  </si>
  <si>
    <t>182 1 01 02020 01 0000 110</t>
  </si>
  <si>
    <t>182 1 01 02030 01 0000 110</t>
  </si>
  <si>
    <t>182 1 01 02040 01 0000 110</t>
  </si>
  <si>
    <t>000 1030000000 0000 000</t>
  </si>
  <si>
    <t xml:space="preserve">  НАЛОГИ НА ТОВАРЫ (РАБОТЫ, УСЛУГИ), РЕАЛИЗУЕМЫЕ НА ТЕРРИТОРИИ РОССИЙСКОЙ ФЕДЕРАЦИИ</t>
  </si>
  <si>
    <t>000 1 03 02000 01 0000 110</t>
  </si>
  <si>
    <t xml:space="preserve">  Акцизы по подакцизным товарам (продукции), производимым на территории Российской Федерации</t>
  </si>
  <si>
    <t>000 1 03 02230 01 0000 110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</si>
  <si>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</si>
  <si>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</si>
  <si>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</si>
  <si>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</si>
  <si>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</si>
  <si>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</si>
  <si>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</si>
  <si>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000 1050000000 0000 000</t>
  </si>
  <si>
    <t xml:space="preserve">  НАЛОГИ НА СОВОКУПНЫЙ ДОХОД</t>
  </si>
  <si>
    <t>000 1 05 02000 02 0000 110</t>
  </si>
  <si>
    <t xml:space="preserve">  Единый налог на вмененный доход для отдельных видов деятельности</t>
  </si>
  <si>
    <t>000 1 05 03000 01 0000 110</t>
  </si>
  <si>
    <t xml:space="preserve">  Единый сельскохозяйственный налог</t>
  </si>
  <si>
    <t>000 1 05 04000 02 0000 110</t>
  </si>
  <si>
    <t xml:space="preserve">  Налог, взимаемый в связи с применением патентной системы налогообложения</t>
  </si>
  <si>
    <t xml:space="preserve"> 000 1070000000 0000 000</t>
  </si>
  <si>
    <t xml:space="preserve">  НАЛОГИ, СБОРЫ И РЕГУЛЯРНЫЕ ПЛАТЕЖИ ЗА ПОЛЬЗОВАНИЕ ПРИРОДНЫМИ РЕСУРСАМИ</t>
  </si>
  <si>
    <t xml:space="preserve"> 000 1070100001 0000 110</t>
  </si>
  <si>
    <t xml:space="preserve">  Налог на добычу полезных ископаемых</t>
  </si>
  <si>
    <t>182 1070102001 0000 110</t>
  </si>
  <si>
    <t xml:space="preserve">  Налог на добычу общераспространенных полезных ископаемых</t>
  </si>
  <si>
    <t>000 1080000000 0000 000</t>
  </si>
  <si>
    <t>ГОСУДАРСТВЕННАЯ ПОШЛИНА</t>
  </si>
  <si>
    <t>000 1080300001 0000 110</t>
  </si>
  <si>
    <t>Государственная пошлина по делам, рассматриваемым в судах общей юрисдикции, мировыми судьями</t>
  </si>
  <si>
    <t>182 1080301001 0000 110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</si>
  <si>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</si>
  <si>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 xml:space="preserve"> 000 1110000000 0000 000</t>
  </si>
  <si>
    <t xml:space="preserve">  ДОХОДЫ ОТ ИСПОЛЬЗОВАНИЯ ИМУЩЕСТВА, НАХОДЯЩЕГОСЯ В ГОСУДАРСТВЕННОЙ И МУНИЦИПАЛЬНОЙ СОБСТВЕННОСТИ</t>
  </si>
  <si>
    <t>000 1 11 05000 00 0000 120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</si>
  <si>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</si>
  <si>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000 1110501000 0000 120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</si>
  <si>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</si>
  <si>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040 1110501305 0000 120</t>
  </si>
  <si>
    <t>040 1110501313 0000 120</t>
  </si>
  <si>
    <t>000 1 11 05030 00 0000 120</t>
  </si>
  <si>
    <t xml:space="preserve">  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</si>
  <si>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 xml:space="preserve"> 000 1120000000 0000 000</t>
  </si>
  <si>
    <t xml:space="preserve">  ПЛАТЕЖИ ПРИ ПОЛЬЗОВАНИИ ПРИРОДНЫМИ РЕСУРСАМИ</t>
  </si>
  <si>
    <t xml:space="preserve"> 000 1120100001 0000 120</t>
  </si>
  <si>
    <t xml:space="preserve">  Плата за негативное воздействие на окружающую среду</t>
  </si>
  <si>
    <t>048 1120101001 0000 120</t>
  </si>
  <si>
    <t xml:space="preserve">  Плата за выбросы загрязняющих веществ в атмосферный воздух стационарными объектами</t>
  </si>
  <si>
    <t>048 1120103001 0000 120</t>
  </si>
  <si>
    <t xml:space="preserve">  Плата за сбросы загрязняющих веществ в водные объекты</t>
  </si>
  <si>
    <t>048 1120104101 0000 120</t>
  </si>
  <si>
    <t>048 1120104201 6000 120</t>
  </si>
  <si>
    <t xml:space="preserve"> 000 1130000000 0000 000</t>
  </si>
  <si>
    <t xml:space="preserve">  ДОХОДЫ ОТ ОКАЗАНИЯ ПЛАТНЫХ УСЛУГ И КОМПЕНСАЦИИ ЗАТРАТ ГОСУДАРСТВА</t>
  </si>
  <si>
    <t xml:space="preserve"> 000 1130100000 0000 130</t>
  </si>
  <si>
    <t xml:space="preserve">  Доходы от оказания платных услуг (работ)</t>
  </si>
  <si>
    <t xml:space="preserve"> 000 1130199000 0000 130</t>
  </si>
  <si>
    <t xml:space="preserve">  Прочие доходы от оказания платных услуг (работ)</t>
  </si>
  <si>
    <t>040 1130199505 0000 130</t>
  </si>
  <si>
    <t xml:space="preserve">  Прочие доходы от оказания платных услуг (работ) получателями средств бюджетов муниципальных районов</t>
  </si>
  <si>
    <t>042 1130199505 0000 130</t>
  </si>
  <si>
    <t xml:space="preserve"> 000 1140000000 0000 000</t>
  </si>
  <si>
    <t xml:space="preserve">  ДОХОДЫ ОТ ПРОДАЖИ МАТЕРИАЛЬНЫХ И НЕМАТЕРИАЛЬНЫХ АКТИВОВ</t>
  </si>
  <si>
    <t>000 1 14 06000 00 0000 430</t>
  </si>
  <si>
    <t xml:space="preserve">  Доходы от продажи земельных участков, находящихся в государственной и муниципальной собственности</t>
  </si>
  <si>
    <t>000 1 14 06010 00 0000 430</t>
  </si>
  <si>
    <t xml:space="preserve">  Доходы от продажи земельных участков, государственная собственность на которые не разграничена</t>
  </si>
  <si>
    <t>040 1 14 06013 05 0000 430</t>
  </si>
  <si>
    <t>040 1 14 06013 13 0000 430</t>
  </si>
  <si>
    <t xml:space="preserve"> 000 1160000000 0000 000</t>
  </si>
  <si>
    <t xml:space="preserve">  ШТРАФЫ, САНКЦИИ, ВОЗМЕЩЕНИЕ УЩЕРБА</t>
  </si>
  <si>
    <t xml:space="preserve"> 000 1170000000 0000 000</t>
  </si>
  <si>
    <t xml:space="preserve">  ПРОЧИЕ НЕНАЛОГОВЫЕ ДОХОДЫ</t>
  </si>
  <si>
    <t xml:space="preserve"> 000 1170500000 0000 180</t>
  </si>
  <si>
    <t xml:space="preserve">  Прочие неналоговые доходы</t>
  </si>
  <si>
    <t>040 1170505005 0000 180</t>
  </si>
  <si>
    <t xml:space="preserve">  Прочие неналоговые доходы бюджетов муниципальных районов</t>
  </si>
  <si>
    <t xml:space="preserve"> 000 2000000000 0000 000</t>
  </si>
  <si>
    <t xml:space="preserve">  БЕЗВОЗМЕЗДНЫЕ ПОСТУПЛЕНИЯ</t>
  </si>
  <si>
    <t xml:space="preserve"> 000 2020000000 0000 000</t>
  </si>
  <si>
    <t xml:space="preserve">  БЕЗВОЗМЕЗДНЫЕ ПОСТУПЛЕНИЯ ОТ ДРУГИХ БЮДЖЕТОВ БЮДЖЕТНОЙ СИСТЕМЫ РОССИЙСКОЙ ФЕДЕРАЦИИ</t>
  </si>
  <si>
    <t xml:space="preserve"> 000 2021000000 0000 150</t>
  </si>
  <si>
    <t xml:space="preserve">  Дотации бюджетам бюджетной системы Российской Федерации </t>
  </si>
  <si>
    <t xml:space="preserve"> 000 2021500100 0000 150</t>
  </si>
  <si>
    <t xml:space="preserve">  Дотации на выравнивание бюджетной обеспеченности</t>
  </si>
  <si>
    <t>040 2021500105 0000 150</t>
  </si>
  <si>
    <t xml:space="preserve">  Дотации бюджетам муниципальных районов на выравнивание  бюджетной обеспеченности</t>
  </si>
  <si>
    <t>000 2021500200 0000 150</t>
  </si>
  <si>
    <t>Дотации бюджетам на поддержку мер по обеспечению сбалансированности бюджетов</t>
  </si>
  <si>
    <t>040 2021500205 0000 150</t>
  </si>
  <si>
    <t xml:space="preserve"> 000 2022000000 0000 150</t>
  </si>
  <si>
    <t xml:space="preserve">  Субсидии бюджетам бюджетной системы Российской Федерации (межбюджетные субсидии)</t>
  </si>
  <si>
    <t>000 2022516900 0000 150</t>
  </si>
  <si>
    <t xml:space="preserve">Субсидии бюджетам на 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
</t>
  </si>
  <si>
    <t>000 2022021600 0000 150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</si>
  <si>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</si>
  <si>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Субсидии бюджетам на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</si>
  <si>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000 2022521000 0000 150</t>
  </si>
  <si>
    <t xml:space="preserve">Субсидии бюджетам на обеспечение образовательных организаций материально-технической базы для внедрения цифровой образовательной среды </t>
  </si>
  <si>
    <t>000 2022530400 0000 150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</si>
  <si>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</si>
  <si>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040 2022757600 0000 150</t>
  </si>
  <si>
    <t>Субсидии бюджетам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</si>
  <si>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 xml:space="preserve"> 000 2022999900 0000 150</t>
  </si>
  <si>
    <t xml:space="preserve">  Прочие субсидии</t>
  </si>
  <si>
    <t>040 2022999905 0000 150</t>
  </si>
  <si>
    <t xml:space="preserve">  Прочие субсидии бюджетам муниципальных районов</t>
  </si>
  <si>
    <t xml:space="preserve"> 000 2023000000 0000 150</t>
  </si>
  <si>
    <t xml:space="preserve">  Субвенции бюджетам бюджетной системы Российской Федерации</t>
  </si>
  <si>
    <t>000 202 3002400 0000 150</t>
  </si>
  <si>
    <t xml:space="preserve">  Субвенции местным бюджетам на выполнение передаваемых полномочий субъектов Российской Федерации</t>
  </si>
  <si>
    <t>040 202 3002405 0000 150</t>
  </si>
  <si>
    <t xml:space="preserve">  Субвенции бюджетам муниципальных районов на выполнение передаваемых полномочий субъектов Российской Федерации</t>
  </si>
  <si>
    <t>000 2 02 35082 00 0000 150</t>
  </si>
  <si>
    <t xml:space="preserve">  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</si>
  <si>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040 2 02 35082 05 0000 150</t>
  </si>
  <si>
    <t xml:space="preserve">  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</si>
  <si>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000 2 02 35120 00 0000 150</t>
  </si>
  <si>
    <t xml:space="preserve">  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</si>
  <si>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 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</si>
  <si>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000 2 02 35469 00 0000 150</t>
  </si>
  <si>
    <t>Субвенции бюджетам на проведение Всероссийской переписи населения 2020 года</t>
  </si>
  <si>
    <t>000 2 02 39999 00 0000 150</t>
  </si>
  <si>
    <t xml:space="preserve">  Прочие субвенции</t>
  </si>
  <si>
    <t xml:space="preserve">  Прочие субвенции бюджетам муниципальных районов</t>
  </si>
  <si>
    <t xml:space="preserve"> 000 2024000000 0000 150</t>
  </si>
  <si>
    <t xml:space="preserve">  Иные межбюджетные трансферты</t>
  </si>
  <si>
    <t xml:space="preserve"> 000 2024001400 0000 150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</si>
  <si>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</si>
  <si>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040 2024001405 0000 150</t>
  </si>
  <si>
    <t xml:space="preserve">000 2024530300 0000 150
</t>
  </si>
  <si>
    <t>Межбюджетные трансферты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</si>
  <si>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000 2 18 00000 00 0000 000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</si>
  <si>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</si>
  <si>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000 2180000005 0000 150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</si>
  <si>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</si>
  <si>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040 2186001005 0000 150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</si>
  <si>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</si>
  <si>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000 2 19 00000 00 0000 000</t>
  </si>
  <si>
    <t xml:space="preserve">  ВОЗВРАТ ОСТАТКОВ СУБСИДИЙ, СУБВЕНЦИЙ И ИНЫХ МЕЖБЮДЖЕТНЫХ ТРАНСФЕРТОВ, ИМЕЮЩИХ ЦЕЛЕВОЕ НАЗНАЧЕНИЕ, ПРОШЛЫХ ЛЕТ</t>
  </si>
  <si>
    <t>000 2 19 00000 05 0000 150</t>
  </si>
  <si>
    <t xml:space="preserve">  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</si>
  <si>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  Итого доходов</t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</si>
  <si>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(Социальное обеспечение и иные выплаты населению) 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</si>
  <si>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 (Социальное обеспечение и иные выплаты населению)</t>
    </r>
  </si>
  <si>
    <t>от 28.04.2021 г. № 8/4</t>
  </si>
  <si>
    <t>от 28.04.2021  № 8/4</t>
  </si>
  <si>
    <t>от 28.04.2021 № 8/4</t>
  </si>
</sst>
</file>

<file path=xl/styles.xml><?xml version="1.0" encoding="utf-8"?>
<styleSheet xmlns="http://schemas.openxmlformats.org/spreadsheetml/2006/main">
  <fonts count="26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Arial Cyr"/>
    </font>
    <font>
      <sz val="13"/>
      <color rgb="FF000000"/>
      <name val="Times New Roman"/>
      <family val="1"/>
      <charset val="204"/>
    </font>
    <font>
      <b/>
      <sz val="10"/>
      <color rgb="FF000000"/>
      <name val="Arial Cy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0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99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6">
    <xf numFmtId="0" fontId="0" fillId="0" borderId="0"/>
    <xf numFmtId="0" fontId="17" fillId="0" borderId="10">
      <alignment horizontal="left" wrapText="1" indent="2"/>
    </xf>
    <xf numFmtId="49" fontId="17" fillId="0" borderId="11">
      <alignment horizontal="center"/>
    </xf>
    <xf numFmtId="0" fontId="17" fillId="0" borderId="10">
      <alignment horizontal="left" wrapText="1" indent="2"/>
    </xf>
    <xf numFmtId="49" fontId="17" fillId="0" borderId="11">
      <alignment horizontal="center"/>
    </xf>
    <xf numFmtId="4" fontId="19" fillId="2" borderId="12">
      <alignment horizontal="right" vertical="top" shrinkToFit="1"/>
    </xf>
  </cellStyleXfs>
  <cellXfs count="205">
    <xf numFmtId="0" fontId="0" fillId="0" borderId="0" xfId="0"/>
    <xf numFmtId="0" fontId="1" fillId="0" borderId="0" xfId="0" applyFont="1" applyAlignment="1">
      <alignment horizontal="right" indent="15"/>
    </xf>
    <xf numFmtId="0" fontId="0" fillId="0" borderId="0" xfId="0" applyFont="1"/>
    <xf numFmtId="0" fontId="4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4" fillId="0" borderId="1" xfId="0" applyFont="1" applyFill="1" applyBorder="1" applyAlignment="1">
      <alignment horizontal="justify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 vertical="top" wrapText="1"/>
    </xf>
    <xf numFmtId="0" fontId="2" fillId="0" borderId="0" xfId="0" applyFont="1" applyAlignment="1">
      <alignment horizontal="right" indent="15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0" fontId="8" fillId="0" borderId="7" xfId="0" applyFont="1" applyBorder="1" applyAlignment="1">
      <alignment vertical="top" wrapText="1"/>
    </xf>
    <xf numFmtId="0" fontId="2" fillId="0" borderId="0" xfId="0" applyFont="1" applyAlignment="1">
      <alignment horizontal="right" wrapText="1"/>
    </xf>
    <xf numFmtId="0" fontId="8" fillId="0" borderId="1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8" fillId="0" borderId="1" xfId="0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justify" vertical="top" wrapText="1"/>
    </xf>
    <xf numFmtId="0" fontId="5" fillId="0" borderId="1" xfId="0" applyFont="1" applyFill="1" applyBorder="1" applyAlignment="1">
      <alignment horizontal="center" vertical="top" wrapText="1"/>
    </xf>
    <xf numFmtId="49" fontId="11" fillId="0" borderId="1" xfId="0" applyNumberFormat="1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justify" vertical="top" wrapText="1"/>
    </xf>
    <xf numFmtId="0" fontId="10" fillId="0" borderId="1" xfId="0" applyFont="1" applyFill="1" applyBorder="1" applyAlignment="1">
      <alignment horizontal="justify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wrapText="1" shrinkToFit="1"/>
    </xf>
    <xf numFmtId="0" fontId="5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justify" vertical="top" wrapText="1"/>
    </xf>
    <xf numFmtId="0" fontId="10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0" fontId="16" fillId="0" borderId="1" xfId="0" applyFont="1" applyFill="1" applyBorder="1" applyAlignment="1">
      <alignment wrapText="1"/>
    </xf>
    <xf numFmtId="4" fontId="20" fillId="0" borderId="1" xfId="0" applyNumberFormat="1" applyFont="1" applyBorder="1" applyAlignment="1">
      <alignment horizontal="center" vertical="top" wrapText="1"/>
    </xf>
    <xf numFmtId="4" fontId="7" fillId="0" borderId="1" xfId="0" applyNumberFormat="1" applyFont="1" applyFill="1" applyBorder="1" applyAlignment="1">
      <alignment horizontal="center" vertical="top" wrapText="1"/>
    </xf>
    <xf numFmtId="4" fontId="6" fillId="0" borderId="1" xfId="0" applyNumberFormat="1" applyFont="1" applyFill="1" applyBorder="1" applyAlignment="1">
      <alignment horizontal="center" vertical="top" wrapText="1"/>
    </xf>
    <xf numFmtId="4" fontId="20" fillId="0" borderId="1" xfId="0" applyNumberFormat="1" applyFont="1" applyFill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 vertical="top"/>
    </xf>
    <xf numFmtId="0" fontId="2" fillId="0" borderId="0" xfId="0" applyFont="1" applyFill="1"/>
    <xf numFmtId="0" fontId="0" fillId="0" borderId="0" xfId="0" applyFill="1"/>
    <xf numFmtId="0" fontId="5" fillId="0" borderId="1" xfId="0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9" fillId="0" borderId="0" xfId="0" applyFont="1" applyFill="1"/>
    <xf numFmtId="0" fontId="12" fillId="0" borderId="0" xfId="0" applyFont="1" applyFill="1"/>
    <xf numFmtId="4" fontId="6" fillId="0" borderId="1" xfId="0" applyNumberFormat="1" applyFont="1" applyFill="1" applyBorder="1" applyAlignment="1">
      <alignment horizontal="center" vertical="top"/>
    </xf>
    <xf numFmtId="4" fontId="4" fillId="0" borderId="1" xfId="0" applyNumberFormat="1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wrapText="1"/>
    </xf>
    <xf numFmtId="0" fontId="0" fillId="0" borderId="1" xfId="0" applyBorder="1"/>
    <xf numFmtId="49" fontId="7" fillId="0" borderId="1" xfId="0" applyNumberFormat="1" applyFont="1" applyFill="1" applyBorder="1" applyAlignment="1">
      <alignment horizontal="center" vertical="top" wrapText="1"/>
    </xf>
    <xf numFmtId="49" fontId="6" fillId="0" borderId="1" xfId="0" applyNumberFormat="1" applyFont="1" applyFill="1" applyBorder="1" applyAlignment="1">
      <alignment horizontal="center" vertical="top" wrapText="1"/>
    </xf>
    <xf numFmtId="4" fontId="6" fillId="0" borderId="1" xfId="0" applyNumberFormat="1" applyFont="1" applyFill="1" applyBorder="1" applyAlignment="1">
      <alignment horizontal="center"/>
    </xf>
    <xf numFmtId="49" fontId="6" fillId="0" borderId="2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vertical="top" wrapText="1"/>
    </xf>
    <xf numFmtId="4" fontId="6" fillId="0" borderId="2" xfId="0" applyNumberFormat="1" applyFont="1" applyFill="1" applyBorder="1" applyAlignment="1">
      <alignment horizontal="center" vertical="top"/>
    </xf>
    <xf numFmtId="4" fontId="6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right" indent="15"/>
    </xf>
    <xf numFmtId="0" fontId="2" fillId="0" borderId="0" xfId="0" applyFont="1" applyFill="1" applyAlignment="1">
      <alignment horizontal="right"/>
    </xf>
    <xf numFmtId="0" fontId="3" fillId="0" borderId="1" xfId="0" applyFont="1" applyFill="1" applyBorder="1" applyAlignment="1">
      <alignment vertical="top" wrapText="1"/>
    </xf>
    <xf numFmtId="0" fontId="5" fillId="0" borderId="2" xfId="0" applyFont="1" applyBorder="1" applyAlignment="1">
      <alignment horizontal="center" vertical="top" wrapText="1"/>
    </xf>
    <xf numFmtId="0" fontId="2" fillId="0" borderId="0" xfId="0" applyFont="1" applyFill="1" applyAlignment="1">
      <alignment horizontal="right" wrapText="1"/>
    </xf>
    <xf numFmtId="4" fontId="7" fillId="0" borderId="1" xfId="0" applyNumberFormat="1" applyFont="1" applyFill="1" applyBorder="1" applyAlignment="1">
      <alignment horizontal="center" vertical="top" wrapText="1"/>
    </xf>
    <xf numFmtId="4" fontId="5" fillId="0" borderId="2" xfId="0" applyNumberFormat="1" applyFont="1" applyBorder="1" applyAlignment="1">
      <alignment horizontal="center" vertical="top" wrapText="1"/>
    </xf>
    <xf numFmtId="4" fontId="6" fillId="0" borderId="0" xfId="0" applyNumberFormat="1" applyFont="1" applyFill="1" applyAlignment="1">
      <alignment horizontal="center" vertical="top"/>
    </xf>
    <xf numFmtId="4" fontId="6" fillId="0" borderId="0" xfId="0" applyNumberFormat="1" applyFont="1"/>
    <xf numFmtId="4" fontId="6" fillId="0" borderId="1" xfId="0" applyNumberFormat="1" applyFont="1" applyBorder="1"/>
    <xf numFmtId="0" fontId="4" fillId="0" borderId="1" xfId="0" applyFont="1" applyFill="1" applyBorder="1" applyAlignment="1">
      <alignment horizontal="justify" vertical="top"/>
    </xf>
    <xf numFmtId="4" fontId="5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" fontId="21" fillId="0" borderId="1" xfId="0" applyNumberFormat="1" applyFont="1" applyBorder="1" applyAlignment="1">
      <alignment horizontal="center" vertical="top" wrapText="1"/>
    </xf>
    <xf numFmtId="4" fontId="20" fillId="0" borderId="1" xfId="0" applyNumberFormat="1" applyFont="1" applyBorder="1" applyAlignment="1">
      <alignment horizontal="center" vertical="top" wrapText="1"/>
    </xf>
    <xf numFmtId="4" fontId="20" fillId="0" borderId="3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justify" vertical="top" wrapText="1"/>
    </xf>
    <xf numFmtId="4" fontId="21" fillId="0" borderId="3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justify" vertical="top" wrapText="1"/>
    </xf>
    <xf numFmtId="4" fontId="7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 vertical="top" wrapText="1"/>
    </xf>
    <xf numFmtId="0" fontId="11" fillId="0" borderId="1" xfId="0" applyFont="1" applyFill="1" applyBorder="1" applyAlignment="1">
      <alignment horizontal="center" vertical="top" wrapText="1"/>
    </xf>
    <xf numFmtId="4" fontId="22" fillId="0" borderId="1" xfId="0" applyNumberFormat="1" applyFont="1" applyFill="1" applyBorder="1" applyAlignment="1">
      <alignment horizontal="center" vertical="top" wrapText="1"/>
    </xf>
    <xf numFmtId="4" fontId="7" fillId="0" borderId="1" xfId="0" applyNumberFormat="1" applyFont="1" applyFill="1" applyBorder="1" applyAlignment="1">
      <alignment horizontal="center" vertical="top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vertical="top" wrapText="1"/>
    </xf>
    <xf numFmtId="49" fontId="4" fillId="0" borderId="1" xfId="0" applyNumberFormat="1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justify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4" fontId="6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" fontId="6" fillId="0" borderId="1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justify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4" fontId="6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" fontId="6" fillId="0" borderId="1" xfId="0" applyNumberFormat="1" applyFont="1" applyFill="1" applyBorder="1" applyAlignment="1">
      <alignment horizontal="center" vertical="top"/>
    </xf>
    <xf numFmtId="4" fontId="7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 vertical="top" wrapText="1"/>
    </xf>
    <xf numFmtId="0" fontId="2" fillId="0" borderId="0" xfId="0" applyFont="1"/>
    <xf numFmtId="0" fontId="4" fillId="0" borderId="0" xfId="0" applyFont="1"/>
    <xf numFmtId="0" fontId="4" fillId="0" borderId="2" xfId="0" applyNumberFormat="1" applyFont="1" applyFill="1" applyBorder="1" applyAlignment="1">
      <alignment horizontal="justify" wrapText="1"/>
    </xf>
    <xf numFmtId="49" fontId="4" fillId="0" borderId="1" xfId="0" applyNumberFormat="1" applyFont="1" applyFill="1" applyBorder="1" applyAlignment="1">
      <alignment horizontal="center" vertical="top" wrapText="1"/>
    </xf>
    <xf numFmtId="4" fontId="6" fillId="0" borderId="1" xfId="0" applyNumberFormat="1" applyFont="1" applyFill="1" applyBorder="1" applyAlignment="1">
      <alignment horizontal="center" vertical="top" wrapText="1"/>
    </xf>
    <xf numFmtId="4" fontId="6" fillId="0" borderId="1" xfId="0" applyNumberFormat="1" applyFont="1" applyFill="1" applyBorder="1" applyAlignment="1">
      <alignment horizontal="center" vertical="top"/>
    </xf>
    <xf numFmtId="4" fontId="7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top" wrapText="1"/>
    </xf>
    <xf numFmtId="4" fontId="7" fillId="0" borderId="1" xfId="0" applyNumberFormat="1" applyFont="1" applyFill="1" applyBorder="1" applyAlignment="1">
      <alignment horizontal="center" wrapText="1"/>
    </xf>
    <xf numFmtId="1" fontId="4" fillId="0" borderId="1" xfId="0" applyNumberFormat="1" applyFont="1" applyFill="1" applyBorder="1" applyAlignment="1">
      <alignment horizontal="center" vertical="top" wrapText="1"/>
    </xf>
    <xf numFmtId="4" fontId="6" fillId="0" borderId="1" xfId="0" applyNumberFormat="1" applyFont="1" applyFill="1" applyBorder="1" applyAlignment="1">
      <alignment horizontal="center" wrapText="1"/>
    </xf>
    <xf numFmtId="49" fontId="8" fillId="0" borderId="1" xfId="4" applyFont="1" applyFill="1" applyBorder="1" applyAlignment="1" applyProtection="1">
      <alignment horizontal="center" vertical="top"/>
    </xf>
    <xf numFmtId="0" fontId="8" fillId="0" borderId="1" xfId="3" applyNumberFormat="1" applyFont="1" applyFill="1" applyBorder="1" applyAlignment="1" applyProtection="1">
      <alignment wrapText="1"/>
    </xf>
    <xf numFmtId="4" fontId="6" fillId="0" borderId="1" xfId="0" applyNumberFormat="1" applyFont="1" applyFill="1" applyBorder="1" applyAlignment="1"/>
    <xf numFmtId="0" fontId="25" fillId="0" borderId="0" xfId="0" applyFont="1" applyFill="1" applyAlignment="1">
      <alignment wrapText="1"/>
    </xf>
    <xf numFmtId="0" fontId="25" fillId="0" borderId="1" xfId="0" applyFont="1" applyFill="1" applyBorder="1" applyAlignment="1">
      <alignment horizontal="center"/>
    </xf>
    <xf numFmtId="0" fontId="25" fillId="0" borderId="1" xfId="0" applyFont="1" applyFill="1" applyBorder="1" applyAlignment="1">
      <alignment wrapText="1"/>
    </xf>
    <xf numFmtId="4" fontId="20" fillId="0" borderId="1" xfId="5" applyNumberFormat="1" applyFont="1" applyFill="1" applyBorder="1" applyAlignment="1" applyProtection="1">
      <alignment horizontal="center" vertical="top" shrinkToFit="1"/>
    </xf>
    <xf numFmtId="49" fontId="8" fillId="0" borderId="1" xfId="4" applyFont="1" applyFill="1" applyBorder="1" applyProtection="1">
      <alignment horizontal="center"/>
    </xf>
    <xf numFmtId="4" fontId="4" fillId="0" borderId="1" xfId="0" applyNumberFormat="1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vertical="top" wrapText="1"/>
    </xf>
    <xf numFmtId="49" fontId="25" fillId="0" borderId="1" xfId="0" applyNumberFormat="1" applyFont="1" applyFill="1" applyBorder="1" applyAlignment="1">
      <alignment horizontal="center" vertical="top"/>
    </xf>
    <xf numFmtId="0" fontId="25" fillId="0" borderId="0" xfId="0" applyNumberFormat="1" applyFont="1" applyFill="1" applyAlignment="1">
      <alignment wrapText="1"/>
    </xf>
    <xf numFmtId="4" fontId="6" fillId="0" borderId="1" xfId="0" applyNumberFormat="1" applyFont="1" applyFill="1" applyBorder="1" applyAlignment="1">
      <alignment vertical="top"/>
    </xf>
    <xf numFmtId="49" fontId="4" fillId="0" borderId="2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wrapText="1"/>
    </xf>
    <xf numFmtId="0" fontId="11" fillId="0" borderId="1" xfId="3" applyNumberFormat="1" applyFont="1" applyFill="1" applyBorder="1" applyAlignment="1" applyProtection="1">
      <alignment wrapText="1"/>
    </xf>
    <xf numFmtId="49" fontId="11" fillId="0" borderId="13" xfId="4" applyFont="1" applyFill="1" applyBorder="1" applyAlignment="1" applyProtection="1">
      <alignment horizontal="center" vertical="top"/>
    </xf>
    <xf numFmtId="4" fontId="20" fillId="0" borderId="1" xfId="3" applyNumberFormat="1" applyFont="1" applyFill="1" applyBorder="1" applyAlignment="1" applyProtection="1">
      <alignment horizontal="center" vertical="top" wrapText="1"/>
    </xf>
    <xf numFmtId="0" fontId="11" fillId="0" borderId="1" xfId="3" applyNumberFormat="1" applyFont="1" applyFill="1" applyBorder="1" applyAlignment="1" applyProtection="1">
      <alignment horizontal="left" vertical="top" wrapText="1"/>
    </xf>
    <xf numFmtId="49" fontId="8" fillId="0" borderId="13" xfId="4" applyFont="1" applyFill="1" applyBorder="1" applyAlignment="1" applyProtection="1">
      <alignment horizontal="center" vertical="top"/>
    </xf>
    <xf numFmtId="0" fontId="8" fillId="0" borderId="1" xfId="3" applyNumberFormat="1" applyFont="1" applyFill="1" applyBorder="1" applyAlignment="1" applyProtection="1">
      <alignment horizontal="left" vertical="top" wrapText="1"/>
    </xf>
    <xf numFmtId="0" fontId="4" fillId="0" borderId="1" xfId="0" applyFont="1" applyFill="1" applyBorder="1" applyAlignment="1">
      <alignment horizontal="center" wrapText="1"/>
    </xf>
    <xf numFmtId="49" fontId="4" fillId="0" borderId="1" xfId="0" applyNumberFormat="1" applyFont="1" applyFill="1" applyBorder="1" applyAlignment="1">
      <alignment horizontal="center" vertical="top" wrapText="1"/>
    </xf>
    <xf numFmtId="4" fontId="6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" fontId="6" fillId="0" borderId="1" xfId="0" applyNumberFormat="1" applyFont="1" applyFill="1" applyBorder="1" applyAlignment="1">
      <alignment horizontal="center" vertical="top"/>
    </xf>
    <xf numFmtId="4" fontId="7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horizontal="justify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wrapText="1"/>
    </xf>
    <xf numFmtId="4" fontId="6" fillId="0" borderId="2" xfId="0" applyNumberFormat="1" applyFont="1" applyFill="1" applyBorder="1" applyAlignment="1">
      <alignment horizontal="center" vertical="top"/>
    </xf>
    <xf numFmtId="4" fontId="6" fillId="0" borderId="3" xfId="0" applyNumberFormat="1" applyFont="1" applyFill="1" applyBorder="1" applyAlignment="1">
      <alignment horizontal="center" vertical="top"/>
    </xf>
    <xf numFmtId="1" fontId="4" fillId="0" borderId="1" xfId="0" applyNumberFormat="1" applyFont="1" applyFill="1" applyBorder="1" applyAlignment="1">
      <alignment horizontal="center" vertical="top" wrapText="1"/>
    </xf>
    <xf numFmtId="4" fontId="6" fillId="0" borderId="1" xfId="0" applyNumberFormat="1" applyFont="1" applyFill="1" applyBorder="1" applyAlignment="1">
      <alignment horizontal="center" vertical="top" wrapText="1"/>
    </xf>
    <xf numFmtId="4" fontId="20" fillId="0" borderId="1" xfId="5" applyNumberFormat="1" applyFont="1" applyFill="1" applyBorder="1" applyAlignment="1" applyProtection="1">
      <alignment horizontal="center" vertical="top" shrinkToFit="1"/>
    </xf>
    <xf numFmtId="0" fontId="4" fillId="0" borderId="0" xfId="0" applyFont="1" applyBorder="1" applyAlignment="1">
      <alignment horizontal="right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 wrapText="1" shrinkToFit="1"/>
    </xf>
    <xf numFmtId="0" fontId="3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justify" vertical="top" wrapText="1"/>
    </xf>
    <xf numFmtId="0" fontId="4" fillId="0" borderId="9" xfId="0" applyFont="1" applyBorder="1" applyAlignment="1">
      <alignment horizontal="justify" vertical="top" wrapText="1"/>
    </xf>
    <xf numFmtId="4" fontId="20" fillId="0" borderId="1" xfId="0" applyNumberFormat="1" applyFont="1" applyBorder="1" applyAlignment="1">
      <alignment horizontal="center" vertical="top" wrapText="1"/>
    </xf>
    <xf numFmtId="4" fontId="20" fillId="0" borderId="2" xfId="0" applyNumberFormat="1" applyFont="1" applyBorder="1" applyAlignment="1">
      <alignment horizontal="center" vertical="top" wrapText="1"/>
    </xf>
    <xf numFmtId="4" fontId="20" fillId="0" borderId="3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justify" vertical="top" wrapText="1"/>
    </xf>
    <xf numFmtId="4" fontId="21" fillId="0" borderId="1" xfId="0" applyNumberFormat="1" applyFont="1" applyBorder="1" applyAlignment="1">
      <alignment horizontal="center" vertical="top" wrapText="1"/>
    </xf>
    <xf numFmtId="2" fontId="21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right" wrapText="1"/>
    </xf>
    <xf numFmtId="0" fontId="0" fillId="0" borderId="0" xfId="0" applyBorder="1" applyAlignment="1">
      <alignment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4" fillId="0" borderId="0" xfId="0" applyFont="1" applyFill="1" applyAlignment="1">
      <alignment horizontal="center"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right" wrapText="1"/>
    </xf>
    <xf numFmtId="0" fontId="8" fillId="0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center" vertical="top" wrapText="1"/>
    </xf>
    <xf numFmtId="0" fontId="18" fillId="0" borderId="5" xfId="0" applyFont="1" applyFill="1" applyBorder="1" applyAlignment="1">
      <alignment horizontal="right" wrapText="1"/>
    </xf>
    <xf numFmtId="4" fontId="6" fillId="0" borderId="1" xfId="0" applyNumberFormat="1" applyFont="1" applyFill="1" applyBorder="1" applyAlignment="1">
      <alignment horizontal="center" vertical="top"/>
    </xf>
    <xf numFmtId="49" fontId="7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justify" vertical="top" wrapText="1"/>
    </xf>
    <xf numFmtId="4" fontId="7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 vertical="top" wrapText="1"/>
    </xf>
    <xf numFmtId="0" fontId="0" fillId="0" borderId="0" xfId="0" applyAlignment="1">
      <alignment wrapText="1"/>
    </xf>
    <xf numFmtId="49" fontId="6" fillId="0" borderId="1" xfId="0" applyNumberFormat="1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right" wrapText="1"/>
    </xf>
    <xf numFmtId="0" fontId="3" fillId="0" borderId="0" xfId="0" applyFont="1" applyFill="1" applyAlignment="1">
      <alignment horizontal="center" wrapText="1"/>
    </xf>
    <xf numFmtId="0" fontId="0" fillId="0" borderId="0" xfId="0" applyFill="1" applyAlignment="1">
      <alignment wrapText="1"/>
    </xf>
    <xf numFmtId="0" fontId="6" fillId="0" borderId="5" xfId="0" applyFont="1" applyFill="1" applyBorder="1" applyAlignment="1">
      <alignment horizontal="right" wrapText="1"/>
    </xf>
  </cellXfs>
  <cellStyles count="6">
    <cellStyle name="xl30" xfId="3"/>
    <cellStyle name="xl32" xfId="1"/>
    <cellStyle name="xl41" xfId="4"/>
    <cellStyle name="xl42" xfId="5"/>
    <cellStyle name="xl45" xfId="2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27"/>
  <sheetViews>
    <sheetView tabSelected="1" view="pageBreakPreview" zoomScaleSheetLayoutView="100" workbookViewId="0">
      <selection activeCell="C124" sqref="C124"/>
    </sheetView>
  </sheetViews>
  <sheetFormatPr defaultRowHeight="15"/>
  <cols>
    <col min="1" max="1" width="23.42578125" customWidth="1"/>
    <col min="2" max="2" width="74.5703125" customWidth="1"/>
    <col min="3" max="3" width="15.140625" customWidth="1"/>
    <col min="4" max="4" width="13.85546875" customWidth="1"/>
    <col min="5" max="5" width="15" customWidth="1"/>
  </cols>
  <sheetData>
    <row r="1" spans="1:5" ht="15.75">
      <c r="B1" s="164"/>
      <c r="C1" s="164"/>
      <c r="D1" s="164" t="s">
        <v>235</v>
      </c>
      <c r="E1" s="164"/>
    </row>
    <row r="2" spans="1:5" ht="15.75">
      <c r="B2" s="164"/>
      <c r="C2" s="164"/>
      <c r="D2" s="164" t="s">
        <v>0</v>
      </c>
      <c r="E2" s="164"/>
    </row>
    <row r="3" spans="1:5" ht="15.75">
      <c r="B3" s="165"/>
      <c r="C3" s="165"/>
      <c r="D3" s="165" t="s">
        <v>200</v>
      </c>
      <c r="E3" s="165"/>
    </row>
    <row r="4" spans="1:5" ht="15.75">
      <c r="B4" s="164"/>
      <c r="C4" s="164"/>
      <c r="D4" s="164" t="s">
        <v>2</v>
      </c>
      <c r="E4" s="164"/>
    </row>
    <row r="5" spans="1:5" ht="15.75">
      <c r="B5" s="164"/>
      <c r="C5" s="164"/>
      <c r="D5" s="164" t="s">
        <v>903</v>
      </c>
      <c r="E5" s="164"/>
    </row>
    <row r="6" spans="1:5" ht="15.75" customHeight="1">
      <c r="A6" s="113"/>
      <c r="B6" s="164"/>
      <c r="C6" s="164"/>
      <c r="D6" s="164" t="s">
        <v>190</v>
      </c>
      <c r="E6" s="164"/>
    </row>
    <row r="7" spans="1:5" ht="15.75" customHeight="1">
      <c r="A7" s="113"/>
      <c r="B7" s="164"/>
      <c r="C7" s="164"/>
      <c r="D7" s="164" t="s">
        <v>0</v>
      </c>
      <c r="E7" s="164"/>
    </row>
    <row r="8" spans="1:5" ht="15.75" customHeight="1">
      <c r="A8" s="113"/>
      <c r="B8" s="165"/>
      <c r="C8" s="165"/>
      <c r="D8" s="165" t="s">
        <v>200</v>
      </c>
      <c r="E8" s="165"/>
    </row>
    <row r="9" spans="1:5" ht="15.75" customHeight="1">
      <c r="A9" s="113"/>
      <c r="B9" s="164"/>
      <c r="C9" s="164"/>
      <c r="D9" s="164" t="s">
        <v>2</v>
      </c>
      <c r="E9" s="164"/>
    </row>
    <row r="10" spans="1:5" ht="15.75" customHeight="1">
      <c r="A10" s="113"/>
      <c r="B10" s="164"/>
      <c r="C10" s="164"/>
      <c r="D10" s="164" t="s">
        <v>744</v>
      </c>
      <c r="E10" s="164"/>
    </row>
    <row r="11" spans="1:5" ht="15.75">
      <c r="A11" s="166"/>
      <c r="B11" s="167"/>
      <c r="C11" s="167"/>
    </row>
    <row r="12" spans="1:5">
      <c r="A12" s="168" t="s">
        <v>745</v>
      </c>
      <c r="B12" s="168"/>
      <c r="C12" s="168"/>
    </row>
    <row r="13" spans="1:5" ht="35.25" customHeight="1">
      <c r="A13" s="169" t="s">
        <v>746</v>
      </c>
      <c r="B13" s="169"/>
      <c r="C13" s="169"/>
    </row>
    <row r="14" spans="1:5" ht="15.75">
      <c r="A14" s="113"/>
      <c r="B14" s="113"/>
      <c r="C14" s="113"/>
    </row>
    <row r="15" spans="1:5" ht="20.25" customHeight="1">
      <c r="A15" s="114"/>
      <c r="B15" s="163"/>
      <c r="C15" s="163"/>
      <c r="E15" s="120" t="s">
        <v>239</v>
      </c>
    </row>
    <row r="16" spans="1:5" ht="39" customHeight="1">
      <c r="A16" s="121" t="s">
        <v>747</v>
      </c>
      <c r="B16" s="122" t="s">
        <v>3</v>
      </c>
      <c r="C16" s="28" t="s">
        <v>637</v>
      </c>
      <c r="D16" s="28" t="s">
        <v>636</v>
      </c>
      <c r="E16" s="28" t="s">
        <v>638</v>
      </c>
    </row>
    <row r="17" spans="1:5">
      <c r="A17" s="123" t="s">
        <v>748</v>
      </c>
      <c r="B17" s="34" t="s">
        <v>749</v>
      </c>
      <c r="C17" s="119">
        <f>C18+C24+C38+C45+C51+C64+C69+C74+C80+C48+C58</f>
        <v>54557839</v>
      </c>
      <c r="D17" s="124">
        <f t="shared" ref="D17:E17" si="0">D18+D24+D38+D45+D51+D64+D69+D74+D80+D48+D58</f>
        <v>0</v>
      </c>
      <c r="E17" s="119">
        <f t="shared" si="0"/>
        <v>54557839</v>
      </c>
    </row>
    <row r="18" spans="1:5">
      <c r="A18" s="123" t="s">
        <v>750</v>
      </c>
      <c r="B18" s="34" t="s">
        <v>751</v>
      </c>
      <c r="C18" s="119">
        <f>C19</f>
        <v>37071000</v>
      </c>
      <c r="D18" s="124">
        <f t="shared" ref="D18:E18" si="1">D19</f>
        <v>0</v>
      </c>
      <c r="E18" s="119">
        <f t="shared" si="1"/>
        <v>37071000</v>
      </c>
    </row>
    <row r="19" spans="1:5" ht="14.25" customHeight="1">
      <c r="A19" s="125" t="s">
        <v>752</v>
      </c>
      <c r="B19" s="19" t="s">
        <v>753</v>
      </c>
      <c r="C19" s="117">
        <f>C20+C21+C22+C23</f>
        <v>37071000</v>
      </c>
      <c r="D19" s="126">
        <f t="shared" ref="D19:E19" si="2">D20+D21+D22+D23</f>
        <v>0</v>
      </c>
      <c r="E19" s="117">
        <f t="shared" si="2"/>
        <v>37071000</v>
      </c>
    </row>
    <row r="20" spans="1:5" ht="53.25" customHeight="1">
      <c r="A20" s="127" t="s">
        <v>754</v>
      </c>
      <c r="B20" s="128" t="s">
        <v>725</v>
      </c>
      <c r="C20" s="117">
        <v>35140000</v>
      </c>
      <c r="D20" s="129"/>
      <c r="E20" s="118">
        <f>C20+D20</f>
        <v>35140000</v>
      </c>
    </row>
    <row r="21" spans="1:5" ht="66.75" customHeight="1">
      <c r="A21" s="127" t="s">
        <v>755</v>
      </c>
      <c r="B21" s="128" t="s">
        <v>726</v>
      </c>
      <c r="C21" s="117">
        <v>1816000</v>
      </c>
      <c r="D21" s="129"/>
      <c r="E21" s="118">
        <f t="shared" ref="E21:E23" si="3">C21+D21</f>
        <v>1816000</v>
      </c>
    </row>
    <row r="22" spans="1:5" ht="30" customHeight="1">
      <c r="A22" s="127" t="s">
        <v>756</v>
      </c>
      <c r="B22" s="128" t="s">
        <v>727</v>
      </c>
      <c r="C22" s="117">
        <v>87500</v>
      </c>
      <c r="D22" s="129"/>
      <c r="E22" s="118">
        <f t="shared" si="3"/>
        <v>87500</v>
      </c>
    </row>
    <row r="23" spans="1:5" ht="54.75" customHeight="1">
      <c r="A23" s="127" t="s">
        <v>757</v>
      </c>
      <c r="B23" s="128" t="s">
        <v>728</v>
      </c>
      <c r="C23" s="117">
        <v>27500</v>
      </c>
      <c r="D23" s="129"/>
      <c r="E23" s="118">
        <f t="shared" si="3"/>
        <v>27500</v>
      </c>
    </row>
    <row r="24" spans="1:5" ht="27" customHeight="1">
      <c r="A24" s="123" t="s">
        <v>758</v>
      </c>
      <c r="B24" s="34" t="s">
        <v>759</v>
      </c>
      <c r="C24" s="119">
        <f>C25</f>
        <v>7094060</v>
      </c>
      <c r="D24" s="119">
        <f t="shared" ref="D24:E24" si="4">D25</f>
        <v>0</v>
      </c>
      <c r="E24" s="119">
        <f t="shared" si="4"/>
        <v>7094060</v>
      </c>
    </row>
    <row r="25" spans="1:5" ht="27" customHeight="1">
      <c r="A25" s="127" t="s">
        <v>760</v>
      </c>
      <c r="B25" s="128" t="s">
        <v>761</v>
      </c>
      <c r="C25" s="117">
        <f>C27+C30+C33+C36</f>
        <v>7094060</v>
      </c>
      <c r="D25" s="117">
        <f t="shared" ref="D25:E25" si="5">D27+D30+D33+D36</f>
        <v>0</v>
      </c>
      <c r="E25" s="117">
        <f t="shared" si="5"/>
        <v>7094060</v>
      </c>
    </row>
    <row r="26" spans="1:5" ht="41.25" customHeight="1">
      <c r="A26" s="8" t="s">
        <v>762</v>
      </c>
      <c r="B26" s="130" t="s">
        <v>763</v>
      </c>
      <c r="C26" s="117">
        <f>C27</f>
        <v>3257340</v>
      </c>
      <c r="D26" s="117">
        <f t="shared" ref="D26:E26" si="6">D27</f>
        <v>0</v>
      </c>
      <c r="E26" s="117">
        <f t="shared" si="6"/>
        <v>3257340</v>
      </c>
    </row>
    <row r="27" spans="1:5" ht="18.75" customHeight="1">
      <c r="A27" s="160" t="s">
        <v>733</v>
      </c>
      <c r="B27" s="157" t="s">
        <v>734</v>
      </c>
      <c r="C27" s="161">
        <v>3257340</v>
      </c>
      <c r="D27" s="158"/>
      <c r="E27" s="158">
        <f>C27+D27</f>
        <v>3257340</v>
      </c>
    </row>
    <row r="28" spans="1:5" ht="46.5" customHeight="1">
      <c r="A28" s="160"/>
      <c r="B28" s="157"/>
      <c r="C28" s="161"/>
      <c r="D28" s="159"/>
      <c r="E28" s="159"/>
    </row>
    <row r="29" spans="1:5" ht="54.75" customHeight="1">
      <c r="A29" s="131" t="s">
        <v>764</v>
      </c>
      <c r="B29" s="132" t="s">
        <v>765</v>
      </c>
      <c r="C29" s="117">
        <f>C30</f>
        <v>18560</v>
      </c>
      <c r="D29" s="117">
        <f t="shared" ref="D29:E29" si="7">D30</f>
        <v>0</v>
      </c>
      <c r="E29" s="117">
        <f t="shared" si="7"/>
        <v>18560</v>
      </c>
    </row>
    <row r="30" spans="1:5" ht="78" customHeight="1">
      <c r="A30" s="156" t="s">
        <v>735</v>
      </c>
      <c r="B30" s="157" t="s">
        <v>736</v>
      </c>
      <c r="C30" s="133">
        <v>18560</v>
      </c>
      <c r="D30" s="118"/>
      <c r="E30" s="158">
        <f>C30+D30</f>
        <v>18560</v>
      </c>
    </row>
    <row r="31" spans="1:5" ht="9" hidden="1" customHeight="1">
      <c r="A31" s="156"/>
      <c r="B31" s="157"/>
      <c r="C31" s="133"/>
      <c r="D31" s="118"/>
      <c r="E31" s="159"/>
    </row>
    <row r="32" spans="1:5" ht="42.75" customHeight="1">
      <c r="A32" s="131" t="s">
        <v>766</v>
      </c>
      <c r="B32" s="132" t="s">
        <v>767</v>
      </c>
      <c r="C32" s="133">
        <f>C33</f>
        <v>4284840</v>
      </c>
      <c r="D32" s="133">
        <f t="shared" ref="D32:E32" si="8">D33</f>
        <v>0</v>
      </c>
      <c r="E32" s="133">
        <f t="shared" si="8"/>
        <v>4284840</v>
      </c>
    </row>
    <row r="33" spans="1:5" ht="41.25" customHeight="1">
      <c r="A33" s="156" t="s">
        <v>737</v>
      </c>
      <c r="B33" s="157" t="s">
        <v>738</v>
      </c>
      <c r="C33" s="162">
        <v>4284840</v>
      </c>
      <c r="D33" s="158"/>
      <c r="E33" s="158">
        <f>C33+D33</f>
        <v>4284840</v>
      </c>
    </row>
    <row r="34" spans="1:5" ht="25.5" customHeight="1">
      <c r="A34" s="156"/>
      <c r="B34" s="157"/>
      <c r="C34" s="162"/>
      <c r="D34" s="159"/>
      <c r="E34" s="159"/>
    </row>
    <row r="35" spans="1:5" ht="42" customHeight="1">
      <c r="A35" s="131" t="s">
        <v>768</v>
      </c>
      <c r="B35" s="132" t="s">
        <v>769</v>
      </c>
      <c r="C35" s="133">
        <f>C36</f>
        <v>-466680</v>
      </c>
      <c r="D35" s="133">
        <f t="shared" ref="D35:E35" si="9">D36</f>
        <v>0</v>
      </c>
      <c r="E35" s="133">
        <f t="shared" si="9"/>
        <v>-466680</v>
      </c>
    </row>
    <row r="36" spans="1:5" ht="66.75" customHeight="1">
      <c r="A36" s="156" t="s">
        <v>739</v>
      </c>
      <c r="B36" s="157" t="s">
        <v>740</v>
      </c>
      <c r="C36" s="133">
        <v>-466680</v>
      </c>
      <c r="D36" s="118"/>
      <c r="E36" s="158">
        <f>C36+D36</f>
        <v>-466680</v>
      </c>
    </row>
    <row r="37" spans="1:5" ht="6" hidden="1" customHeight="1">
      <c r="A37" s="156"/>
      <c r="B37" s="157"/>
      <c r="C37" s="133">
        <v>-394298.97</v>
      </c>
      <c r="D37" s="129"/>
      <c r="E37" s="159"/>
    </row>
    <row r="38" spans="1:5" ht="14.25" customHeight="1">
      <c r="A38" s="123" t="s">
        <v>770</v>
      </c>
      <c r="B38" s="22" t="s">
        <v>771</v>
      </c>
      <c r="C38" s="119">
        <f>C39+C41+C43</f>
        <v>785000</v>
      </c>
      <c r="D38" s="124">
        <f t="shared" ref="D38:E38" si="10">D39+D41+D43</f>
        <v>0</v>
      </c>
      <c r="E38" s="119">
        <f t="shared" si="10"/>
        <v>785000</v>
      </c>
    </row>
    <row r="39" spans="1:5" ht="18" customHeight="1">
      <c r="A39" s="127" t="s">
        <v>772</v>
      </c>
      <c r="B39" s="128" t="s">
        <v>773</v>
      </c>
      <c r="C39" s="117">
        <f>C40</f>
        <v>350000</v>
      </c>
      <c r="D39" s="126">
        <f t="shared" ref="D39:E39" si="11">D40</f>
        <v>0</v>
      </c>
      <c r="E39" s="117">
        <f t="shared" si="11"/>
        <v>350000</v>
      </c>
    </row>
    <row r="40" spans="1:5" ht="17.25" customHeight="1">
      <c r="A40" s="127" t="s">
        <v>729</v>
      </c>
      <c r="B40" s="128" t="s">
        <v>773</v>
      </c>
      <c r="C40" s="117">
        <v>350000</v>
      </c>
      <c r="D40" s="129"/>
      <c r="E40" s="118">
        <f>C40+D40</f>
        <v>350000</v>
      </c>
    </row>
    <row r="41" spans="1:5" ht="15.75" customHeight="1">
      <c r="A41" s="134" t="s">
        <v>774</v>
      </c>
      <c r="B41" s="19" t="s">
        <v>775</v>
      </c>
      <c r="C41" s="117">
        <f>C42</f>
        <v>285000</v>
      </c>
      <c r="D41" s="126">
        <f t="shared" ref="D41:E41" si="12">D42</f>
        <v>0</v>
      </c>
      <c r="E41" s="117">
        <f t="shared" si="12"/>
        <v>285000</v>
      </c>
    </row>
    <row r="42" spans="1:5">
      <c r="A42" s="134" t="s">
        <v>732</v>
      </c>
      <c r="B42" s="19" t="s">
        <v>775</v>
      </c>
      <c r="C42" s="117">
        <v>285000</v>
      </c>
      <c r="D42" s="129"/>
      <c r="E42" s="118">
        <f>C42+D42</f>
        <v>285000</v>
      </c>
    </row>
    <row r="43" spans="1:5">
      <c r="A43" s="127" t="s">
        <v>776</v>
      </c>
      <c r="B43" s="128" t="s">
        <v>777</v>
      </c>
      <c r="C43" s="117">
        <f>C44</f>
        <v>150000</v>
      </c>
      <c r="D43" s="126">
        <f t="shared" ref="D43:E43" si="13">D44</f>
        <v>0</v>
      </c>
      <c r="E43" s="117">
        <f t="shared" si="13"/>
        <v>150000</v>
      </c>
    </row>
    <row r="44" spans="1:5" ht="27.75" customHeight="1">
      <c r="A44" s="127" t="s">
        <v>730</v>
      </c>
      <c r="B44" s="128" t="s">
        <v>731</v>
      </c>
      <c r="C44" s="117">
        <v>150000</v>
      </c>
      <c r="D44" s="129"/>
      <c r="E44" s="118">
        <f>C44+D44</f>
        <v>150000</v>
      </c>
    </row>
    <row r="45" spans="1:5" ht="27.75" customHeight="1">
      <c r="A45" s="123" t="s">
        <v>778</v>
      </c>
      <c r="B45" s="34" t="s">
        <v>779</v>
      </c>
      <c r="C45" s="119">
        <f t="shared" ref="C45:E46" si="14">C46</f>
        <v>950000</v>
      </c>
      <c r="D45" s="124">
        <f t="shared" si="14"/>
        <v>0</v>
      </c>
      <c r="E45" s="119">
        <f t="shared" si="14"/>
        <v>950000</v>
      </c>
    </row>
    <row r="46" spans="1:5" ht="18" customHeight="1">
      <c r="A46" s="125" t="s">
        <v>780</v>
      </c>
      <c r="B46" s="25" t="s">
        <v>781</v>
      </c>
      <c r="C46" s="117">
        <f t="shared" si="14"/>
        <v>950000</v>
      </c>
      <c r="D46" s="126">
        <f t="shared" si="14"/>
        <v>0</v>
      </c>
      <c r="E46" s="117">
        <f t="shared" si="14"/>
        <v>950000</v>
      </c>
    </row>
    <row r="47" spans="1:5" ht="17.25" customHeight="1">
      <c r="A47" s="116" t="s">
        <v>782</v>
      </c>
      <c r="B47" s="25" t="s">
        <v>783</v>
      </c>
      <c r="C47" s="117">
        <v>950000</v>
      </c>
      <c r="D47" s="129"/>
      <c r="E47" s="118">
        <f>C47+D47</f>
        <v>950000</v>
      </c>
    </row>
    <row r="48" spans="1:5" ht="17.25" customHeight="1">
      <c r="A48" s="23" t="s">
        <v>784</v>
      </c>
      <c r="B48" s="22" t="s">
        <v>785</v>
      </c>
      <c r="C48" s="119">
        <f>C49</f>
        <v>13000</v>
      </c>
      <c r="D48" s="124">
        <f t="shared" ref="D48:E49" si="15">D49</f>
        <v>0</v>
      </c>
      <c r="E48" s="119">
        <f t="shared" si="15"/>
        <v>13000</v>
      </c>
    </row>
    <row r="49" spans="1:5" ht="26.25" customHeight="1">
      <c r="A49" s="116" t="s">
        <v>786</v>
      </c>
      <c r="B49" s="25" t="s">
        <v>787</v>
      </c>
      <c r="C49" s="117">
        <f>C50</f>
        <v>13000</v>
      </c>
      <c r="D49" s="126">
        <f t="shared" si="15"/>
        <v>0</v>
      </c>
      <c r="E49" s="117">
        <f t="shared" si="15"/>
        <v>13000</v>
      </c>
    </row>
    <row r="50" spans="1:5" ht="27.75" customHeight="1">
      <c r="A50" s="116" t="s">
        <v>788</v>
      </c>
      <c r="B50" s="25" t="s">
        <v>789</v>
      </c>
      <c r="C50" s="117">
        <v>13000</v>
      </c>
      <c r="D50" s="129"/>
      <c r="E50" s="118">
        <f>C50+D50</f>
        <v>13000</v>
      </c>
    </row>
    <row r="51" spans="1:5" ht="29.25" customHeight="1">
      <c r="A51" s="123" t="s">
        <v>790</v>
      </c>
      <c r="B51" s="34" t="s">
        <v>791</v>
      </c>
      <c r="C51" s="119">
        <f>C52</f>
        <v>3482059</v>
      </c>
      <c r="D51" s="124">
        <f t="shared" ref="D51:E51" si="16">D52</f>
        <v>0</v>
      </c>
      <c r="E51" s="119">
        <f t="shared" si="16"/>
        <v>3482059</v>
      </c>
    </row>
    <row r="52" spans="1:5" ht="54.75" customHeight="1">
      <c r="A52" s="127" t="s">
        <v>792</v>
      </c>
      <c r="B52" s="128" t="s">
        <v>793</v>
      </c>
      <c r="C52" s="117">
        <f>C53+C56</f>
        <v>3482059</v>
      </c>
      <c r="D52" s="126">
        <f t="shared" ref="D52:E52" si="17">D53+D56</f>
        <v>0</v>
      </c>
      <c r="E52" s="117">
        <f t="shared" si="17"/>
        <v>3482059</v>
      </c>
    </row>
    <row r="53" spans="1:5" ht="40.5" customHeight="1">
      <c r="A53" s="125" t="s">
        <v>794</v>
      </c>
      <c r="B53" s="128" t="s">
        <v>795</v>
      </c>
      <c r="C53" s="117">
        <f>C54+C55</f>
        <v>3184429</v>
      </c>
      <c r="D53" s="126">
        <f t="shared" ref="D53:E53" si="18">D54+D55</f>
        <v>0</v>
      </c>
      <c r="E53" s="117">
        <f t="shared" si="18"/>
        <v>3184429</v>
      </c>
    </row>
    <row r="54" spans="1:5" ht="54" customHeight="1">
      <c r="A54" s="116" t="s">
        <v>796</v>
      </c>
      <c r="B54" s="128" t="s">
        <v>686</v>
      </c>
      <c r="C54" s="117">
        <v>2891023</v>
      </c>
      <c r="D54" s="129"/>
      <c r="E54" s="118">
        <f>C54+D54</f>
        <v>2891023</v>
      </c>
    </row>
    <row r="55" spans="1:5" ht="53.25" customHeight="1">
      <c r="A55" s="116" t="s">
        <v>797</v>
      </c>
      <c r="B55" s="128" t="s">
        <v>687</v>
      </c>
      <c r="C55" s="117">
        <v>293406</v>
      </c>
      <c r="D55" s="129"/>
      <c r="E55" s="118">
        <f>C55+D55</f>
        <v>293406</v>
      </c>
    </row>
    <row r="56" spans="1:5" ht="53.25" customHeight="1">
      <c r="A56" s="127" t="s">
        <v>798</v>
      </c>
      <c r="B56" s="128" t="s">
        <v>799</v>
      </c>
      <c r="C56" s="117">
        <f>C57</f>
        <v>297630</v>
      </c>
      <c r="D56" s="126">
        <f t="shared" ref="D56:E56" si="19">D57</f>
        <v>0</v>
      </c>
      <c r="E56" s="117">
        <f t="shared" si="19"/>
        <v>297630</v>
      </c>
    </row>
    <row r="57" spans="1:5" ht="40.5" customHeight="1">
      <c r="A57" s="127" t="s">
        <v>688</v>
      </c>
      <c r="B57" s="128" t="s">
        <v>689</v>
      </c>
      <c r="C57" s="117">
        <v>297630</v>
      </c>
      <c r="D57" s="129"/>
      <c r="E57" s="118">
        <f>C57+D57</f>
        <v>297630</v>
      </c>
    </row>
    <row r="58" spans="1:5" ht="19.5" customHeight="1">
      <c r="A58" s="123" t="s">
        <v>800</v>
      </c>
      <c r="B58" s="22" t="s">
        <v>801</v>
      </c>
      <c r="C58" s="77">
        <f>C59</f>
        <v>689400</v>
      </c>
      <c r="D58" s="124">
        <f t="shared" ref="D58:E58" si="20">D59</f>
        <v>0</v>
      </c>
      <c r="E58" s="119">
        <f t="shared" si="20"/>
        <v>689400</v>
      </c>
    </row>
    <row r="59" spans="1:5" ht="18.75" customHeight="1">
      <c r="A59" s="125" t="s">
        <v>802</v>
      </c>
      <c r="B59" s="25" t="s">
        <v>803</v>
      </c>
      <c r="C59" s="135">
        <f>C60+C61+C62+C63</f>
        <v>689400</v>
      </c>
      <c r="D59" s="126">
        <f t="shared" ref="D59:E59" si="21">D60+D61+D62+D63</f>
        <v>0</v>
      </c>
      <c r="E59" s="117">
        <f t="shared" si="21"/>
        <v>689400</v>
      </c>
    </row>
    <row r="60" spans="1:5" ht="26.25" customHeight="1">
      <c r="A60" s="116" t="s">
        <v>804</v>
      </c>
      <c r="B60" s="19" t="s">
        <v>805</v>
      </c>
      <c r="C60" s="135">
        <v>7800</v>
      </c>
      <c r="D60" s="129"/>
      <c r="E60" s="118">
        <f>C60+D60</f>
        <v>7800</v>
      </c>
    </row>
    <row r="61" spans="1:5" ht="18.75" customHeight="1">
      <c r="A61" s="116" t="s">
        <v>806</v>
      </c>
      <c r="B61" s="19" t="s">
        <v>807</v>
      </c>
      <c r="C61" s="135">
        <v>700</v>
      </c>
      <c r="D61" s="129"/>
      <c r="E61" s="118">
        <f>C61+D61</f>
        <v>700</v>
      </c>
    </row>
    <row r="62" spans="1:5" ht="18.75" customHeight="1">
      <c r="A62" s="116" t="s">
        <v>808</v>
      </c>
      <c r="B62" s="19" t="s">
        <v>723</v>
      </c>
      <c r="C62" s="135">
        <v>346100</v>
      </c>
      <c r="D62" s="129"/>
      <c r="E62" s="118">
        <f>C62+D62</f>
        <v>346100</v>
      </c>
    </row>
    <row r="63" spans="1:5" ht="17.25" customHeight="1">
      <c r="A63" s="116" t="s">
        <v>809</v>
      </c>
      <c r="B63" s="19" t="s">
        <v>724</v>
      </c>
      <c r="C63" s="135">
        <v>334800</v>
      </c>
      <c r="D63" s="129"/>
      <c r="E63" s="118">
        <f>C63+D63</f>
        <v>334800</v>
      </c>
    </row>
    <row r="64" spans="1:5" ht="29.25" customHeight="1">
      <c r="A64" s="123" t="s">
        <v>810</v>
      </c>
      <c r="B64" s="34" t="s">
        <v>811</v>
      </c>
      <c r="C64" s="119">
        <f t="shared" ref="C64:E65" si="22">C65</f>
        <v>2257220</v>
      </c>
      <c r="D64" s="124">
        <f t="shared" si="22"/>
        <v>0</v>
      </c>
      <c r="E64" s="119">
        <f t="shared" si="22"/>
        <v>2257220</v>
      </c>
    </row>
    <row r="65" spans="1:5" ht="19.5" customHeight="1">
      <c r="A65" s="125" t="s">
        <v>812</v>
      </c>
      <c r="B65" s="128" t="s">
        <v>813</v>
      </c>
      <c r="C65" s="117">
        <f t="shared" si="22"/>
        <v>2257220</v>
      </c>
      <c r="D65" s="126">
        <f t="shared" si="22"/>
        <v>0</v>
      </c>
      <c r="E65" s="117">
        <f t="shared" si="22"/>
        <v>2257220</v>
      </c>
    </row>
    <row r="66" spans="1:5" ht="17.25" customHeight="1">
      <c r="A66" s="125" t="s">
        <v>814</v>
      </c>
      <c r="B66" s="128" t="s">
        <v>815</v>
      </c>
      <c r="C66" s="117">
        <f>C67+C68</f>
        <v>2257220</v>
      </c>
      <c r="D66" s="126">
        <f t="shared" ref="D66:E66" si="23">D67+D68</f>
        <v>0</v>
      </c>
      <c r="E66" s="117">
        <f t="shared" si="23"/>
        <v>2257220</v>
      </c>
    </row>
    <row r="67" spans="1:5" ht="25.5" customHeight="1">
      <c r="A67" s="116" t="s">
        <v>816</v>
      </c>
      <c r="B67" s="128" t="s">
        <v>817</v>
      </c>
      <c r="C67" s="117">
        <v>15000</v>
      </c>
      <c r="D67" s="129"/>
      <c r="E67" s="118">
        <f>C67+D67</f>
        <v>15000</v>
      </c>
    </row>
    <row r="68" spans="1:5" ht="27.75" customHeight="1">
      <c r="A68" s="116" t="s">
        <v>818</v>
      </c>
      <c r="B68" s="19" t="s">
        <v>817</v>
      </c>
      <c r="C68" s="117">
        <v>2242220</v>
      </c>
      <c r="D68" s="129"/>
      <c r="E68" s="118">
        <f>C68+D68</f>
        <v>2242220</v>
      </c>
    </row>
    <row r="69" spans="1:5" ht="27.75" customHeight="1">
      <c r="A69" s="123" t="s">
        <v>819</v>
      </c>
      <c r="B69" s="34" t="s">
        <v>820</v>
      </c>
      <c r="C69" s="119">
        <f>C70</f>
        <v>2013800</v>
      </c>
      <c r="D69" s="124">
        <f t="shared" ref="D69:E70" si="24">D70</f>
        <v>0</v>
      </c>
      <c r="E69" s="119">
        <f t="shared" si="24"/>
        <v>2013800</v>
      </c>
    </row>
    <row r="70" spans="1:5" ht="26.25" customHeight="1">
      <c r="A70" s="127" t="s">
        <v>821</v>
      </c>
      <c r="B70" s="128" t="s">
        <v>822</v>
      </c>
      <c r="C70" s="117">
        <f>C71</f>
        <v>2013800</v>
      </c>
      <c r="D70" s="126">
        <f t="shared" si="24"/>
        <v>0</v>
      </c>
      <c r="E70" s="117">
        <f t="shared" si="24"/>
        <v>2013800</v>
      </c>
    </row>
    <row r="71" spans="1:5" ht="25.5" customHeight="1">
      <c r="A71" s="127" t="s">
        <v>823</v>
      </c>
      <c r="B71" s="128" t="s">
        <v>824</v>
      </c>
      <c r="C71" s="117">
        <f>C72+C73</f>
        <v>2013800</v>
      </c>
      <c r="D71" s="126">
        <f>D72+D73</f>
        <v>0</v>
      </c>
      <c r="E71" s="117">
        <f>E72+E73</f>
        <v>2013800</v>
      </c>
    </row>
    <row r="72" spans="1:5" ht="39.75" customHeight="1">
      <c r="A72" s="127" t="s">
        <v>825</v>
      </c>
      <c r="B72" s="128" t="s">
        <v>690</v>
      </c>
      <c r="C72" s="117">
        <v>1864200</v>
      </c>
      <c r="D72" s="129"/>
      <c r="E72" s="118">
        <f>C72+D72</f>
        <v>1864200</v>
      </c>
    </row>
    <row r="73" spans="1:5" ht="29.25" customHeight="1">
      <c r="A73" s="127" t="s">
        <v>826</v>
      </c>
      <c r="B73" s="128" t="s">
        <v>691</v>
      </c>
      <c r="C73" s="117">
        <v>149600</v>
      </c>
      <c r="D73" s="129"/>
      <c r="E73" s="118">
        <f>C73+D73</f>
        <v>149600</v>
      </c>
    </row>
    <row r="74" spans="1:5" ht="17.25" customHeight="1">
      <c r="A74" s="123" t="s">
        <v>827</v>
      </c>
      <c r="B74" s="22" t="s">
        <v>828</v>
      </c>
      <c r="C74" s="119">
        <f>C75+C76+C77+C78+C79</f>
        <v>5500</v>
      </c>
      <c r="D74" s="124">
        <f t="shared" ref="D74:E74" si="25">D75+D76+D77+D78+D79</f>
        <v>0</v>
      </c>
      <c r="E74" s="119">
        <f t="shared" si="25"/>
        <v>5500</v>
      </c>
    </row>
    <row r="75" spans="1:5" ht="54.75" customHeight="1">
      <c r="A75" s="116" t="s">
        <v>713</v>
      </c>
      <c r="B75" s="136" t="s">
        <v>714</v>
      </c>
      <c r="C75" s="117">
        <v>1907</v>
      </c>
      <c r="D75" s="129"/>
      <c r="E75" s="118">
        <f>C75+D75</f>
        <v>1907</v>
      </c>
    </row>
    <row r="76" spans="1:5" ht="65.25" customHeight="1">
      <c r="A76" s="116" t="s">
        <v>715</v>
      </c>
      <c r="B76" s="136" t="s">
        <v>716</v>
      </c>
      <c r="C76" s="117">
        <v>846</v>
      </c>
      <c r="D76" s="129"/>
      <c r="E76" s="118">
        <f>C76+D76</f>
        <v>846</v>
      </c>
    </row>
    <row r="77" spans="1:5" ht="53.25" customHeight="1">
      <c r="A77" s="116" t="s">
        <v>717</v>
      </c>
      <c r="B77" s="136" t="s">
        <v>718</v>
      </c>
      <c r="C77" s="117">
        <v>334</v>
      </c>
      <c r="D77" s="129"/>
      <c r="E77" s="118">
        <f>C77+D77</f>
        <v>334</v>
      </c>
    </row>
    <row r="78" spans="1:5" ht="54" customHeight="1">
      <c r="A78" s="137" t="s">
        <v>719</v>
      </c>
      <c r="B78" s="138" t="s">
        <v>720</v>
      </c>
      <c r="C78" s="117">
        <v>1747</v>
      </c>
      <c r="D78" s="129"/>
      <c r="E78" s="118">
        <f>C78+D78</f>
        <v>1747</v>
      </c>
    </row>
    <row r="79" spans="1:5" ht="55.5" customHeight="1">
      <c r="A79" s="127" t="s">
        <v>721</v>
      </c>
      <c r="B79" s="128" t="s">
        <v>722</v>
      </c>
      <c r="C79" s="117">
        <v>666</v>
      </c>
      <c r="D79" s="129"/>
      <c r="E79" s="118">
        <f>C79+D79</f>
        <v>666</v>
      </c>
    </row>
    <row r="80" spans="1:5" ht="16.5" customHeight="1">
      <c r="A80" s="123" t="s">
        <v>829</v>
      </c>
      <c r="B80" s="22" t="s">
        <v>830</v>
      </c>
      <c r="C80" s="119">
        <f t="shared" ref="C80:E81" si="26">C81</f>
        <v>196800</v>
      </c>
      <c r="D80" s="124">
        <f t="shared" si="26"/>
        <v>0</v>
      </c>
      <c r="E80" s="119">
        <f t="shared" si="26"/>
        <v>196800</v>
      </c>
    </row>
    <row r="81" spans="1:5" ht="19.5" customHeight="1">
      <c r="A81" s="125" t="s">
        <v>831</v>
      </c>
      <c r="B81" s="25" t="s">
        <v>832</v>
      </c>
      <c r="C81" s="117">
        <f t="shared" si="26"/>
        <v>196800</v>
      </c>
      <c r="D81" s="126">
        <f t="shared" si="26"/>
        <v>0</v>
      </c>
      <c r="E81" s="117">
        <f t="shared" si="26"/>
        <v>196800</v>
      </c>
    </row>
    <row r="82" spans="1:5" ht="18" customHeight="1">
      <c r="A82" s="116" t="s">
        <v>833</v>
      </c>
      <c r="B82" s="25" t="s">
        <v>834</v>
      </c>
      <c r="C82" s="117">
        <v>196800</v>
      </c>
      <c r="D82" s="129"/>
      <c r="E82" s="118">
        <f>C82+D82</f>
        <v>196800</v>
      </c>
    </row>
    <row r="83" spans="1:5" ht="17.25" customHeight="1">
      <c r="A83" s="123" t="s">
        <v>835</v>
      </c>
      <c r="B83" s="34" t="s">
        <v>836</v>
      </c>
      <c r="C83" s="119">
        <f>C84+C121+C124</f>
        <v>198990983.69</v>
      </c>
      <c r="D83" s="119">
        <f t="shared" ref="D83:E83" si="27">D84+D121+D124</f>
        <v>-597709.39999999991</v>
      </c>
      <c r="E83" s="119">
        <f t="shared" si="27"/>
        <v>198393274.29000002</v>
      </c>
    </row>
    <row r="84" spans="1:5" ht="31.5" customHeight="1">
      <c r="A84" s="123" t="s">
        <v>837</v>
      </c>
      <c r="B84" s="34" t="s">
        <v>838</v>
      </c>
      <c r="C84" s="119">
        <f>C85+C90+C105+C116</f>
        <v>199711242.38999999</v>
      </c>
      <c r="D84" s="119">
        <f>D85+D90+D105+D116</f>
        <v>-597709.39999999991</v>
      </c>
      <c r="E84" s="119">
        <f>E85+E90+E105+E116</f>
        <v>199113532.99000001</v>
      </c>
    </row>
    <row r="85" spans="1:5" ht="17.25" customHeight="1">
      <c r="A85" s="123" t="s">
        <v>839</v>
      </c>
      <c r="B85" s="34" t="s">
        <v>840</v>
      </c>
      <c r="C85" s="119">
        <f t="shared" ref="C85:E85" si="28">C86</f>
        <v>92935930</v>
      </c>
      <c r="D85" s="124">
        <f t="shared" si="28"/>
        <v>0</v>
      </c>
      <c r="E85" s="119">
        <f t="shared" si="28"/>
        <v>92935930</v>
      </c>
    </row>
    <row r="86" spans="1:5" ht="16.5" customHeight="1">
      <c r="A86" s="125" t="s">
        <v>841</v>
      </c>
      <c r="B86" s="19" t="s">
        <v>842</v>
      </c>
      <c r="C86" s="117">
        <f>C87+C89</f>
        <v>92935930</v>
      </c>
      <c r="D86" s="126">
        <f t="shared" ref="D86:E86" si="29">D87+D89</f>
        <v>0</v>
      </c>
      <c r="E86" s="117">
        <f t="shared" si="29"/>
        <v>92935930</v>
      </c>
    </row>
    <row r="87" spans="1:5" ht="25.5" customHeight="1">
      <c r="A87" s="116" t="s">
        <v>843</v>
      </c>
      <c r="B87" s="19" t="s">
        <v>844</v>
      </c>
      <c r="C87" s="117">
        <v>88137100</v>
      </c>
      <c r="D87" s="118"/>
      <c r="E87" s="118">
        <f>C87+D87</f>
        <v>88137100</v>
      </c>
    </row>
    <row r="88" spans="1:5" ht="18" customHeight="1">
      <c r="A88" s="116" t="s">
        <v>845</v>
      </c>
      <c r="B88" s="19" t="s">
        <v>846</v>
      </c>
      <c r="C88" s="117">
        <f>C89</f>
        <v>4798830</v>
      </c>
      <c r="D88" s="117">
        <f t="shared" ref="D88:E88" si="30">D89</f>
        <v>0</v>
      </c>
      <c r="E88" s="117">
        <f t="shared" si="30"/>
        <v>4798830</v>
      </c>
    </row>
    <row r="89" spans="1:5" ht="26.25" customHeight="1">
      <c r="A89" s="116" t="s">
        <v>847</v>
      </c>
      <c r="B89" s="19" t="s">
        <v>692</v>
      </c>
      <c r="C89" s="117">
        <v>4798830</v>
      </c>
      <c r="D89" s="139"/>
      <c r="E89" s="118">
        <f>C89+D89</f>
        <v>4798830</v>
      </c>
    </row>
    <row r="90" spans="1:5" ht="27" customHeight="1">
      <c r="A90" s="123" t="s">
        <v>848</v>
      </c>
      <c r="B90" s="34" t="s">
        <v>849</v>
      </c>
      <c r="C90" s="119">
        <f>C103+C91+C93+C99+C101+C95+C97</f>
        <v>31901327.050000001</v>
      </c>
      <c r="D90" s="119">
        <f t="shared" ref="D90:E90" si="31">D103+D91+D93+D99+D101+D95+D97</f>
        <v>-596256.19999999995</v>
      </c>
      <c r="E90" s="119">
        <f t="shared" si="31"/>
        <v>31305070.850000001</v>
      </c>
    </row>
    <row r="91" spans="1:5" ht="53.25" customHeight="1">
      <c r="A91" s="116" t="s">
        <v>850</v>
      </c>
      <c r="B91" s="25" t="s">
        <v>851</v>
      </c>
      <c r="C91" s="117">
        <f>C92</f>
        <v>0</v>
      </c>
      <c r="D91" s="117">
        <f t="shared" ref="D91:E91" si="32">D92</f>
        <v>0</v>
      </c>
      <c r="E91" s="117">
        <f t="shared" si="32"/>
        <v>0</v>
      </c>
    </row>
    <row r="92" spans="1:5" ht="55.5" customHeight="1">
      <c r="A92" s="116" t="s">
        <v>693</v>
      </c>
      <c r="B92" s="25" t="s">
        <v>694</v>
      </c>
      <c r="C92" s="117">
        <v>0</v>
      </c>
      <c r="D92" s="118"/>
      <c r="E92" s="118">
        <f>C92+D92</f>
        <v>0</v>
      </c>
    </row>
    <row r="93" spans="1:5" ht="55.5" customHeight="1">
      <c r="A93" s="140" t="s">
        <v>852</v>
      </c>
      <c r="B93" s="115" t="s">
        <v>853</v>
      </c>
      <c r="C93" s="117">
        <f>C94</f>
        <v>5206128.42</v>
      </c>
      <c r="D93" s="117">
        <f t="shared" ref="D93:E97" si="33">D94</f>
        <v>0</v>
      </c>
      <c r="E93" s="117">
        <f t="shared" si="33"/>
        <v>5206128.42</v>
      </c>
    </row>
    <row r="94" spans="1:5" ht="54" customHeight="1">
      <c r="A94" s="140" t="s">
        <v>698</v>
      </c>
      <c r="B94" s="115" t="s">
        <v>699</v>
      </c>
      <c r="C94" s="117">
        <v>5206128.42</v>
      </c>
      <c r="D94" s="139"/>
      <c r="E94" s="118">
        <f>C94+D94</f>
        <v>5206128.42</v>
      </c>
    </row>
    <row r="95" spans="1:5" ht="43.5" customHeight="1">
      <c r="A95" s="140" t="s">
        <v>850</v>
      </c>
      <c r="B95" s="115" t="s">
        <v>854</v>
      </c>
      <c r="C95" s="117">
        <f>C96</f>
        <v>1568735.36</v>
      </c>
      <c r="D95" s="117">
        <f t="shared" si="33"/>
        <v>0</v>
      </c>
      <c r="E95" s="117">
        <f t="shared" si="33"/>
        <v>1568735.36</v>
      </c>
    </row>
    <row r="96" spans="1:5" ht="54" customHeight="1">
      <c r="A96" s="140" t="s">
        <v>693</v>
      </c>
      <c r="B96" s="115" t="s">
        <v>695</v>
      </c>
      <c r="C96" s="117">
        <v>1568735.36</v>
      </c>
      <c r="D96" s="118"/>
      <c r="E96" s="118">
        <f>C96+D96</f>
        <v>1568735.36</v>
      </c>
    </row>
    <row r="97" spans="1:5" ht="29.25" customHeight="1">
      <c r="A97" s="140" t="s">
        <v>855</v>
      </c>
      <c r="B97" s="115" t="s">
        <v>856</v>
      </c>
      <c r="C97" s="117">
        <f>C98</f>
        <v>1899552.39</v>
      </c>
      <c r="D97" s="117">
        <f t="shared" si="33"/>
        <v>0</v>
      </c>
      <c r="E97" s="117">
        <f t="shared" si="33"/>
        <v>1899552.39</v>
      </c>
    </row>
    <row r="98" spans="1:5" ht="36.75" customHeight="1">
      <c r="A98" s="140" t="s">
        <v>696</v>
      </c>
      <c r="B98" s="115" t="s">
        <v>697</v>
      </c>
      <c r="C98" s="117">
        <v>1899552.39</v>
      </c>
      <c r="D98" s="118"/>
      <c r="E98" s="118">
        <f>C98+D98</f>
        <v>1899552.39</v>
      </c>
    </row>
    <row r="99" spans="1:5" ht="42" customHeight="1">
      <c r="A99" s="21" t="s">
        <v>857</v>
      </c>
      <c r="B99" s="19" t="s">
        <v>858</v>
      </c>
      <c r="C99" s="117">
        <f>C100</f>
        <v>3828004.4</v>
      </c>
      <c r="D99" s="117">
        <f t="shared" ref="D99:E101" si="34">D100</f>
        <v>0</v>
      </c>
      <c r="E99" s="117">
        <f t="shared" si="34"/>
        <v>3828004.4</v>
      </c>
    </row>
    <row r="100" spans="1:5" ht="42.75" customHeight="1">
      <c r="A100" s="21" t="s">
        <v>700</v>
      </c>
      <c r="B100" s="19" t="s">
        <v>701</v>
      </c>
      <c r="C100" s="117">
        <v>3828004.4</v>
      </c>
      <c r="D100" s="117"/>
      <c r="E100" s="117">
        <f>C100+D100</f>
        <v>3828004.4</v>
      </c>
    </row>
    <row r="101" spans="1:5" ht="42.75" customHeight="1">
      <c r="A101" s="116" t="s">
        <v>859</v>
      </c>
      <c r="B101" s="19" t="s">
        <v>860</v>
      </c>
      <c r="C101" s="117">
        <f>C102</f>
        <v>11986227</v>
      </c>
      <c r="D101" s="117">
        <f t="shared" si="34"/>
        <v>0</v>
      </c>
      <c r="E101" s="117">
        <f t="shared" si="34"/>
        <v>11986227</v>
      </c>
    </row>
    <row r="102" spans="1:5" ht="42.75" customHeight="1">
      <c r="A102" s="116" t="s">
        <v>702</v>
      </c>
      <c r="B102" s="19" t="s">
        <v>703</v>
      </c>
      <c r="C102" s="117">
        <v>11986227</v>
      </c>
      <c r="D102" s="117"/>
      <c r="E102" s="117">
        <f>C102+D102</f>
        <v>11986227</v>
      </c>
    </row>
    <row r="103" spans="1:5">
      <c r="A103" s="125" t="s">
        <v>861</v>
      </c>
      <c r="B103" s="141" t="s">
        <v>862</v>
      </c>
      <c r="C103" s="117">
        <f t="shared" ref="C103:E103" si="35">C104</f>
        <v>7412679.4800000004</v>
      </c>
      <c r="D103" s="126">
        <f t="shared" si="35"/>
        <v>-596256.19999999995</v>
      </c>
      <c r="E103" s="117">
        <f t="shared" si="35"/>
        <v>6816423.2800000003</v>
      </c>
    </row>
    <row r="104" spans="1:5">
      <c r="A104" s="116" t="s">
        <v>863</v>
      </c>
      <c r="B104" s="141" t="s">
        <v>864</v>
      </c>
      <c r="C104" s="117">
        <v>7412679.4800000004</v>
      </c>
      <c r="D104" s="60">
        <v>-596256.19999999995</v>
      </c>
      <c r="E104" s="118">
        <f>C104+D104</f>
        <v>6816423.2800000003</v>
      </c>
    </row>
    <row r="105" spans="1:5" ht="16.5" customHeight="1">
      <c r="A105" s="123" t="s">
        <v>865</v>
      </c>
      <c r="B105" s="142" t="s">
        <v>866</v>
      </c>
      <c r="C105" s="119">
        <f>C110+C114+C106+C108+C112</f>
        <v>70674525.340000004</v>
      </c>
      <c r="D105" s="119">
        <f t="shared" ref="D105:E105" si="36">D110+D114+D106+D108+D112</f>
        <v>-1453.2</v>
      </c>
      <c r="E105" s="119">
        <f t="shared" si="36"/>
        <v>70673072.140000001</v>
      </c>
    </row>
    <row r="106" spans="1:5" ht="26.25">
      <c r="A106" s="125" t="s">
        <v>867</v>
      </c>
      <c r="B106" s="128" t="s">
        <v>868</v>
      </c>
      <c r="C106" s="117">
        <f>C107</f>
        <v>1319650.1399999999</v>
      </c>
      <c r="D106" s="117">
        <f t="shared" ref="D106:E106" si="37">D107</f>
        <v>0</v>
      </c>
      <c r="E106" s="117">
        <f t="shared" si="37"/>
        <v>1319650.1399999999</v>
      </c>
    </row>
    <row r="107" spans="1:5" ht="26.25">
      <c r="A107" s="116" t="s">
        <v>869</v>
      </c>
      <c r="B107" s="128" t="s">
        <v>870</v>
      </c>
      <c r="C107" s="117">
        <v>1319650.1399999999</v>
      </c>
      <c r="D107" s="139"/>
      <c r="E107" s="118">
        <f>C107+D107</f>
        <v>1319650.1399999999</v>
      </c>
    </row>
    <row r="108" spans="1:5" ht="42" customHeight="1">
      <c r="A108" s="134" t="s">
        <v>871</v>
      </c>
      <c r="B108" s="128" t="s">
        <v>872</v>
      </c>
      <c r="C108" s="117">
        <f>C109</f>
        <v>0</v>
      </c>
      <c r="D108" s="117">
        <f t="shared" ref="D108:E108" si="38">D109</f>
        <v>0</v>
      </c>
      <c r="E108" s="117">
        <f t="shared" si="38"/>
        <v>0</v>
      </c>
    </row>
    <row r="109" spans="1:5" ht="41.25" customHeight="1">
      <c r="A109" s="134" t="s">
        <v>873</v>
      </c>
      <c r="B109" s="128" t="s">
        <v>874</v>
      </c>
      <c r="C109" s="117">
        <v>0</v>
      </c>
      <c r="D109" s="118"/>
      <c r="E109" s="118">
        <f>C109+D109</f>
        <v>0</v>
      </c>
    </row>
    <row r="110" spans="1:5" ht="41.25" customHeight="1">
      <c r="A110" s="134" t="s">
        <v>875</v>
      </c>
      <c r="B110" s="128" t="s">
        <v>876</v>
      </c>
      <c r="C110" s="117">
        <f>C111</f>
        <v>1453.2</v>
      </c>
      <c r="D110" s="117">
        <f t="shared" ref="D110:E110" si="39">D111</f>
        <v>-1453.2</v>
      </c>
      <c r="E110" s="117">
        <f t="shared" si="39"/>
        <v>0</v>
      </c>
    </row>
    <row r="111" spans="1:5" ht="42" customHeight="1">
      <c r="A111" s="134" t="s">
        <v>704</v>
      </c>
      <c r="B111" s="128" t="s">
        <v>877</v>
      </c>
      <c r="C111" s="117">
        <v>1453.2</v>
      </c>
      <c r="D111" s="118">
        <v>-1453.2</v>
      </c>
      <c r="E111" s="118">
        <f>C111+D111</f>
        <v>0</v>
      </c>
    </row>
    <row r="112" spans="1:5" ht="20.25" customHeight="1">
      <c r="A112" s="21" t="s">
        <v>878</v>
      </c>
      <c r="B112" s="25" t="s">
        <v>879</v>
      </c>
      <c r="C112" s="117">
        <f>C113</f>
        <v>158116</v>
      </c>
      <c r="D112" s="117">
        <f t="shared" ref="D112:E112" si="40">D113</f>
        <v>0</v>
      </c>
      <c r="E112" s="117">
        <f t="shared" si="40"/>
        <v>158116</v>
      </c>
    </row>
    <row r="113" spans="1:5" ht="27.75" customHeight="1">
      <c r="A113" s="21" t="s">
        <v>705</v>
      </c>
      <c r="B113" s="19" t="s">
        <v>706</v>
      </c>
      <c r="C113" s="117">
        <v>158116</v>
      </c>
      <c r="D113" s="117"/>
      <c r="E113" s="117">
        <f>C113+D113</f>
        <v>158116</v>
      </c>
    </row>
    <row r="114" spans="1:5">
      <c r="A114" s="134" t="s">
        <v>880</v>
      </c>
      <c r="B114" s="128" t="s">
        <v>881</v>
      </c>
      <c r="C114" s="117">
        <f>C115</f>
        <v>69195306</v>
      </c>
      <c r="D114" s="126">
        <f t="shared" ref="D114:E114" si="41">D115</f>
        <v>0</v>
      </c>
      <c r="E114" s="117">
        <f t="shared" si="41"/>
        <v>69195306</v>
      </c>
    </row>
    <row r="115" spans="1:5">
      <c r="A115" s="134" t="s">
        <v>707</v>
      </c>
      <c r="B115" s="128" t="s">
        <v>882</v>
      </c>
      <c r="C115" s="117">
        <v>69195306</v>
      </c>
      <c r="D115" s="129"/>
      <c r="E115" s="118">
        <f>C115+D115</f>
        <v>69195306</v>
      </c>
    </row>
    <row r="116" spans="1:5">
      <c r="A116" s="28" t="s">
        <v>883</v>
      </c>
      <c r="B116" s="34" t="s">
        <v>884</v>
      </c>
      <c r="C116" s="119">
        <f>C117+C120</f>
        <v>4199460</v>
      </c>
      <c r="D116" s="124">
        <f t="shared" ref="D116:E116" si="42">D117+D120</f>
        <v>0</v>
      </c>
      <c r="E116" s="119">
        <f t="shared" si="42"/>
        <v>4199460</v>
      </c>
    </row>
    <row r="117" spans="1:5" ht="39">
      <c r="A117" s="8" t="s">
        <v>885</v>
      </c>
      <c r="B117" s="19" t="s">
        <v>886</v>
      </c>
      <c r="C117" s="117">
        <f>C118</f>
        <v>59100</v>
      </c>
      <c r="D117" s="117">
        <f t="shared" ref="D117:E117" si="43">D118</f>
        <v>0</v>
      </c>
      <c r="E117" s="117">
        <f t="shared" si="43"/>
        <v>59100</v>
      </c>
    </row>
    <row r="118" spans="1:5" ht="39">
      <c r="A118" s="116" t="s">
        <v>887</v>
      </c>
      <c r="B118" s="19" t="s">
        <v>708</v>
      </c>
      <c r="C118" s="117">
        <v>59100</v>
      </c>
      <c r="D118" s="118"/>
      <c r="E118" s="118">
        <f>C118+D118</f>
        <v>59100</v>
      </c>
    </row>
    <row r="119" spans="1:5" ht="39">
      <c r="A119" s="116" t="s">
        <v>888</v>
      </c>
      <c r="B119" s="19" t="s">
        <v>889</v>
      </c>
      <c r="C119" s="117">
        <f>C120</f>
        <v>4140360</v>
      </c>
      <c r="D119" s="126">
        <f t="shared" ref="D119:E119" si="44">D120</f>
        <v>0</v>
      </c>
      <c r="E119" s="117">
        <f t="shared" si="44"/>
        <v>4140360</v>
      </c>
    </row>
    <row r="120" spans="1:5" ht="39">
      <c r="A120" s="116" t="s">
        <v>709</v>
      </c>
      <c r="B120" s="19" t="s">
        <v>710</v>
      </c>
      <c r="C120" s="117">
        <v>4140360</v>
      </c>
      <c r="D120" s="129"/>
      <c r="E120" s="118">
        <f>C120+D120</f>
        <v>4140360</v>
      </c>
    </row>
    <row r="121" spans="1:5" ht="44.25" customHeight="1">
      <c r="A121" s="143" t="s">
        <v>890</v>
      </c>
      <c r="B121" s="34" t="s">
        <v>891</v>
      </c>
      <c r="C121" s="119">
        <f>C122</f>
        <v>19771.400000000001</v>
      </c>
      <c r="D121" s="119">
        <f t="shared" ref="D121:E122" si="45">D122</f>
        <v>0</v>
      </c>
      <c r="E121" s="119">
        <f t="shared" si="45"/>
        <v>19771.400000000001</v>
      </c>
    </row>
    <row r="122" spans="1:5" ht="51.75">
      <c r="A122" s="134" t="s">
        <v>892</v>
      </c>
      <c r="B122" s="128" t="s">
        <v>893</v>
      </c>
      <c r="C122" s="117">
        <f>C123</f>
        <v>19771.400000000001</v>
      </c>
      <c r="D122" s="117">
        <f t="shared" si="45"/>
        <v>0</v>
      </c>
      <c r="E122" s="117">
        <f t="shared" si="45"/>
        <v>19771.400000000001</v>
      </c>
    </row>
    <row r="123" spans="1:5" ht="39">
      <c r="A123" s="134" t="s">
        <v>894</v>
      </c>
      <c r="B123" s="128" t="s">
        <v>895</v>
      </c>
      <c r="C123" s="117">
        <v>19771.400000000001</v>
      </c>
      <c r="D123" s="144"/>
      <c r="E123" s="117">
        <f>C123+D123</f>
        <v>19771.400000000001</v>
      </c>
    </row>
    <row r="124" spans="1:5" ht="40.5" customHeight="1">
      <c r="A124" s="143" t="s">
        <v>896</v>
      </c>
      <c r="B124" s="145" t="s">
        <v>897</v>
      </c>
      <c r="C124" s="77">
        <f t="shared" ref="C124:E125" si="46">C125</f>
        <v>-740030.1</v>
      </c>
      <c r="D124" s="77">
        <f t="shared" si="46"/>
        <v>0</v>
      </c>
      <c r="E124" s="77">
        <f t="shared" si="46"/>
        <v>-740030.1</v>
      </c>
    </row>
    <row r="125" spans="1:5" ht="25.5">
      <c r="A125" s="146" t="s">
        <v>898</v>
      </c>
      <c r="B125" s="147" t="s">
        <v>899</v>
      </c>
      <c r="C125" s="117">
        <f t="shared" si="46"/>
        <v>-740030.1</v>
      </c>
      <c r="D125" s="117">
        <f t="shared" si="46"/>
        <v>0</v>
      </c>
      <c r="E125" s="117">
        <f t="shared" si="46"/>
        <v>-740030.1</v>
      </c>
    </row>
    <row r="126" spans="1:5" ht="25.5">
      <c r="A126" s="146" t="s">
        <v>711</v>
      </c>
      <c r="B126" s="147" t="s">
        <v>712</v>
      </c>
      <c r="C126" s="117">
        <v>-740030.1</v>
      </c>
      <c r="D126" s="117"/>
      <c r="E126" s="117">
        <f>C126+D126</f>
        <v>-740030.1</v>
      </c>
    </row>
    <row r="127" spans="1:5">
      <c r="A127" s="148"/>
      <c r="B127" s="34" t="s">
        <v>900</v>
      </c>
      <c r="C127" s="124">
        <f>C17+C83</f>
        <v>253548822.69</v>
      </c>
      <c r="D127" s="124">
        <f t="shared" ref="D127:E127" si="47">D17+D83</f>
        <v>-597709.39999999991</v>
      </c>
      <c r="E127" s="124">
        <f t="shared" si="47"/>
        <v>252951113.29000002</v>
      </c>
    </row>
  </sheetData>
  <mergeCells count="40"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15:C15"/>
    <mergeCell ref="B7:C7"/>
    <mergeCell ref="D7:E7"/>
    <mergeCell ref="B8:C8"/>
    <mergeCell ref="D8:E8"/>
    <mergeCell ref="B9:C9"/>
    <mergeCell ref="D9:E9"/>
    <mergeCell ref="B10:C10"/>
    <mergeCell ref="D10:E10"/>
    <mergeCell ref="A11:C11"/>
    <mergeCell ref="A12:C12"/>
    <mergeCell ref="A13:C13"/>
    <mergeCell ref="A36:A37"/>
    <mergeCell ref="B36:B37"/>
    <mergeCell ref="E36:E37"/>
    <mergeCell ref="A27:A28"/>
    <mergeCell ref="B27:B28"/>
    <mergeCell ref="C27:C28"/>
    <mergeCell ref="D27:D28"/>
    <mergeCell ref="E27:E28"/>
    <mergeCell ref="A30:A31"/>
    <mergeCell ref="B30:B31"/>
    <mergeCell ref="E30:E31"/>
    <mergeCell ref="A33:A34"/>
    <mergeCell ref="B33:B34"/>
    <mergeCell ref="C33:C34"/>
    <mergeCell ref="D33:D34"/>
    <mergeCell ref="E33:E34"/>
  </mergeCells>
  <pageMargins left="0.7" right="0.7" top="0.75" bottom="0.75" header="0.3" footer="0.3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1"/>
  <sheetViews>
    <sheetView view="pageBreakPreview" zoomScaleSheetLayoutView="100" workbookViewId="0">
      <selection activeCell="A7" sqref="A7:E7"/>
    </sheetView>
  </sheetViews>
  <sheetFormatPr defaultRowHeight="15"/>
  <cols>
    <col min="1" max="1" width="24.7109375" customWidth="1"/>
    <col min="2" max="2" width="31.85546875" customWidth="1"/>
    <col min="3" max="3" width="14.7109375" customWidth="1"/>
    <col min="4" max="5" width="14" customWidth="1"/>
    <col min="6" max="8" width="9.140625" hidden="1" customWidth="1"/>
    <col min="9" max="9" width="9.140625" customWidth="1"/>
  </cols>
  <sheetData>
    <row r="1" spans="1:5" ht="15.75" customHeight="1">
      <c r="D1" s="164" t="s">
        <v>190</v>
      </c>
      <c r="E1" s="164"/>
    </row>
    <row r="2" spans="1:5" ht="15.75" customHeight="1">
      <c r="D2" s="164" t="s">
        <v>0</v>
      </c>
      <c r="E2" s="164"/>
    </row>
    <row r="3" spans="1:5" ht="15.75">
      <c r="D3" s="165" t="s">
        <v>200</v>
      </c>
      <c r="E3" s="165"/>
    </row>
    <row r="4" spans="1:5" ht="15.75" customHeight="1">
      <c r="D4" s="164" t="s">
        <v>2</v>
      </c>
      <c r="E4" s="164"/>
    </row>
    <row r="5" spans="1:5" ht="15.75" customHeight="1">
      <c r="D5" s="164" t="s">
        <v>904</v>
      </c>
      <c r="E5" s="164"/>
    </row>
    <row r="6" spans="1:5" ht="15.75">
      <c r="A6" s="164" t="s">
        <v>202</v>
      </c>
      <c r="B6" s="187"/>
      <c r="C6" s="187"/>
      <c r="D6" s="187"/>
      <c r="E6" s="187"/>
    </row>
    <row r="7" spans="1:5" ht="15.75">
      <c r="A7" s="164" t="s">
        <v>201</v>
      </c>
      <c r="B7" s="187"/>
      <c r="C7" s="187"/>
      <c r="D7" s="187"/>
      <c r="E7" s="187"/>
    </row>
    <row r="8" spans="1:5" ht="15.75">
      <c r="A8" s="10"/>
      <c r="B8" s="164" t="s">
        <v>1</v>
      </c>
      <c r="C8" s="164"/>
      <c r="D8" s="164"/>
      <c r="E8" s="164"/>
    </row>
    <row r="9" spans="1:5" ht="15.75">
      <c r="A9" s="11"/>
      <c r="B9" s="164" t="s">
        <v>2</v>
      </c>
      <c r="C9" s="164"/>
      <c r="D9" s="164"/>
      <c r="E9" s="164"/>
    </row>
    <row r="10" spans="1:5" ht="15.75">
      <c r="A10" s="12"/>
      <c r="B10" s="164" t="s">
        <v>741</v>
      </c>
      <c r="C10" s="164"/>
      <c r="D10" s="164"/>
      <c r="E10" s="164"/>
    </row>
    <row r="11" spans="1:5" ht="15.75">
      <c r="A11" s="12"/>
      <c r="B11" s="14"/>
      <c r="C11" s="14"/>
      <c r="D11" s="14"/>
      <c r="E11" s="14"/>
    </row>
    <row r="12" spans="1:5" ht="15.75" customHeight="1">
      <c r="A12" s="166" t="s">
        <v>203</v>
      </c>
      <c r="B12" s="166"/>
      <c r="C12" s="166"/>
      <c r="D12" s="166"/>
      <c r="E12" s="166"/>
    </row>
    <row r="13" spans="1:5" ht="10.5" customHeight="1">
      <c r="A13" s="166" t="s">
        <v>274</v>
      </c>
      <c r="B13" s="166"/>
      <c r="C13" s="166"/>
      <c r="D13" s="166"/>
      <c r="E13" s="166"/>
    </row>
    <row r="14" spans="1:5" ht="8.25" customHeight="1">
      <c r="A14" s="166"/>
      <c r="B14" s="166"/>
      <c r="C14" s="166"/>
      <c r="D14" s="166"/>
      <c r="E14" s="166"/>
    </row>
    <row r="15" spans="1:5" ht="15.75" customHeight="1">
      <c r="A15" s="166" t="s">
        <v>275</v>
      </c>
      <c r="B15" s="166"/>
      <c r="C15" s="166"/>
      <c r="D15" s="166"/>
      <c r="E15" s="166"/>
    </row>
    <row r="16" spans="1:5" ht="15" customHeight="1">
      <c r="A16" s="183" t="s">
        <v>250</v>
      </c>
      <c r="B16" s="184"/>
      <c r="C16" s="184"/>
      <c r="D16" s="184"/>
      <c r="E16" s="184"/>
    </row>
    <row r="17" spans="1:5" ht="15" customHeight="1">
      <c r="A17" s="181" t="s">
        <v>204</v>
      </c>
      <c r="B17" s="181" t="s">
        <v>205</v>
      </c>
      <c r="C17" s="50" t="s">
        <v>240</v>
      </c>
      <c r="D17" s="50" t="s">
        <v>252</v>
      </c>
      <c r="E17" s="185" t="s">
        <v>273</v>
      </c>
    </row>
    <row r="18" spans="1:5" ht="23.25" customHeight="1">
      <c r="A18" s="181"/>
      <c r="B18" s="181"/>
      <c r="C18" s="16"/>
      <c r="D18" s="16"/>
      <c r="E18" s="186"/>
    </row>
    <row r="19" spans="1:5" ht="15" customHeight="1">
      <c r="A19" s="177" t="s">
        <v>206</v>
      </c>
      <c r="B19" s="178" t="s">
        <v>207</v>
      </c>
      <c r="C19" s="179">
        <f>C21</f>
        <v>7491610.2800000012</v>
      </c>
      <c r="D19" s="180">
        <f t="shared" ref="D19:E19" si="0">D21</f>
        <v>0</v>
      </c>
      <c r="E19" s="180">
        <f t="shared" si="0"/>
        <v>0</v>
      </c>
    </row>
    <row r="20" spans="1:5">
      <c r="A20" s="177"/>
      <c r="B20" s="178"/>
      <c r="C20" s="179"/>
      <c r="D20" s="180"/>
      <c r="E20" s="180"/>
    </row>
    <row r="21" spans="1:5" ht="15" customHeight="1">
      <c r="A21" s="177" t="s">
        <v>208</v>
      </c>
      <c r="B21" s="178" t="s">
        <v>209</v>
      </c>
      <c r="C21" s="179">
        <f>C23+C28</f>
        <v>7491610.2800000012</v>
      </c>
      <c r="D21" s="180">
        <f t="shared" ref="D21:E21" si="1">D23+D28</f>
        <v>0</v>
      </c>
      <c r="E21" s="180">
        <f t="shared" si="1"/>
        <v>0</v>
      </c>
    </row>
    <row r="22" spans="1:5">
      <c r="A22" s="177"/>
      <c r="B22" s="178"/>
      <c r="C22" s="179"/>
      <c r="D22" s="180"/>
      <c r="E22" s="180"/>
    </row>
    <row r="23" spans="1:5" ht="25.5">
      <c r="A23" s="15" t="s">
        <v>210</v>
      </c>
      <c r="B23" s="13" t="s">
        <v>211</v>
      </c>
      <c r="C23" s="39">
        <f>C24</f>
        <v>-253413113.28999999</v>
      </c>
      <c r="D23" s="39">
        <f t="shared" ref="D23:E25" si="2">D24</f>
        <v>-159833799.97</v>
      </c>
      <c r="E23" s="39">
        <f t="shared" si="2"/>
        <v>-155952297.31</v>
      </c>
    </row>
    <row r="24" spans="1:5" ht="25.5">
      <c r="A24" s="15" t="s">
        <v>212</v>
      </c>
      <c r="B24" s="13" t="s">
        <v>213</v>
      </c>
      <c r="C24" s="39">
        <f>C25</f>
        <v>-253413113.28999999</v>
      </c>
      <c r="D24" s="39">
        <f t="shared" si="2"/>
        <v>-159833799.97</v>
      </c>
      <c r="E24" s="39">
        <f t="shared" si="2"/>
        <v>-155952297.31</v>
      </c>
    </row>
    <row r="25" spans="1:5" ht="25.5">
      <c r="A25" s="15" t="s">
        <v>214</v>
      </c>
      <c r="B25" s="13" t="s">
        <v>215</v>
      </c>
      <c r="C25" s="39">
        <f>C26</f>
        <v>-253413113.28999999</v>
      </c>
      <c r="D25" s="39">
        <f t="shared" si="2"/>
        <v>-159833799.97</v>
      </c>
      <c r="E25" s="39">
        <f t="shared" si="2"/>
        <v>-155952297.31</v>
      </c>
    </row>
    <row r="26" spans="1:5" ht="15" customHeight="1">
      <c r="A26" s="181" t="s">
        <v>216</v>
      </c>
      <c r="B26" s="182" t="s">
        <v>217</v>
      </c>
      <c r="C26" s="174">
        <v>-253413113.28999999</v>
      </c>
      <c r="D26" s="174">
        <v>-159833799.97</v>
      </c>
      <c r="E26" s="175">
        <v>-155952297.31</v>
      </c>
    </row>
    <row r="27" spans="1:5" ht="24.75" customHeight="1">
      <c r="A27" s="181"/>
      <c r="B27" s="182"/>
      <c r="C27" s="174"/>
      <c r="D27" s="174"/>
      <c r="E27" s="176"/>
    </row>
    <row r="28" spans="1:5" ht="25.5">
      <c r="A28" s="15" t="s">
        <v>218</v>
      </c>
      <c r="B28" s="13" t="s">
        <v>219</v>
      </c>
      <c r="C28" s="39">
        <f>C29</f>
        <v>260904723.56999999</v>
      </c>
      <c r="D28" s="39">
        <f t="shared" ref="D28:E29" si="3">D29</f>
        <v>159833799.97</v>
      </c>
      <c r="E28" s="39">
        <f t="shared" si="3"/>
        <v>155952297.31</v>
      </c>
    </row>
    <row r="29" spans="1:5" ht="25.5">
      <c r="A29" s="15" t="s">
        <v>220</v>
      </c>
      <c r="B29" s="13" t="s">
        <v>221</v>
      </c>
      <c r="C29" s="39">
        <f>C30</f>
        <v>260904723.56999999</v>
      </c>
      <c r="D29" s="39">
        <f t="shared" si="3"/>
        <v>159833799.97</v>
      </c>
      <c r="E29" s="39">
        <f t="shared" si="3"/>
        <v>155952297.31</v>
      </c>
    </row>
    <row r="30" spans="1:5" ht="25.5">
      <c r="A30" s="15" t="s">
        <v>222</v>
      </c>
      <c r="B30" s="13" t="s">
        <v>223</v>
      </c>
      <c r="C30" s="39">
        <f>C31</f>
        <v>260904723.56999999</v>
      </c>
      <c r="D30" s="39">
        <f>D31</f>
        <v>159833799.97</v>
      </c>
      <c r="E30" s="39">
        <f>E31</f>
        <v>155952297.31</v>
      </c>
    </row>
    <row r="31" spans="1:5" ht="15" customHeight="1">
      <c r="A31" s="170" t="s">
        <v>224</v>
      </c>
      <c r="B31" s="172" t="s">
        <v>225</v>
      </c>
      <c r="C31" s="174">
        <v>260904723.56999999</v>
      </c>
      <c r="D31" s="174">
        <v>159833799.97</v>
      </c>
      <c r="E31" s="175">
        <v>155952297.31</v>
      </c>
    </row>
    <row r="32" spans="1:5">
      <c r="A32" s="171"/>
      <c r="B32" s="173"/>
      <c r="C32" s="174"/>
      <c r="D32" s="174"/>
      <c r="E32" s="176"/>
    </row>
    <row r="33" spans="1:5" ht="38.25">
      <c r="A33" s="85" t="s">
        <v>654</v>
      </c>
      <c r="B33" s="86" t="s">
        <v>655</v>
      </c>
      <c r="C33" s="87">
        <f>C34</f>
        <v>0</v>
      </c>
      <c r="D33" s="87">
        <f t="shared" ref="D33:E33" si="4">D34</f>
        <v>0</v>
      </c>
      <c r="E33" s="80">
        <f t="shared" si="4"/>
        <v>0</v>
      </c>
    </row>
    <row r="34" spans="1:5" ht="38.25">
      <c r="A34" s="78" t="s">
        <v>656</v>
      </c>
      <c r="B34" s="84" t="s">
        <v>657</v>
      </c>
      <c r="C34" s="87">
        <f>C35+C39</f>
        <v>0</v>
      </c>
      <c r="D34" s="87">
        <f t="shared" ref="D34:E34" si="5">D35+D39</f>
        <v>0</v>
      </c>
      <c r="E34" s="80">
        <f t="shared" si="5"/>
        <v>0</v>
      </c>
    </row>
    <row r="35" spans="1:5" ht="38.25">
      <c r="A35" s="79" t="s">
        <v>656</v>
      </c>
      <c r="B35" s="83" t="s">
        <v>658</v>
      </c>
      <c r="C35" s="82">
        <f>C36</f>
        <v>-462000</v>
      </c>
      <c r="D35" s="82">
        <f t="shared" ref="D35:E37" si="6">D36</f>
        <v>0</v>
      </c>
      <c r="E35" s="81">
        <f t="shared" si="6"/>
        <v>0</v>
      </c>
    </row>
    <row r="36" spans="1:5" ht="51">
      <c r="A36" s="79" t="s">
        <v>659</v>
      </c>
      <c r="B36" s="83" t="s">
        <v>660</v>
      </c>
      <c r="C36" s="82">
        <f>C37</f>
        <v>-462000</v>
      </c>
      <c r="D36" s="82">
        <f t="shared" si="6"/>
        <v>0</v>
      </c>
      <c r="E36" s="81">
        <f t="shared" si="6"/>
        <v>0</v>
      </c>
    </row>
    <row r="37" spans="1:5" ht="63.75">
      <c r="A37" s="79" t="s">
        <v>661</v>
      </c>
      <c r="B37" s="83" t="s">
        <v>662</v>
      </c>
      <c r="C37" s="82">
        <f>C38</f>
        <v>-462000</v>
      </c>
      <c r="D37" s="82">
        <f t="shared" si="6"/>
        <v>0</v>
      </c>
      <c r="E37" s="81">
        <f t="shared" si="6"/>
        <v>0</v>
      </c>
    </row>
    <row r="38" spans="1:5" ht="63.75">
      <c r="A38" s="79" t="s">
        <v>663</v>
      </c>
      <c r="B38" s="83" t="s">
        <v>662</v>
      </c>
      <c r="C38" s="82">
        <v>-462000</v>
      </c>
      <c r="D38" s="82"/>
      <c r="E38" s="81"/>
    </row>
    <row r="39" spans="1:5" ht="38.25">
      <c r="A39" s="79" t="s">
        <v>664</v>
      </c>
      <c r="B39" s="83" t="s">
        <v>665</v>
      </c>
      <c r="C39" s="82">
        <f>C40</f>
        <v>462000</v>
      </c>
      <c r="D39" s="82">
        <f>D40</f>
        <v>0</v>
      </c>
      <c r="E39" s="81">
        <f>E40</f>
        <v>0</v>
      </c>
    </row>
    <row r="40" spans="1:5" ht="63.75">
      <c r="A40" s="79" t="s">
        <v>666</v>
      </c>
      <c r="B40" s="83" t="s">
        <v>667</v>
      </c>
      <c r="C40" s="82">
        <f>C41</f>
        <v>462000</v>
      </c>
      <c r="D40" s="82">
        <f t="shared" ref="D40:E40" si="7">D41</f>
        <v>0</v>
      </c>
      <c r="E40" s="81">
        <f t="shared" si="7"/>
        <v>0</v>
      </c>
    </row>
    <row r="41" spans="1:5" ht="76.5">
      <c r="A41" s="79" t="s">
        <v>668</v>
      </c>
      <c r="B41" s="83" t="s">
        <v>669</v>
      </c>
      <c r="C41" s="82">
        <v>462000</v>
      </c>
      <c r="D41" s="82"/>
      <c r="E41" s="81"/>
    </row>
  </sheetData>
  <mergeCells count="37">
    <mergeCell ref="A13:E14"/>
    <mergeCell ref="A6:E6"/>
    <mergeCell ref="A7:E7"/>
    <mergeCell ref="B8:E8"/>
    <mergeCell ref="B9:E9"/>
    <mergeCell ref="B10:E10"/>
    <mergeCell ref="A12:E12"/>
    <mergeCell ref="A19:A20"/>
    <mergeCell ref="B19:B20"/>
    <mergeCell ref="C19:C20"/>
    <mergeCell ref="D19:D20"/>
    <mergeCell ref="E19:E20"/>
    <mergeCell ref="A15:E15"/>
    <mergeCell ref="A16:E16"/>
    <mergeCell ref="A17:A18"/>
    <mergeCell ref="B17:B18"/>
    <mergeCell ref="E17:E18"/>
    <mergeCell ref="A26:A27"/>
    <mergeCell ref="B26:B27"/>
    <mergeCell ref="C26:C27"/>
    <mergeCell ref="D26:D27"/>
    <mergeCell ref="E26:E27"/>
    <mergeCell ref="A21:A22"/>
    <mergeCell ref="B21:B22"/>
    <mergeCell ref="C21:C22"/>
    <mergeCell ref="D21:D22"/>
    <mergeCell ref="E21:E22"/>
    <mergeCell ref="A31:A32"/>
    <mergeCell ref="B31:B32"/>
    <mergeCell ref="C31:C32"/>
    <mergeCell ref="D31:D32"/>
    <mergeCell ref="E31:E32"/>
    <mergeCell ref="D1:E1"/>
    <mergeCell ref="D2:E2"/>
    <mergeCell ref="D3:E3"/>
    <mergeCell ref="D4:E4"/>
    <mergeCell ref="D5:E5"/>
  </mergeCells>
  <pageMargins left="0.7" right="0.7" top="0.75" bottom="0.75" header="0.3" footer="0.3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20"/>
  <sheetViews>
    <sheetView view="pageBreakPreview" zoomScale="112" zoomScaleSheetLayoutView="112" workbookViewId="0">
      <selection activeCell="B9" sqref="B9:F9"/>
    </sheetView>
  </sheetViews>
  <sheetFormatPr defaultRowHeight="15"/>
  <cols>
    <col min="1" max="1" width="70.42578125" style="51" customWidth="1"/>
    <col min="2" max="2" width="11.5703125" style="51" customWidth="1"/>
    <col min="3" max="3" width="5.42578125" style="51" customWidth="1"/>
    <col min="4" max="4" width="15.140625" style="51" customWidth="1"/>
    <col min="5" max="5" width="12.85546875" style="73" customWidth="1"/>
    <col min="6" max="6" width="14.42578125" style="51" customWidth="1"/>
    <col min="7" max="7" width="9.7109375" style="51" customWidth="1"/>
    <col min="8" max="16384" width="9.140625" style="51"/>
  </cols>
  <sheetData>
    <row r="1" spans="1:6" ht="15.75" customHeight="1">
      <c r="C1" s="164" t="s">
        <v>237</v>
      </c>
      <c r="D1" s="164"/>
      <c r="E1" s="164"/>
      <c r="F1" s="164"/>
    </row>
    <row r="2" spans="1:6" ht="15.75" customHeight="1">
      <c r="C2" s="164" t="s">
        <v>0</v>
      </c>
      <c r="D2" s="164"/>
      <c r="E2" s="164"/>
      <c r="F2" s="164"/>
    </row>
    <row r="3" spans="1:6" ht="15.75" customHeight="1">
      <c r="C3" s="165" t="s">
        <v>200</v>
      </c>
      <c r="D3" s="165"/>
      <c r="E3" s="165"/>
      <c r="F3" s="165"/>
    </row>
    <row r="4" spans="1:6" ht="15.75" customHeight="1">
      <c r="B4" s="164" t="s">
        <v>2</v>
      </c>
      <c r="C4" s="164"/>
      <c r="D4" s="164"/>
      <c r="E4" s="164"/>
      <c r="F4" s="164"/>
    </row>
    <row r="5" spans="1:6" ht="15.75" customHeight="1">
      <c r="B5" s="164" t="s">
        <v>905</v>
      </c>
      <c r="C5" s="164"/>
      <c r="D5" s="164"/>
      <c r="E5" s="164"/>
      <c r="F5" s="164"/>
    </row>
    <row r="6" spans="1:6" ht="15.75" customHeight="1">
      <c r="A6" s="190" t="s">
        <v>119</v>
      </c>
      <c r="B6" s="190"/>
      <c r="C6" s="190"/>
      <c r="D6" s="190"/>
      <c r="E6" s="190"/>
      <c r="F6" s="190"/>
    </row>
    <row r="7" spans="1:6" ht="15.75" customHeight="1">
      <c r="A7" s="190" t="s">
        <v>0</v>
      </c>
      <c r="B7" s="190"/>
      <c r="C7" s="190"/>
      <c r="D7" s="190"/>
      <c r="E7" s="190"/>
      <c r="F7" s="190"/>
    </row>
    <row r="8" spans="1:6" ht="15.75" customHeight="1">
      <c r="A8" s="70"/>
      <c r="B8" s="190" t="s">
        <v>1</v>
      </c>
      <c r="C8" s="190"/>
      <c r="D8" s="190"/>
      <c r="E8" s="190"/>
      <c r="F8" s="190"/>
    </row>
    <row r="9" spans="1:6" ht="15.75" customHeight="1">
      <c r="A9" s="70"/>
      <c r="B9" s="190" t="s">
        <v>2</v>
      </c>
      <c r="C9" s="190"/>
      <c r="D9" s="190"/>
      <c r="E9" s="190"/>
      <c r="F9" s="190"/>
    </row>
    <row r="10" spans="1:6" ht="15.75" customHeight="1">
      <c r="A10" s="190" t="s">
        <v>743</v>
      </c>
      <c r="B10" s="190"/>
      <c r="C10" s="190"/>
      <c r="D10" s="190"/>
      <c r="E10" s="190"/>
      <c r="F10" s="190"/>
    </row>
    <row r="11" spans="1:6" ht="15.75">
      <c r="A11" s="45"/>
      <c r="B11" s="45"/>
      <c r="C11" s="45"/>
      <c r="D11" s="45"/>
    </row>
    <row r="12" spans="1:6" ht="15.75">
      <c r="A12" s="188" t="s">
        <v>8</v>
      </c>
      <c r="B12" s="189"/>
      <c r="C12" s="189"/>
      <c r="D12" s="189"/>
    </row>
    <row r="13" spans="1:6" ht="15.75" customHeight="1">
      <c r="A13" s="188" t="s">
        <v>19</v>
      </c>
      <c r="B13" s="189"/>
      <c r="C13" s="189"/>
      <c r="D13" s="189"/>
    </row>
    <row r="14" spans="1:6" ht="15.75" customHeight="1">
      <c r="A14" s="188" t="s">
        <v>20</v>
      </c>
      <c r="B14" s="189"/>
      <c r="C14" s="189"/>
      <c r="D14" s="189"/>
    </row>
    <row r="15" spans="1:6" ht="50.25" customHeight="1">
      <c r="A15" s="188" t="s">
        <v>276</v>
      </c>
      <c r="B15" s="189"/>
      <c r="C15" s="189"/>
      <c r="D15" s="189"/>
    </row>
    <row r="16" spans="1:6" ht="21.75" customHeight="1">
      <c r="A16" s="193" t="s">
        <v>239</v>
      </c>
      <c r="B16" s="193"/>
      <c r="C16" s="193"/>
      <c r="D16" s="193"/>
      <c r="E16" s="193"/>
      <c r="F16" s="193"/>
    </row>
    <row r="17" spans="1:6" ht="44.25" customHeight="1">
      <c r="A17" s="37" t="s">
        <v>9</v>
      </c>
      <c r="B17" s="95" t="s">
        <v>10</v>
      </c>
      <c r="C17" s="95" t="s">
        <v>11</v>
      </c>
      <c r="D17" s="89" t="s">
        <v>637</v>
      </c>
      <c r="E17" s="55" t="s">
        <v>636</v>
      </c>
      <c r="F17" s="89" t="s">
        <v>638</v>
      </c>
    </row>
    <row r="18" spans="1:6" ht="32.25" customHeight="1">
      <c r="A18" s="22" t="s">
        <v>390</v>
      </c>
      <c r="B18" s="29" t="s">
        <v>391</v>
      </c>
      <c r="C18" s="8"/>
      <c r="D18" s="93">
        <f t="shared" ref="D18:F18" si="0">D19+D35+D46+D50+D73+D81+D92+D97+D102</f>
        <v>153674303.73999998</v>
      </c>
      <c r="E18" s="93">
        <f t="shared" si="0"/>
        <v>0</v>
      </c>
      <c r="F18" s="93">
        <f t="shared" si="0"/>
        <v>153674303.73999998</v>
      </c>
    </row>
    <row r="19" spans="1:6" s="52" customFormat="1" ht="17.25" customHeight="1">
      <c r="A19" s="22" t="s">
        <v>79</v>
      </c>
      <c r="B19" s="29" t="s">
        <v>392</v>
      </c>
      <c r="C19" s="28"/>
      <c r="D19" s="93">
        <f>D20+D28+D31+D33</f>
        <v>17117132.27</v>
      </c>
      <c r="E19" s="93">
        <f t="shared" ref="E19:F19" si="1">E20+E28+E31+E33</f>
        <v>0</v>
      </c>
      <c r="F19" s="93">
        <f t="shared" si="1"/>
        <v>17117132.27</v>
      </c>
    </row>
    <row r="20" spans="1:6" ht="27.75" customHeight="1">
      <c r="A20" s="25" t="s">
        <v>80</v>
      </c>
      <c r="B20" s="90" t="s">
        <v>393</v>
      </c>
      <c r="C20" s="8"/>
      <c r="D20" s="41">
        <f>D23+D24+D25+D22+D21+D26+D27</f>
        <v>13553394.16</v>
      </c>
      <c r="E20" s="41">
        <f t="shared" ref="E20:F20" si="2">E23+E24+E25+E22+E21+E26+E27</f>
        <v>0</v>
      </c>
      <c r="F20" s="41">
        <f t="shared" si="2"/>
        <v>13553394.16</v>
      </c>
    </row>
    <row r="21" spans="1:6" ht="39.75" customHeight="1">
      <c r="A21" s="32" t="s">
        <v>246</v>
      </c>
      <c r="B21" s="90" t="s">
        <v>394</v>
      </c>
      <c r="C21" s="8">
        <v>200</v>
      </c>
      <c r="D21" s="41">
        <v>900000</v>
      </c>
      <c r="E21" s="53"/>
      <c r="F21" s="53">
        <f>D21+E21</f>
        <v>900000</v>
      </c>
    </row>
    <row r="22" spans="1:6" ht="38.25" customHeight="1">
      <c r="A22" s="32" t="s">
        <v>247</v>
      </c>
      <c r="B22" s="90" t="s">
        <v>394</v>
      </c>
      <c r="C22" s="8">
        <v>600</v>
      </c>
      <c r="D22" s="41"/>
      <c r="E22" s="53"/>
      <c r="F22" s="53">
        <f t="shared" ref="F22:F34" si="3">D22+E22</f>
        <v>0</v>
      </c>
    </row>
    <row r="23" spans="1:6" ht="39" customHeight="1">
      <c r="A23" s="94" t="s">
        <v>395</v>
      </c>
      <c r="B23" s="90" t="s">
        <v>396</v>
      </c>
      <c r="C23" s="91">
        <v>200</v>
      </c>
      <c r="D23" s="41">
        <v>2652950</v>
      </c>
      <c r="E23" s="53"/>
      <c r="F23" s="53">
        <f t="shared" si="3"/>
        <v>2652950</v>
      </c>
    </row>
    <row r="24" spans="1:6" ht="41.25" customHeight="1">
      <c r="A24" s="94" t="s">
        <v>397</v>
      </c>
      <c r="B24" s="90" t="s">
        <v>396</v>
      </c>
      <c r="C24" s="91">
        <v>600</v>
      </c>
      <c r="D24" s="41">
        <v>6982625.9800000004</v>
      </c>
      <c r="E24" s="53"/>
      <c r="F24" s="53">
        <f t="shared" si="3"/>
        <v>6982625.9800000004</v>
      </c>
    </row>
    <row r="25" spans="1:6" ht="38.25">
      <c r="A25" s="19" t="s">
        <v>398</v>
      </c>
      <c r="B25" s="90" t="s">
        <v>399</v>
      </c>
      <c r="C25" s="91">
        <v>200</v>
      </c>
      <c r="D25" s="41">
        <v>2336000</v>
      </c>
      <c r="E25" s="53"/>
      <c r="F25" s="53">
        <f t="shared" si="3"/>
        <v>2336000</v>
      </c>
    </row>
    <row r="26" spans="1:6" ht="38.25">
      <c r="A26" s="94" t="s">
        <v>641</v>
      </c>
      <c r="B26" s="90" t="s">
        <v>640</v>
      </c>
      <c r="C26" s="91">
        <v>200</v>
      </c>
      <c r="D26" s="41">
        <v>252525.25</v>
      </c>
      <c r="E26" s="53"/>
      <c r="F26" s="53">
        <f t="shared" si="3"/>
        <v>252525.25</v>
      </c>
    </row>
    <row r="27" spans="1:6" ht="38.25">
      <c r="A27" s="94" t="s">
        <v>642</v>
      </c>
      <c r="B27" s="90" t="s">
        <v>640</v>
      </c>
      <c r="C27" s="91">
        <v>600</v>
      </c>
      <c r="D27" s="41">
        <v>429292.93</v>
      </c>
      <c r="E27" s="53"/>
      <c r="F27" s="53">
        <f t="shared" si="3"/>
        <v>429292.93</v>
      </c>
    </row>
    <row r="28" spans="1:6" ht="21" customHeight="1">
      <c r="A28" s="94" t="s">
        <v>88</v>
      </c>
      <c r="B28" s="90" t="s">
        <v>401</v>
      </c>
      <c r="C28" s="91"/>
      <c r="D28" s="41">
        <f>D30+D29</f>
        <v>95100</v>
      </c>
      <c r="E28" s="41">
        <f t="shared" ref="E28:F28" si="4">E30+E29</f>
        <v>0</v>
      </c>
      <c r="F28" s="41">
        <f t="shared" si="4"/>
        <v>95100</v>
      </c>
    </row>
    <row r="29" spans="1:6" ht="29.25" customHeight="1">
      <c r="A29" s="94" t="s">
        <v>131</v>
      </c>
      <c r="B29" s="90" t="s">
        <v>402</v>
      </c>
      <c r="C29" s="91">
        <v>200</v>
      </c>
      <c r="D29" s="41">
        <v>45100</v>
      </c>
      <c r="E29" s="53"/>
      <c r="F29" s="53">
        <f t="shared" ref="F29" si="5">D29+E29</f>
        <v>45100</v>
      </c>
    </row>
    <row r="30" spans="1:6" ht="30" customHeight="1">
      <c r="A30" s="94" t="s">
        <v>612</v>
      </c>
      <c r="B30" s="90" t="s">
        <v>402</v>
      </c>
      <c r="C30" s="91">
        <v>300</v>
      </c>
      <c r="D30" s="41">
        <v>50000</v>
      </c>
      <c r="E30" s="53"/>
      <c r="F30" s="53">
        <f t="shared" si="3"/>
        <v>50000</v>
      </c>
    </row>
    <row r="31" spans="1:6" ht="20.25" customHeight="1">
      <c r="A31" s="94" t="s">
        <v>575</v>
      </c>
      <c r="B31" s="90" t="s">
        <v>576</v>
      </c>
      <c r="C31" s="91"/>
      <c r="D31" s="41">
        <f>D32</f>
        <v>1568893.82</v>
      </c>
      <c r="E31" s="41">
        <f t="shared" ref="E31:F31" si="6">E32</f>
        <v>0</v>
      </c>
      <c r="F31" s="41">
        <f t="shared" si="6"/>
        <v>1568893.82</v>
      </c>
    </row>
    <row r="32" spans="1:6" ht="55.5" customHeight="1">
      <c r="A32" s="25" t="s">
        <v>682</v>
      </c>
      <c r="B32" s="90" t="s">
        <v>400</v>
      </c>
      <c r="C32" s="91">
        <v>600</v>
      </c>
      <c r="D32" s="42">
        <v>1568893.82</v>
      </c>
      <c r="E32" s="53"/>
      <c r="F32" s="53">
        <f t="shared" si="3"/>
        <v>1568893.82</v>
      </c>
    </row>
    <row r="33" spans="1:6" ht="18.75" customHeight="1">
      <c r="A33" s="25" t="s">
        <v>677</v>
      </c>
      <c r="B33" s="90" t="s">
        <v>679</v>
      </c>
      <c r="C33" s="91"/>
      <c r="D33" s="42">
        <f>D34</f>
        <v>1899744.29</v>
      </c>
      <c r="E33" s="42">
        <f t="shared" ref="E33:F33" si="7">E34</f>
        <v>0</v>
      </c>
      <c r="F33" s="42">
        <f t="shared" si="7"/>
        <v>1899744.29</v>
      </c>
    </row>
    <row r="34" spans="1:6" ht="38.25">
      <c r="A34" s="25" t="s">
        <v>678</v>
      </c>
      <c r="B34" s="90" t="s">
        <v>676</v>
      </c>
      <c r="C34" s="91">
        <v>600</v>
      </c>
      <c r="D34" s="42">
        <v>1899744.29</v>
      </c>
      <c r="E34" s="53"/>
      <c r="F34" s="53">
        <f t="shared" si="3"/>
        <v>1899744.29</v>
      </c>
    </row>
    <row r="35" spans="1:6" ht="30" customHeight="1">
      <c r="A35" s="30" t="s">
        <v>89</v>
      </c>
      <c r="B35" s="23" t="s">
        <v>403</v>
      </c>
      <c r="C35" s="91"/>
      <c r="D35" s="93">
        <f t="shared" ref="D35:F35" si="8">D36</f>
        <v>5285601.7</v>
      </c>
      <c r="E35" s="93">
        <f t="shared" si="8"/>
        <v>0</v>
      </c>
      <c r="F35" s="93">
        <f t="shared" si="8"/>
        <v>5285601.7</v>
      </c>
    </row>
    <row r="36" spans="1:6" ht="31.5" customHeight="1">
      <c r="A36" s="94" t="s">
        <v>90</v>
      </c>
      <c r="B36" s="90" t="s">
        <v>404</v>
      </c>
      <c r="C36" s="91"/>
      <c r="D36" s="41">
        <f>SUM(D37:D45)</f>
        <v>5285601.7</v>
      </c>
      <c r="E36" s="41">
        <f t="shared" ref="E36:F36" si="9">SUM(E37:E45)</f>
        <v>0</v>
      </c>
      <c r="F36" s="41">
        <f t="shared" si="9"/>
        <v>5285601.7</v>
      </c>
    </row>
    <row r="37" spans="1:6" ht="40.5" customHeight="1">
      <c r="A37" s="94" t="s">
        <v>599</v>
      </c>
      <c r="B37" s="90" t="s">
        <v>632</v>
      </c>
      <c r="C37" s="91">
        <v>200</v>
      </c>
      <c r="D37" s="41">
        <v>213000</v>
      </c>
      <c r="E37" s="53"/>
      <c r="F37" s="53">
        <f t="shared" ref="F37:F45" si="10">D37+E37</f>
        <v>213000</v>
      </c>
    </row>
    <row r="38" spans="1:6" ht="40.5" customHeight="1">
      <c r="A38" s="94" t="s">
        <v>613</v>
      </c>
      <c r="B38" s="90" t="s">
        <v>632</v>
      </c>
      <c r="C38" s="91">
        <v>600</v>
      </c>
      <c r="D38" s="41">
        <v>615000</v>
      </c>
      <c r="E38" s="53"/>
      <c r="F38" s="53">
        <f t="shared" si="10"/>
        <v>615000</v>
      </c>
    </row>
    <row r="39" spans="1:6" ht="40.5" customHeight="1">
      <c r="A39" s="94" t="s">
        <v>643</v>
      </c>
      <c r="B39" s="90" t="s">
        <v>644</v>
      </c>
      <c r="C39" s="91">
        <v>200</v>
      </c>
      <c r="D39" s="41">
        <v>878572.57</v>
      </c>
      <c r="E39" s="53"/>
      <c r="F39" s="53">
        <f t="shared" si="10"/>
        <v>878572.57</v>
      </c>
    </row>
    <row r="40" spans="1:6" ht="54.75" customHeight="1">
      <c r="A40" s="94" t="s">
        <v>645</v>
      </c>
      <c r="B40" s="90" t="s">
        <v>644</v>
      </c>
      <c r="C40" s="91">
        <v>600</v>
      </c>
      <c r="D40" s="41">
        <v>2952138.5</v>
      </c>
      <c r="E40" s="53"/>
      <c r="F40" s="53">
        <f t="shared" si="10"/>
        <v>2952138.5</v>
      </c>
    </row>
    <row r="41" spans="1:6" ht="67.5" customHeight="1">
      <c r="A41" s="18" t="s">
        <v>132</v>
      </c>
      <c r="B41" s="90" t="s">
        <v>405</v>
      </c>
      <c r="C41" s="91">
        <v>200</v>
      </c>
      <c r="D41" s="41">
        <v>74760</v>
      </c>
      <c r="E41" s="53"/>
      <c r="F41" s="53">
        <f t="shared" si="10"/>
        <v>74760</v>
      </c>
    </row>
    <row r="42" spans="1:6" ht="67.5" customHeight="1">
      <c r="A42" s="18" t="s">
        <v>262</v>
      </c>
      <c r="B42" s="90" t="s">
        <v>405</v>
      </c>
      <c r="C42" s="91">
        <v>600</v>
      </c>
      <c r="D42" s="41">
        <v>74760</v>
      </c>
      <c r="E42" s="53"/>
      <c r="F42" s="53">
        <f t="shared" si="10"/>
        <v>74760</v>
      </c>
    </row>
    <row r="43" spans="1:6" ht="30" customHeight="1">
      <c r="A43" s="191" t="s">
        <v>568</v>
      </c>
      <c r="B43" s="156" t="s">
        <v>406</v>
      </c>
      <c r="C43" s="192">
        <v>200</v>
      </c>
      <c r="D43" s="161">
        <v>24841</v>
      </c>
      <c r="E43" s="194"/>
      <c r="F43" s="194">
        <f t="shared" si="10"/>
        <v>24841</v>
      </c>
    </row>
    <row r="44" spans="1:6" ht="60" customHeight="1">
      <c r="A44" s="191"/>
      <c r="B44" s="156"/>
      <c r="C44" s="192"/>
      <c r="D44" s="161"/>
      <c r="E44" s="194"/>
      <c r="F44" s="194"/>
    </row>
    <row r="45" spans="1:6" ht="62.25" customHeight="1">
      <c r="A45" s="19" t="s">
        <v>407</v>
      </c>
      <c r="B45" s="90" t="s">
        <v>408</v>
      </c>
      <c r="C45" s="91">
        <v>300</v>
      </c>
      <c r="D45" s="41">
        <v>452529.63</v>
      </c>
      <c r="E45" s="53"/>
      <c r="F45" s="53">
        <f t="shared" si="10"/>
        <v>452529.63</v>
      </c>
    </row>
    <row r="46" spans="1:6" ht="15" customHeight="1">
      <c r="A46" s="92" t="s">
        <v>121</v>
      </c>
      <c r="B46" s="23" t="s">
        <v>409</v>
      </c>
      <c r="C46" s="91"/>
      <c r="D46" s="93">
        <f t="shared" ref="D46:F46" si="11">D47</f>
        <v>506400</v>
      </c>
      <c r="E46" s="93">
        <f t="shared" si="11"/>
        <v>0</v>
      </c>
      <c r="F46" s="93">
        <f t="shared" si="11"/>
        <v>506400</v>
      </c>
    </row>
    <row r="47" spans="1:6" ht="20.25" customHeight="1">
      <c r="A47" s="94" t="s">
        <v>122</v>
      </c>
      <c r="B47" s="90" t="s">
        <v>410</v>
      </c>
      <c r="C47" s="91"/>
      <c r="D47" s="41">
        <f t="shared" ref="D47:F47" si="12">D48+D49</f>
        <v>506400</v>
      </c>
      <c r="E47" s="41">
        <f t="shared" si="12"/>
        <v>0</v>
      </c>
      <c r="F47" s="41">
        <f t="shared" si="12"/>
        <v>506400</v>
      </c>
    </row>
    <row r="48" spans="1:6" ht="39" customHeight="1">
      <c r="A48" s="94" t="s">
        <v>133</v>
      </c>
      <c r="B48" s="90" t="s">
        <v>411</v>
      </c>
      <c r="C48" s="91">
        <v>200</v>
      </c>
      <c r="D48" s="41">
        <v>476400</v>
      </c>
      <c r="E48" s="53"/>
      <c r="F48" s="53">
        <f t="shared" ref="F48:F49" si="13">D48+E48</f>
        <v>476400</v>
      </c>
    </row>
    <row r="49" spans="1:6" ht="53.25" customHeight="1">
      <c r="A49" s="94" t="s">
        <v>123</v>
      </c>
      <c r="B49" s="90" t="s">
        <v>411</v>
      </c>
      <c r="C49" s="91">
        <v>600</v>
      </c>
      <c r="D49" s="41">
        <v>30000</v>
      </c>
      <c r="E49" s="53"/>
      <c r="F49" s="53">
        <f t="shared" si="13"/>
        <v>30000</v>
      </c>
    </row>
    <row r="50" spans="1:6" ht="18.75" customHeight="1">
      <c r="A50" s="92" t="s">
        <v>91</v>
      </c>
      <c r="B50" s="23" t="s">
        <v>412</v>
      </c>
      <c r="C50" s="91"/>
      <c r="D50" s="93">
        <f t="shared" ref="D50:F50" si="14">D51+D59</f>
        <v>54687658.239999995</v>
      </c>
      <c r="E50" s="93">
        <f t="shared" si="14"/>
        <v>0</v>
      </c>
      <c r="F50" s="93">
        <f t="shared" si="14"/>
        <v>54687658.239999995</v>
      </c>
    </row>
    <row r="51" spans="1:6" ht="21" customHeight="1">
      <c r="A51" s="94" t="s">
        <v>92</v>
      </c>
      <c r="B51" s="90" t="s">
        <v>413</v>
      </c>
      <c r="C51" s="91"/>
      <c r="D51" s="41">
        <f>D52+D53+D54+D55+D56+D57+D58</f>
        <v>9369385.6600000001</v>
      </c>
      <c r="E51" s="41">
        <f t="shared" ref="E51:F51" si="15">E52+E53+E54+E55+E56+E57+E58</f>
        <v>0</v>
      </c>
      <c r="F51" s="41">
        <f t="shared" si="15"/>
        <v>9369385.6600000001</v>
      </c>
    </row>
    <row r="52" spans="1:6" ht="67.5" customHeight="1">
      <c r="A52" s="94" t="s">
        <v>81</v>
      </c>
      <c r="B52" s="90" t="s">
        <v>414</v>
      </c>
      <c r="C52" s="91">
        <v>100</v>
      </c>
      <c r="D52" s="41">
        <v>1914600</v>
      </c>
      <c r="E52" s="53"/>
      <c r="F52" s="53">
        <f t="shared" ref="F52:F58" si="16">D52+E52</f>
        <v>1914600</v>
      </c>
    </row>
    <row r="53" spans="1:6" ht="39" customHeight="1">
      <c r="A53" s="94" t="s">
        <v>134</v>
      </c>
      <c r="B53" s="90" t="s">
        <v>414</v>
      </c>
      <c r="C53" s="91">
        <v>200</v>
      </c>
      <c r="D53" s="41">
        <v>3431900</v>
      </c>
      <c r="E53" s="53"/>
      <c r="F53" s="53">
        <f t="shared" si="16"/>
        <v>3431900</v>
      </c>
    </row>
    <row r="54" spans="1:6" ht="27" customHeight="1">
      <c r="A54" s="94" t="s">
        <v>82</v>
      </c>
      <c r="B54" s="90" t="s">
        <v>414</v>
      </c>
      <c r="C54" s="91">
        <v>800</v>
      </c>
      <c r="D54" s="41">
        <v>188756.66</v>
      </c>
      <c r="E54" s="53"/>
      <c r="F54" s="53">
        <f t="shared" si="16"/>
        <v>188756.66</v>
      </c>
    </row>
    <row r="55" spans="1:6" ht="38.25" customHeight="1">
      <c r="A55" s="94" t="s">
        <v>135</v>
      </c>
      <c r="B55" s="90" t="s">
        <v>415</v>
      </c>
      <c r="C55" s="91">
        <v>200</v>
      </c>
      <c r="D55" s="41">
        <v>1437219</v>
      </c>
      <c r="E55" s="53"/>
      <c r="F55" s="53">
        <f t="shared" si="16"/>
        <v>1437219</v>
      </c>
    </row>
    <row r="56" spans="1:6" ht="28.5" customHeight="1">
      <c r="A56" s="94" t="s">
        <v>136</v>
      </c>
      <c r="B56" s="90" t="s">
        <v>416</v>
      </c>
      <c r="C56" s="91">
        <v>200</v>
      </c>
      <c r="D56" s="41">
        <v>1515400</v>
      </c>
      <c r="E56" s="53"/>
      <c r="F56" s="53">
        <f t="shared" si="16"/>
        <v>1515400</v>
      </c>
    </row>
    <row r="57" spans="1:6" ht="53.25" customHeight="1">
      <c r="A57" s="24" t="s">
        <v>253</v>
      </c>
      <c r="B57" s="90" t="s">
        <v>417</v>
      </c>
      <c r="C57" s="91">
        <v>100</v>
      </c>
      <c r="D57" s="41">
        <v>666352</v>
      </c>
      <c r="E57" s="53"/>
      <c r="F57" s="53">
        <f t="shared" si="16"/>
        <v>666352</v>
      </c>
    </row>
    <row r="58" spans="1:6" ht="51.75" customHeight="1">
      <c r="A58" s="24" t="s">
        <v>254</v>
      </c>
      <c r="B58" s="90" t="s">
        <v>418</v>
      </c>
      <c r="C58" s="91">
        <v>100</v>
      </c>
      <c r="D58" s="41">
        <v>215158</v>
      </c>
      <c r="E58" s="53"/>
      <c r="F58" s="53">
        <f t="shared" si="16"/>
        <v>215158</v>
      </c>
    </row>
    <row r="59" spans="1:6" ht="18.75" customHeight="1">
      <c r="A59" s="94" t="s">
        <v>93</v>
      </c>
      <c r="B59" s="90" t="s">
        <v>419</v>
      </c>
      <c r="C59" s="91"/>
      <c r="D59" s="41">
        <f>D60+D61+D62+D63+D64+D65+D66+D67+D68+D69+D70+D71+D72</f>
        <v>45318272.579999998</v>
      </c>
      <c r="E59" s="41">
        <f t="shared" ref="E59:F59" si="17">E60+E61+E62+E63+E64+E65+E66+E67+E68+E69+E70+E71+E72</f>
        <v>0</v>
      </c>
      <c r="F59" s="41">
        <f t="shared" si="17"/>
        <v>45318272.579999998</v>
      </c>
    </row>
    <row r="60" spans="1:6" ht="68.25" customHeight="1">
      <c r="A60" s="94" t="s">
        <v>83</v>
      </c>
      <c r="B60" s="90" t="s">
        <v>420</v>
      </c>
      <c r="C60" s="91">
        <v>100</v>
      </c>
      <c r="D60" s="41">
        <v>905600</v>
      </c>
      <c r="E60" s="53"/>
      <c r="F60" s="53">
        <f t="shared" ref="F60:F72" si="18">D60+E60</f>
        <v>905600</v>
      </c>
    </row>
    <row r="61" spans="1:6" ht="43.5" customHeight="1">
      <c r="A61" s="25" t="s">
        <v>137</v>
      </c>
      <c r="B61" s="90" t="s">
        <v>420</v>
      </c>
      <c r="C61" s="91">
        <v>200</v>
      </c>
      <c r="D61" s="41">
        <v>10601735.369999999</v>
      </c>
      <c r="E61" s="53"/>
      <c r="F61" s="53">
        <f t="shared" si="18"/>
        <v>10601735.369999999</v>
      </c>
    </row>
    <row r="62" spans="1:6" ht="54" customHeight="1">
      <c r="A62" s="25" t="s">
        <v>84</v>
      </c>
      <c r="B62" s="90" t="s">
        <v>420</v>
      </c>
      <c r="C62" s="91">
        <v>600</v>
      </c>
      <c r="D62" s="41">
        <v>18119362.350000001</v>
      </c>
      <c r="E62" s="53"/>
      <c r="F62" s="53">
        <f t="shared" si="18"/>
        <v>18119362.350000001</v>
      </c>
    </row>
    <row r="63" spans="1:6" ht="39" customHeight="1">
      <c r="A63" s="25" t="s">
        <v>85</v>
      </c>
      <c r="B63" s="90" t="s">
        <v>420</v>
      </c>
      <c r="C63" s="91">
        <v>800</v>
      </c>
      <c r="D63" s="41">
        <v>373926.53</v>
      </c>
      <c r="E63" s="53"/>
      <c r="F63" s="53">
        <f t="shared" si="18"/>
        <v>373926.53</v>
      </c>
    </row>
    <row r="64" spans="1:6" ht="54.75" customHeight="1">
      <c r="A64" s="94" t="s">
        <v>86</v>
      </c>
      <c r="B64" s="90" t="s">
        <v>421</v>
      </c>
      <c r="C64" s="91">
        <v>100</v>
      </c>
      <c r="D64" s="41">
        <v>6762900</v>
      </c>
      <c r="E64" s="53"/>
      <c r="F64" s="53">
        <f t="shared" si="18"/>
        <v>6762900</v>
      </c>
    </row>
    <row r="65" spans="1:6" ht="30" customHeight="1">
      <c r="A65" s="25" t="s">
        <v>138</v>
      </c>
      <c r="B65" s="90" t="s">
        <v>421</v>
      </c>
      <c r="C65" s="91">
        <v>200</v>
      </c>
      <c r="D65" s="41">
        <v>1558400</v>
      </c>
      <c r="E65" s="53"/>
      <c r="F65" s="53">
        <f t="shared" si="18"/>
        <v>1558400</v>
      </c>
    </row>
    <row r="66" spans="1:6" ht="19.5" customHeight="1">
      <c r="A66" s="25" t="s">
        <v>87</v>
      </c>
      <c r="B66" s="90" t="s">
        <v>421</v>
      </c>
      <c r="C66" s="91">
        <v>800</v>
      </c>
      <c r="D66" s="41">
        <v>5800</v>
      </c>
      <c r="E66" s="53"/>
      <c r="F66" s="53">
        <f t="shared" si="18"/>
        <v>5800</v>
      </c>
    </row>
    <row r="67" spans="1:6" ht="38.25" customHeight="1">
      <c r="A67" s="94" t="s">
        <v>135</v>
      </c>
      <c r="B67" s="90" t="s">
        <v>422</v>
      </c>
      <c r="C67" s="91">
        <v>200</v>
      </c>
      <c r="D67" s="41">
        <v>813078</v>
      </c>
      <c r="E67" s="53"/>
      <c r="F67" s="53">
        <f t="shared" si="18"/>
        <v>813078</v>
      </c>
    </row>
    <row r="68" spans="1:6" ht="27.75" customHeight="1">
      <c r="A68" s="94" t="s">
        <v>136</v>
      </c>
      <c r="B68" s="90" t="s">
        <v>423</v>
      </c>
      <c r="C68" s="91">
        <v>200</v>
      </c>
      <c r="D68" s="41">
        <v>698493.33</v>
      </c>
      <c r="E68" s="53"/>
      <c r="F68" s="53">
        <f t="shared" si="18"/>
        <v>698493.33</v>
      </c>
    </row>
    <row r="69" spans="1:6" ht="54" customHeight="1">
      <c r="A69" s="24" t="s">
        <v>253</v>
      </c>
      <c r="B69" s="90" t="s">
        <v>424</v>
      </c>
      <c r="C69" s="91">
        <v>100</v>
      </c>
      <c r="D69" s="41">
        <v>299268</v>
      </c>
      <c r="E69" s="53"/>
      <c r="F69" s="53">
        <f t="shared" si="18"/>
        <v>299268</v>
      </c>
    </row>
    <row r="70" spans="1:6" ht="56.25" customHeight="1">
      <c r="A70" s="24" t="s">
        <v>254</v>
      </c>
      <c r="B70" s="90" t="s">
        <v>425</v>
      </c>
      <c r="C70" s="91">
        <v>100</v>
      </c>
      <c r="D70" s="41">
        <v>1039349</v>
      </c>
      <c r="E70" s="53"/>
      <c r="F70" s="53">
        <f t="shared" si="18"/>
        <v>1039349</v>
      </c>
    </row>
    <row r="71" spans="1:6" ht="91.5" customHeight="1">
      <c r="A71" s="24" t="s">
        <v>426</v>
      </c>
      <c r="B71" s="90" t="s">
        <v>427</v>
      </c>
      <c r="C71" s="91">
        <v>100</v>
      </c>
      <c r="D71" s="41">
        <v>1328040</v>
      </c>
      <c r="E71" s="53"/>
      <c r="F71" s="53">
        <f t="shared" si="18"/>
        <v>1328040</v>
      </c>
    </row>
    <row r="72" spans="1:6" ht="78" customHeight="1">
      <c r="A72" s="24" t="s">
        <v>428</v>
      </c>
      <c r="B72" s="90" t="s">
        <v>427</v>
      </c>
      <c r="C72" s="91">
        <v>600</v>
      </c>
      <c r="D72" s="41">
        <v>2812320</v>
      </c>
      <c r="E72" s="53"/>
      <c r="F72" s="53">
        <f t="shared" si="18"/>
        <v>2812320</v>
      </c>
    </row>
    <row r="73" spans="1:6" ht="30" customHeight="1">
      <c r="A73" s="30" t="s">
        <v>429</v>
      </c>
      <c r="B73" s="23" t="s">
        <v>430</v>
      </c>
      <c r="C73" s="91"/>
      <c r="D73" s="93">
        <f t="shared" ref="D73:F73" si="19">D74+D77</f>
        <v>69195306</v>
      </c>
      <c r="E73" s="93">
        <f t="shared" si="19"/>
        <v>0</v>
      </c>
      <c r="F73" s="93">
        <f t="shared" si="19"/>
        <v>69195306</v>
      </c>
    </row>
    <row r="74" spans="1:6" ht="20.25" customHeight="1">
      <c r="A74" s="94" t="s">
        <v>92</v>
      </c>
      <c r="B74" s="90" t="s">
        <v>431</v>
      </c>
      <c r="C74" s="91"/>
      <c r="D74" s="41">
        <f t="shared" ref="D74:F74" si="20">D75+D76</f>
        <v>8759436</v>
      </c>
      <c r="E74" s="41">
        <f t="shared" si="20"/>
        <v>0</v>
      </c>
      <c r="F74" s="41">
        <f t="shared" si="20"/>
        <v>8759436</v>
      </c>
    </row>
    <row r="75" spans="1:6" ht="101.25" customHeight="1">
      <c r="A75" s="94" t="s">
        <v>573</v>
      </c>
      <c r="B75" s="90" t="s">
        <v>432</v>
      </c>
      <c r="C75" s="91">
        <v>100</v>
      </c>
      <c r="D75" s="41">
        <v>8708476</v>
      </c>
      <c r="E75" s="53"/>
      <c r="F75" s="53">
        <f t="shared" ref="F75:F76" si="21">D75+E75</f>
        <v>8708476</v>
      </c>
    </row>
    <row r="76" spans="1:6" ht="90.75" customHeight="1">
      <c r="A76" s="94" t="s">
        <v>574</v>
      </c>
      <c r="B76" s="90" t="s">
        <v>432</v>
      </c>
      <c r="C76" s="91">
        <v>200</v>
      </c>
      <c r="D76" s="41">
        <v>50960</v>
      </c>
      <c r="E76" s="53"/>
      <c r="F76" s="53">
        <f t="shared" si="21"/>
        <v>50960</v>
      </c>
    </row>
    <row r="77" spans="1:6" ht="21" customHeight="1">
      <c r="A77" s="94" t="s">
        <v>94</v>
      </c>
      <c r="B77" s="90" t="s">
        <v>433</v>
      </c>
      <c r="C77" s="91"/>
      <c r="D77" s="41">
        <f t="shared" ref="D77:F77" si="22">D78+D79+D80</f>
        <v>60435870</v>
      </c>
      <c r="E77" s="41">
        <f t="shared" si="22"/>
        <v>0</v>
      </c>
      <c r="F77" s="41">
        <f t="shared" si="22"/>
        <v>60435870</v>
      </c>
    </row>
    <row r="78" spans="1:6" ht="129.75" customHeight="1">
      <c r="A78" s="32" t="s">
        <v>434</v>
      </c>
      <c r="B78" s="90" t="s">
        <v>435</v>
      </c>
      <c r="C78" s="91">
        <v>100</v>
      </c>
      <c r="D78" s="41">
        <v>16284501</v>
      </c>
      <c r="E78" s="53"/>
      <c r="F78" s="53">
        <f t="shared" ref="F78:F80" si="23">D78+E78</f>
        <v>16284501</v>
      </c>
    </row>
    <row r="79" spans="1:6" ht="104.25" customHeight="1">
      <c r="A79" s="94" t="s">
        <v>268</v>
      </c>
      <c r="B79" s="90" t="s">
        <v>435</v>
      </c>
      <c r="C79" s="91">
        <v>200</v>
      </c>
      <c r="D79" s="41">
        <v>139782</v>
      </c>
      <c r="E79" s="53"/>
      <c r="F79" s="53">
        <f t="shared" si="23"/>
        <v>139782</v>
      </c>
    </row>
    <row r="80" spans="1:6" ht="103.5" customHeight="1">
      <c r="A80" s="25" t="s">
        <v>269</v>
      </c>
      <c r="B80" s="90" t="s">
        <v>435</v>
      </c>
      <c r="C80" s="91">
        <v>600</v>
      </c>
      <c r="D80" s="41">
        <v>44011587</v>
      </c>
      <c r="E80" s="53"/>
      <c r="F80" s="53">
        <f t="shared" si="23"/>
        <v>44011587</v>
      </c>
    </row>
    <row r="81" spans="1:6" ht="26.25" customHeight="1">
      <c r="A81" s="30" t="s">
        <v>95</v>
      </c>
      <c r="B81" s="23" t="s">
        <v>436</v>
      </c>
      <c r="C81" s="91"/>
      <c r="D81" s="93">
        <f t="shared" ref="D81:F81" si="24">D82</f>
        <v>5730586.6900000004</v>
      </c>
      <c r="E81" s="93">
        <f t="shared" si="24"/>
        <v>0</v>
      </c>
      <c r="F81" s="93">
        <f t="shared" si="24"/>
        <v>5730586.6900000004</v>
      </c>
    </row>
    <row r="82" spans="1:6" ht="19.5" customHeight="1">
      <c r="A82" s="94" t="s">
        <v>96</v>
      </c>
      <c r="B82" s="90" t="s">
        <v>437</v>
      </c>
      <c r="C82" s="91"/>
      <c r="D82" s="42">
        <f>D83+D84+D85+D86+D89+D90+D91+D87+D88</f>
        <v>5730586.6900000004</v>
      </c>
      <c r="E82" s="42">
        <f t="shared" ref="E82:F82" si="25">E83+E84+E85+E86+E89+E90+E91+E87+E88</f>
        <v>0</v>
      </c>
      <c r="F82" s="42">
        <f t="shared" si="25"/>
        <v>5730586.6900000004</v>
      </c>
    </row>
    <row r="83" spans="1:6" ht="53.25" customHeight="1">
      <c r="A83" s="94" t="s">
        <v>97</v>
      </c>
      <c r="B83" s="90" t="s">
        <v>438</v>
      </c>
      <c r="C83" s="91">
        <v>100</v>
      </c>
      <c r="D83" s="41">
        <v>3186460.21</v>
      </c>
      <c r="E83" s="53"/>
      <c r="F83" s="53">
        <f t="shared" ref="F83:F91" si="26">D83+E83</f>
        <v>3186460.21</v>
      </c>
    </row>
    <row r="84" spans="1:6" ht="41.25" customHeight="1">
      <c r="A84" s="94" t="s">
        <v>439</v>
      </c>
      <c r="B84" s="90" t="s">
        <v>438</v>
      </c>
      <c r="C84" s="91">
        <v>200</v>
      </c>
      <c r="D84" s="41">
        <v>1072400</v>
      </c>
      <c r="E84" s="53"/>
      <c r="F84" s="53">
        <f t="shared" si="26"/>
        <v>1072400</v>
      </c>
    </row>
    <row r="85" spans="1:6" ht="27.75" customHeight="1">
      <c r="A85" s="94" t="s">
        <v>98</v>
      </c>
      <c r="B85" s="90" t="s">
        <v>438</v>
      </c>
      <c r="C85" s="91">
        <v>800</v>
      </c>
      <c r="D85" s="41">
        <v>75602.41</v>
      </c>
      <c r="E85" s="53"/>
      <c r="F85" s="53">
        <f t="shared" si="26"/>
        <v>75602.41</v>
      </c>
    </row>
    <row r="86" spans="1:6" ht="78" customHeight="1">
      <c r="A86" s="94" t="s">
        <v>241</v>
      </c>
      <c r="B86" s="90" t="s">
        <v>440</v>
      </c>
      <c r="C86" s="91">
        <v>100</v>
      </c>
      <c r="D86" s="41">
        <v>3187.56</v>
      </c>
      <c r="E86" s="53"/>
      <c r="F86" s="53">
        <f t="shared" si="26"/>
        <v>3187.56</v>
      </c>
    </row>
    <row r="87" spans="1:6" ht="90.75" customHeight="1">
      <c r="A87" s="24" t="s">
        <v>441</v>
      </c>
      <c r="B87" s="90" t="s">
        <v>442</v>
      </c>
      <c r="C87" s="91">
        <v>100</v>
      </c>
      <c r="D87" s="41">
        <v>952.23</v>
      </c>
      <c r="E87" s="53"/>
      <c r="F87" s="53">
        <f t="shared" si="26"/>
        <v>952.23</v>
      </c>
    </row>
    <row r="88" spans="1:6" ht="89.25" customHeight="1">
      <c r="A88" s="94" t="s">
        <v>267</v>
      </c>
      <c r="B88" s="90" t="s">
        <v>443</v>
      </c>
      <c r="C88" s="91">
        <v>100</v>
      </c>
      <c r="D88" s="41">
        <v>94269.96</v>
      </c>
      <c r="E88" s="53"/>
      <c r="F88" s="53">
        <f t="shared" si="26"/>
        <v>94269.96</v>
      </c>
    </row>
    <row r="89" spans="1:6" ht="80.25" customHeight="1">
      <c r="A89" s="94" t="s">
        <v>242</v>
      </c>
      <c r="B89" s="90" t="s">
        <v>444</v>
      </c>
      <c r="C89" s="91">
        <v>100</v>
      </c>
      <c r="D89" s="41">
        <v>262442.32</v>
      </c>
      <c r="E89" s="53"/>
      <c r="F89" s="53">
        <f t="shared" si="26"/>
        <v>262442.32</v>
      </c>
    </row>
    <row r="90" spans="1:6" ht="52.5" customHeight="1">
      <c r="A90" s="24" t="s">
        <v>253</v>
      </c>
      <c r="B90" s="90" t="s">
        <v>445</v>
      </c>
      <c r="C90" s="91">
        <v>100</v>
      </c>
      <c r="D90" s="41">
        <v>483493</v>
      </c>
      <c r="E90" s="53"/>
      <c r="F90" s="53">
        <f t="shared" si="26"/>
        <v>483493</v>
      </c>
    </row>
    <row r="91" spans="1:6" ht="54" customHeight="1">
      <c r="A91" s="24" t="s">
        <v>254</v>
      </c>
      <c r="B91" s="90" t="s">
        <v>446</v>
      </c>
      <c r="C91" s="91">
        <v>100</v>
      </c>
      <c r="D91" s="41">
        <v>551779</v>
      </c>
      <c r="E91" s="53"/>
      <c r="F91" s="53">
        <f t="shared" si="26"/>
        <v>551779</v>
      </c>
    </row>
    <row r="92" spans="1:6" ht="17.25" customHeight="1">
      <c r="A92" s="30" t="s">
        <v>99</v>
      </c>
      <c r="B92" s="23" t="s">
        <v>447</v>
      </c>
      <c r="C92" s="91"/>
      <c r="D92" s="93">
        <f t="shared" ref="D92:F92" si="27">D93</f>
        <v>736890</v>
      </c>
      <c r="E92" s="93">
        <f t="shared" si="27"/>
        <v>0</v>
      </c>
      <c r="F92" s="93">
        <f t="shared" si="27"/>
        <v>736890</v>
      </c>
    </row>
    <row r="93" spans="1:6" ht="18" customHeight="1">
      <c r="A93" s="94" t="s">
        <v>100</v>
      </c>
      <c r="B93" s="90" t="s">
        <v>448</v>
      </c>
      <c r="C93" s="91"/>
      <c r="D93" s="41">
        <f>D94+D95+D96</f>
        <v>736890</v>
      </c>
      <c r="E93" s="41">
        <f t="shared" ref="E93:F93" si="28">E94+E95+E96</f>
        <v>0</v>
      </c>
      <c r="F93" s="41">
        <f t="shared" si="28"/>
        <v>736890</v>
      </c>
    </row>
    <row r="94" spans="1:6" ht="54" customHeight="1">
      <c r="A94" s="94" t="s">
        <v>449</v>
      </c>
      <c r="B94" s="90" t="s">
        <v>450</v>
      </c>
      <c r="C94" s="91">
        <v>600</v>
      </c>
      <c r="D94" s="41">
        <v>25410</v>
      </c>
      <c r="E94" s="53"/>
      <c r="F94" s="53">
        <f t="shared" ref="F94:F96" si="29">D94+E94</f>
        <v>25410</v>
      </c>
    </row>
    <row r="95" spans="1:6" ht="39.75" customHeight="1">
      <c r="A95" s="26" t="s">
        <v>153</v>
      </c>
      <c r="B95" s="90" t="s">
        <v>451</v>
      </c>
      <c r="C95" s="91">
        <v>200</v>
      </c>
      <c r="D95" s="41">
        <v>215985</v>
      </c>
      <c r="E95" s="53"/>
      <c r="F95" s="53">
        <f t="shared" si="29"/>
        <v>215985</v>
      </c>
    </row>
    <row r="96" spans="1:6" ht="39" customHeight="1">
      <c r="A96" s="26" t="s">
        <v>154</v>
      </c>
      <c r="B96" s="90" t="s">
        <v>451</v>
      </c>
      <c r="C96" s="91">
        <v>600</v>
      </c>
      <c r="D96" s="41">
        <v>495495</v>
      </c>
      <c r="E96" s="53"/>
      <c r="F96" s="53">
        <f t="shared" si="29"/>
        <v>495495</v>
      </c>
    </row>
    <row r="97" spans="1:6" ht="18" customHeight="1">
      <c r="A97" s="92" t="s">
        <v>261</v>
      </c>
      <c r="B97" s="23" t="s">
        <v>452</v>
      </c>
      <c r="C97" s="95"/>
      <c r="D97" s="93">
        <f t="shared" ref="D97:F97" si="30">D98</f>
        <v>270000</v>
      </c>
      <c r="E97" s="93">
        <f t="shared" si="30"/>
        <v>0</v>
      </c>
      <c r="F97" s="93">
        <f t="shared" si="30"/>
        <v>270000</v>
      </c>
    </row>
    <row r="98" spans="1:6" ht="20.25" customHeight="1">
      <c r="A98" s="94" t="s">
        <v>88</v>
      </c>
      <c r="B98" s="90" t="s">
        <v>453</v>
      </c>
      <c r="C98" s="95"/>
      <c r="D98" s="41">
        <f t="shared" ref="D98:F98" si="31">D99+D100+D101</f>
        <v>270000</v>
      </c>
      <c r="E98" s="41">
        <f t="shared" si="31"/>
        <v>0</v>
      </c>
      <c r="F98" s="41">
        <f t="shared" si="31"/>
        <v>270000</v>
      </c>
    </row>
    <row r="99" spans="1:6" ht="52.5" customHeight="1">
      <c r="A99" s="94" t="s">
        <v>614</v>
      </c>
      <c r="B99" s="90" t="s">
        <v>528</v>
      </c>
      <c r="C99" s="91">
        <v>300</v>
      </c>
      <c r="D99" s="41">
        <v>21000</v>
      </c>
      <c r="E99" s="53"/>
      <c r="F99" s="53">
        <f t="shared" ref="F99:F101" si="32">D99+E99</f>
        <v>21000</v>
      </c>
    </row>
    <row r="100" spans="1:6" ht="29.25" customHeight="1">
      <c r="A100" s="94" t="s">
        <v>615</v>
      </c>
      <c r="B100" s="90" t="s">
        <v>529</v>
      </c>
      <c r="C100" s="91">
        <v>300</v>
      </c>
      <c r="D100" s="41">
        <v>144000</v>
      </c>
      <c r="E100" s="53"/>
      <c r="F100" s="53">
        <f t="shared" si="32"/>
        <v>144000</v>
      </c>
    </row>
    <row r="101" spans="1:6" ht="27" customHeight="1">
      <c r="A101" s="94" t="s">
        <v>616</v>
      </c>
      <c r="B101" s="90" t="s">
        <v>530</v>
      </c>
      <c r="C101" s="91">
        <v>300</v>
      </c>
      <c r="D101" s="41">
        <v>105000</v>
      </c>
      <c r="E101" s="53"/>
      <c r="F101" s="53">
        <f t="shared" si="32"/>
        <v>105000</v>
      </c>
    </row>
    <row r="102" spans="1:6" ht="37.5" customHeight="1">
      <c r="A102" s="92" t="s">
        <v>198</v>
      </c>
      <c r="B102" s="23" t="s">
        <v>454</v>
      </c>
      <c r="C102" s="91"/>
      <c r="D102" s="93">
        <f t="shared" ref="D102:F102" si="33">D103</f>
        <v>144728.84</v>
      </c>
      <c r="E102" s="93">
        <f t="shared" si="33"/>
        <v>0</v>
      </c>
      <c r="F102" s="93">
        <f t="shared" si="33"/>
        <v>144728.84</v>
      </c>
    </row>
    <row r="103" spans="1:6" ht="22.5" customHeight="1">
      <c r="A103" s="94" t="s">
        <v>88</v>
      </c>
      <c r="B103" s="90" t="s">
        <v>455</v>
      </c>
      <c r="C103" s="91"/>
      <c r="D103" s="41">
        <f>D104+D105</f>
        <v>144728.84</v>
      </c>
      <c r="E103" s="41">
        <f t="shared" ref="E103:F103" si="34">E104+E105</f>
        <v>0</v>
      </c>
      <c r="F103" s="41">
        <f t="shared" si="34"/>
        <v>144728.84</v>
      </c>
    </row>
    <row r="104" spans="1:6" ht="39.75" customHeight="1">
      <c r="A104" s="94" t="s">
        <v>243</v>
      </c>
      <c r="B104" s="90" t="s">
        <v>617</v>
      </c>
      <c r="C104" s="91">
        <v>200</v>
      </c>
      <c r="D104" s="41">
        <v>135728.84</v>
      </c>
      <c r="E104" s="53"/>
      <c r="F104" s="53">
        <f t="shared" ref="F104:F105" si="35">D104+E104</f>
        <v>135728.84</v>
      </c>
    </row>
    <row r="105" spans="1:6" ht="52.5" customHeight="1">
      <c r="A105" s="94" t="s">
        <v>631</v>
      </c>
      <c r="B105" s="90" t="s">
        <v>618</v>
      </c>
      <c r="C105" s="91">
        <v>300</v>
      </c>
      <c r="D105" s="41">
        <v>9000</v>
      </c>
      <c r="E105" s="53"/>
      <c r="F105" s="53">
        <f t="shared" si="35"/>
        <v>9000</v>
      </c>
    </row>
    <row r="106" spans="1:6" ht="27.75" customHeight="1">
      <c r="A106" s="94" t="s">
        <v>456</v>
      </c>
      <c r="B106" s="23" t="s">
        <v>457</v>
      </c>
      <c r="C106" s="91"/>
      <c r="D106" s="93">
        <f>D107+D124+D133</f>
        <v>12947517</v>
      </c>
      <c r="E106" s="93">
        <f t="shared" ref="E106:F106" si="36">E107+E124+E133</f>
        <v>0</v>
      </c>
      <c r="F106" s="93">
        <f t="shared" si="36"/>
        <v>12947517</v>
      </c>
    </row>
    <row r="107" spans="1:6" ht="19.5" customHeight="1">
      <c r="A107" s="31" t="s">
        <v>458</v>
      </c>
      <c r="B107" s="90" t="s">
        <v>459</v>
      </c>
      <c r="C107" s="91"/>
      <c r="D107" s="41">
        <f>D108+D113+D115+D120</f>
        <v>10650169</v>
      </c>
      <c r="E107" s="41">
        <f t="shared" ref="E107:F107" si="37">E108+E113+E115+E120</f>
        <v>0</v>
      </c>
      <c r="F107" s="41">
        <f t="shared" si="37"/>
        <v>10650169</v>
      </c>
    </row>
    <row r="108" spans="1:6" ht="18" customHeight="1">
      <c r="A108" s="94" t="s">
        <v>104</v>
      </c>
      <c r="B108" s="90" t="s">
        <v>460</v>
      </c>
      <c r="C108" s="91"/>
      <c r="D108" s="41">
        <f>D109+D110+D111+D112</f>
        <v>5250991</v>
      </c>
      <c r="E108" s="41">
        <f t="shared" ref="E108:F108" si="38">E109+E110+E111+E112</f>
        <v>0</v>
      </c>
      <c r="F108" s="41">
        <f t="shared" si="38"/>
        <v>5250991</v>
      </c>
    </row>
    <row r="109" spans="1:6" ht="67.5" customHeight="1">
      <c r="A109" s="94" t="s">
        <v>102</v>
      </c>
      <c r="B109" s="90" t="s">
        <v>461</v>
      </c>
      <c r="C109" s="91">
        <v>100</v>
      </c>
      <c r="D109" s="41">
        <v>2757387</v>
      </c>
      <c r="E109" s="53"/>
      <c r="F109" s="53">
        <f t="shared" ref="F109:F112" si="39">D109+E109</f>
        <v>2757387</v>
      </c>
    </row>
    <row r="110" spans="1:6" ht="42" customHeight="1">
      <c r="A110" s="94" t="s">
        <v>139</v>
      </c>
      <c r="B110" s="90" t="s">
        <v>461</v>
      </c>
      <c r="C110" s="91">
        <v>200</v>
      </c>
      <c r="D110" s="41">
        <v>2448104</v>
      </c>
      <c r="E110" s="53"/>
      <c r="F110" s="53">
        <f t="shared" si="39"/>
        <v>2448104</v>
      </c>
    </row>
    <row r="111" spans="1:6" ht="28.5" customHeight="1">
      <c r="A111" s="94" t="s">
        <v>103</v>
      </c>
      <c r="B111" s="90" t="s">
        <v>461</v>
      </c>
      <c r="C111" s="91">
        <v>800</v>
      </c>
      <c r="D111" s="41">
        <v>14000</v>
      </c>
      <c r="E111" s="53"/>
      <c r="F111" s="53">
        <f t="shared" si="39"/>
        <v>14000</v>
      </c>
    </row>
    <row r="112" spans="1:6" ht="30" customHeight="1">
      <c r="A112" s="94" t="s">
        <v>140</v>
      </c>
      <c r="B112" s="90" t="s">
        <v>462</v>
      </c>
      <c r="C112" s="91">
        <v>200</v>
      </c>
      <c r="D112" s="41">
        <v>31500</v>
      </c>
      <c r="E112" s="53"/>
      <c r="F112" s="53">
        <f t="shared" si="39"/>
        <v>31500</v>
      </c>
    </row>
    <row r="113" spans="1:6" ht="27" customHeight="1">
      <c r="A113" s="94" t="s">
        <v>105</v>
      </c>
      <c r="B113" s="90" t="s">
        <v>463</v>
      </c>
      <c r="C113" s="91"/>
      <c r="D113" s="41">
        <f>D114</f>
        <v>750000</v>
      </c>
      <c r="E113" s="41">
        <f t="shared" ref="E113:F113" si="40">E114</f>
        <v>0</v>
      </c>
      <c r="F113" s="41">
        <f t="shared" si="40"/>
        <v>750000</v>
      </c>
    </row>
    <row r="114" spans="1:6" ht="39.75" customHeight="1">
      <c r="A114" s="94" t="s">
        <v>141</v>
      </c>
      <c r="B114" s="90" t="s">
        <v>464</v>
      </c>
      <c r="C114" s="91">
        <v>200</v>
      </c>
      <c r="D114" s="41">
        <v>750000</v>
      </c>
      <c r="E114" s="53"/>
      <c r="F114" s="53">
        <f t="shared" ref="F114" si="41">D114+E114</f>
        <v>750000</v>
      </c>
    </row>
    <row r="115" spans="1:6" ht="25.5" customHeight="1">
      <c r="A115" s="94" t="s">
        <v>106</v>
      </c>
      <c r="B115" s="90" t="s">
        <v>465</v>
      </c>
      <c r="C115" s="91"/>
      <c r="D115" s="41">
        <f>D116+D117+D118+D119</f>
        <v>2944938</v>
      </c>
      <c r="E115" s="41">
        <f t="shared" ref="E115:F115" si="42">E116+E117+E118+E119</f>
        <v>0</v>
      </c>
      <c r="F115" s="41">
        <f t="shared" si="42"/>
        <v>2944938</v>
      </c>
    </row>
    <row r="116" spans="1:6" ht="75" customHeight="1">
      <c r="A116" s="19" t="s">
        <v>466</v>
      </c>
      <c r="B116" s="90" t="s">
        <v>467</v>
      </c>
      <c r="C116" s="91">
        <v>100</v>
      </c>
      <c r="D116" s="41">
        <v>2204490</v>
      </c>
      <c r="E116" s="53"/>
      <c r="F116" s="53">
        <f t="shared" ref="F116:F119" si="43">D116+E116</f>
        <v>2204490</v>
      </c>
    </row>
    <row r="117" spans="1:6" ht="66.75" customHeight="1">
      <c r="A117" s="94" t="s">
        <v>233</v>
      </c>
      <c r="B117" s="90" t="s">
        <v>468</v>
      </c>
      <c r="C117" s="91">
        <v>100</v>
      </c>
      <c r="D117" s="41">
        <v>244943</v>
      </c>
      <c r="E117" s="53"/>
      <c r="F117" s="53">
        <f t="shared" si="43"/>
        <v>244943</v>
      </c>
    </row>
    <row r="118" spans="1:6" ht="51.75" customHeight="1">
      <c r="A118" s="24" t="s">
        <v>253</v>
      </c>
      <c r="B118" s="90" t="s">
        <v>469</v>
      </c>
      <c r="C118" s="91">
        <v>100</v>
      </c>
      <c r="D118" s="41">
        <v>306228</v>
      </c>
      <c r="E118" s="53"/>
      <c r="F118" s="53">
        <f t="shared" si="43"/>
        <v>306228</v>
      </c>
    </row>
    <row r="119" spans="1:6" ht="51.75" customHeight="1">
      <c r="A119" s="24" t="s">
        <v>254</v>
      </c>
      <c r="B119" s="90" t="s">
        <v>470</v>
      </c>
      <c r="C119" s="91">
        <v>100</v>
      </c>
      <c r="D119" s="41">
        <v>189277</v>
      </c>
      <c r="E119" s="53"/>
      <c r="F119" s="53">
        <f t="shared" si="43"/>
        <v>189277</v>
      </c>
    </row>
    <row r="120" spans="1:6" ht="21" customHeight="1">
      <c r="A120" s="94" t="s">
        <v>160</v>
      </c>
      <c r="B120" s="90" t="s">
        <v>471</v>
      </c>
      <c r="C120" s="91"/>
      <c r="D120" s="41">
        <f>D121+D122+D123</f>
        <v>1704240</v>
      </c>
      <c r="E120" s="41">
        <f t="shared" ref="E120:F120" si="44">E121+E122+E123</f>
        <v>0</v>
      </c>
      <c r="F120" s="41">
        <f t="shared" si="44"/>
        <v>1704240</v>
      </c>
    </row>
    <row r="121" spans="1:6" ht="68.25" customHeight="1">
      <c r="A121" s="94" t="s">
        <v>230</v>
      </c>
      <c r="B121" s="90" t="s">
        <v>531</v>
      </c>
      <c r="C121" s="91">
        <v>100</v>
      </c>
      <c r="D121" s="41">
        <v>1081100</v>
      </c>
      <c r="E121" s="53"/>
      <c r="F121" s="53">
        <f t="shared" ref="F121:F123" si="45">D121+E121</f>
        <v>1081100</v>
      </c>
    </row>
    <row r="122" spans="1:6" ht="51.75" customHeight="1">
      <c r="A122" s="94" t="s">
        <v>231</v>
      </c>
      <c r="B122" s="90" t="s">
        <v>531</v>
      </c>
      <c r="C122" s="91">
        <v>200</v>
      </c>
      <c r="D122" s="41">
        <v>384733</v>
      </c>
      <c r="E122" s="53"/>
      <c r="F122" s="53">
        <f t="shared" si="45"/>
        <v>384733</v>
      </c>
    </row>
    <row r="123" spans="1:6" ht="40.5" customHeight="1">
      <c r="A123" s="94" t="s">
        <v>587</v>
      </c>
      <c r="B123" s="90" t="s">
        <v>588</v>
      </c>
      <c r="C123" s="91">
        <v>500</v>
      </c>
      <c r="D123" s="41">
        <v>238407</v>
      </c>
      <c r="E123" s="53"/>
      <c r="F123" s="53">
        <f t="shared" si="45"/>
        <v>238407</v>
      </c>
    </row>
    <row r="124" spans="1:6" ht="27" customHeight="1">
      <c r="A124" s="30" t="s">
        <v>107</v>
      </c>
      <c r="B124" s="23" t="s">
        <v>472</v>
      </c>
      <c r="C124" s="91"/>
      <c r="D124" s="93">
        <f t="shared" ref="D124:F124" si="46">D125</f>
        <v>2047348</v>
      </c>
      <c r="E124" s="93">
        <f t="shared" si="46"/>
        <v>0</v>
      </c>
      <c r="F124" s="93">
        <f t="shared" si="46"/>
        <v>2047348</v>
      </c>
    </row>
    <row r="125" spans="1:6" ht="18.75" customHeight="1">
      <c r="A125" s="94" t="s">
        <v>96</v>
      </c>
      <c r="B125" s="90" t="s">
        <v>473</v>
      </c>
      <c r="C125" s="91"/>
      <c r="D125" s="41">
        <f>D126+D127+D128+D129+D130+D131+D132</f>
        <v>2047348</v>
      </c>
      <c r="E125" s="41">
        <f t="shared" ref="E125:F125" si="47">E126+E127+E128+E129+E130+E131+E132</f>
        <v>0</v>
      </c>
      <c r="F125" s="41">
        <f t="shared" si="47"/>
        <v>2047348</v>
      </c>
    </row>
    <row r="126" spans="1:6" ht="65.25" customHeight="1">
      <c r="A126" s="94" t="s">
        <v>108</v>
      </c>
      <c r="B126" s="90" t="s">
        <v>474</v>
      </c>
      <c r="C126" s="91">
        <v>100</v>
      </c>
      <c r="D126" s="41">
        <v>1356145.11</v>
      </c>
      <c r="E126" s="53"/>
      <c r="F126" s="53">
        <f t="shared" ref="F126:F132" si="48">D126+E126</f>
        <v>1356145.11</v>
      </c>
    </row>
    <row r="127" spans="1:6" ht="37.5" customHeight="1">
      <c r="A127" s="94" t="s">
        <v>142</v>
      </c>
      <c r="B127" s="90" t="s">
        <v>474</v>
      </c>
      <c r="C127" s="91">
        <v>200</v>
      </c>
      <c r="D127" s="41">
        <v>78534</v>
      </c>
      <c r="E127" s="53"/>
      <c r="F127" s="53">
        <f t="shared" si="48"/>
        <v>78534</v>
      </c>
    </row>
    <row r="128" spans="1:6" ht="36.75" customHeight="1">
      <c r="A128" s="94" t="s">
        <v>109</v>
      </c>
      <c r="B128" s="90" t="s">
        <v>474</v>
      </c>
      <c r="C128" s="91">
        <v>800</v>
      </c>
      <c r="D128" s="41"/>
      <c r="E128" s="53"/>
      <c r="F128" s="53">
        <f t="shared" si="48"/>
        <v>0</v>
      </c>
    </row>
    <row r="129" spans="1:6" ht="79.5" customHeight="1">
      <c r="A129" s="19" t="s">
        <v>238</v>
      </c>
      <c r="B129" s="21" t="s">
        <v>475</v>
      </c>
      <c r="C129" s="91">
        <v>100</v>
      </c>
      <c r="D129" s="41">
        <v>42454.89</v>
      </c>
      <c r="E129" s="53"/>
      <c r="F129" s="53">
        <f t="shared" si="48"/>
        <v>42454.89</v>
      </c>
    </row>
    <row r="130" spans="1:6" ht="76.5" customHeight="1">
      <c r="A130" s="19" t="s">
        <v>266</v>
      </c>
      <c r="B130" s="90" t="s">
        <v>476</v>
      </c>
      <c r="C130" s="91">
        <v>100</v>
      </c>
      <c r="D130" s="41">
        <v>382094</v>
      </c>
      <c r="E130" s="53"/>
      <c r="F130" s="53">
        <f t="shared" si="48"/>
        <v>382094</v>
      </c>
    </row>
    <row r="131" spans="1:6" ht="50.25" customHeight="1">
      <c r="A131" s="24" t="s">
        <v>253</v>
      </c>
      <c r="B131" s="90" t="s">
        <v>477</v>
      </c>
      <c r="C131" s="91">
        <v>100</v>
      </c>
      <c r="D131" s="41">
        <v>110539</v>
      </c>
      <c r="E131" s="53"/>
      <c r="F131" s="53">
        <f t="shared" si="48"/>
        <v>110539</v>
      </c>
    </row>
    <row r="132" spans="1:6" ht="54" customHeight="1">
      <c r="A132" s="24" t="s">
        <v>254</v>
      </c>
      <c r="B132" s="90" t="s">
        <v>478</v>
      </c>
      <c r="C132" s="91">
        <v>100</v>
      </c>
      <c r="D132" s="41">
        <v>77581</v>
      </c>
      <c r="E132" s="53"/>
      <c r="F132" s="53">
        <f t="shared" si="48"/>
        <v>77581</v>
      </c>
    </row>
    <row r="133" spans="1:6" ht="24.75" customHeight="1">
      <c r="A133" s="22" t="s">
        <v>479</v>
      </c>
      <c r="B133" s="28">
        <v>2240000000</v>
      </c>
      <c r="C133" s="95"/>
      <c r="D133" s="93">
        <f>D134</f>
        <v>250000</v>
      </c>
      <c r="E133" s="93">
        <f t="shared" ref="E133:F134" si="49">E134</f>
        <v>0</v>
      </c>
      <c r="F133" s="93">
        <f t="shared" si="49"/>
        <v>250000</v>
      </c>
    </row>
    <row r="134" spans="1:6" ht="23.25" customHeight="1">
      <c r="A134" s="19" t="s">
        <v>480</v>
      </c>
      <c r="B134" s="8">
        <v>2240100000</v>
      </c>
      <c r="C134" s="91"/>
      <c r="D134" s="41">
        <f>D135</f>
        <v>250000</v>
      </c>
      <c r="E134" s="41">
        <f t="shared" si="49"/>
        <v>0</v>
      </c>
      <c r="F134" s="41">
        <f t="shared" si="49"/>
        <v>250000</v>
      </c>
    </row>
    <row r="135" spans="1:6" ht="24" customHeight="1">
      <c r="A135" s="19" t="s">
        <v>481</v>
      </c>
      <c r="B135" s="8">
        <v>2240100230</v>
      </c>
      <c r="C135" s="91">
        <v>200</v>
      </c>
      <c r="D135" s="41">
        <v>250000</v>
      </c>
      <c r="E135" s="53"/>
      <c r="F135" s="53">
        <f t="shared" ref="F135" si="50">D135+E135</f>
        <v>250000</v>
      </c>
    </row>
    <row r="136" spans="1:6" ht="29.25" customHeight="1">
      <c r="A136" s="92" t="s">
        <v>12</v>
      </c>
      <c r="B136" s="23" t="s">
        <v>277</v>
      </c>
      <c r="C136" s="91"/>
      <c r="D136" s="93">
        <f>D137+D141</f>
        <v>530000</v>
      </c>
      <c r="E136" s="93">
        <f t="shared" ref="E136:F136" si="51">E137+E141</f>
        <v>0</v>
      </c>
      <c r="F136" s="93">
        <f t="shared" si="51"/>
        <v>530000</v>
      </c>
    </row>
    <row r="137" spans="1:6" ht="40.5" customHeight="1">
      <c r="A137" s="31" t="s">
        <v>482</v>
      </c>
      <c r="B137" s="90" t="s">
        <v>278</v>
      </c>
      <c r="C137" s="32"/>
      <c r="D137" s="41">
        <f>D138</f>
        <v>330000</v>
      </c>
      <c r="E137" s="103">
        <f t="shared" ref="E137:F137" si="52">E138</f>
        <v>0</v>
      </c>
      <c r="F137" s="103">
        <f t="shared" si="52"/>
        <v>330000</v>
      </c>
    </row>
    <row r="138" spans="1:6" ht="27.75" customHeight="1">
      <c r="A138" s="94" t="s">
        <v>110</v>
      </c>
      <c r="B138" s="90" t="s">
        <v>279</v>
      </c>
      <c r="C138" s="32"/>
      <c r="D138" s="41">
        <f>D140+D139</f>
        <v>330000</v>
      </c>
      <c r="E138" s="103">
        <f t="shared" ref="E138:F138" si="53">E140+E139</f>
        <v>0</v>
      </c>
      <c r="F138" s="103">
        <f t="shared" si="53"/>
        <v>330000</v>
      </c>
    </row>
    <row r="139" spans="1:6" ht="51.75" customHeight="1">
      <c r="A139" s="106" t="s">
        <v>683</v>
      </c>
      <c r="B139" s="102" t="s">
        <v>280</v>
      </c>
      <c r="C139" s="104">
        <v>100</v>
      </c>
      <c r="D139" s="103">
        <v>19000</v>
      </c>
      <c r="E139" s="103"/>
      <c r="F139" s="103">
        <f>D139+E139</f>
        <v>19000</v>
      </c>
    </row>
    <row r="140" spans="1:6" ht="39.75" customHeight="1">
      <c r="A140" s="94" t="s">
        <v>483</v>
      </c>
      <c r="B140" s="90" t="s">
        <v>280</v>
      </c>
      <c r="C140" s="91">
        <v>200</v>
      </c>
      <c r="D140" s="41">
        <v>311000</v>
      </c>
      <c r="E140" s="53"/>
      <c r="F140" s="53">
        <f t="shared" ref="F140" si="54">D140+E140</f>
        <v>311000</v>
      </c>
    </row>
    <row r="141" spans="1:6" ht="20.25" customHeight="1">
      <c r="A141" s="94" t="s">
        <v>255</v>
      </c>
      <c r="B141" s="90" t="s">
        <v>281</v>
      </c>
      <c r="C141" s="91"/>
      <c r="D141" s="41">
        <f>D142</f>
        <v>200000</v>
      </c>
      <c r="E141" s="41">
        <f t="shared" ref="E141:F142" si="55">E142</f>
        <v>0</v>
      </c>
      <c r="F141" s="41">
        <f t="shared" si="55"/>
        <v>200000</v>
      </c>
    </row>
    <row r="142" spans="1:6" ht="19.5" customHeight="1">
      <c r="A142" s="94" t="s">
        <v>256</v>
      </c>
      <c r="B142" s="90" t="s">
        <v>282</v>
      </c>
      <c r="C142" s="91"/>
      <c r="D142" s="41">
        <f>D143</f>
        <v>200000</v>
      </c>
      <c r="E142" s="41">
        <f t="shared" si="55"/>
        <v>0</v>
      </c>
      <c r="F142" s="41">
        <f t="shared" si="55"/>
        <v>200000</v>
      </c>
    </row>
    <row r="143" spans="1:6" ht="51.75" customHeight="1">
      <c r="A143" s="106" t="s">
        <v>263</v>
      </c>
      <c r="B143" s="90" t="s">
        <v>532</v>
      </c>
      <c r="C143" s="91">
        <v>100</v>
      </c>
      <c r="D143" s="41">
        <v>200000</v>
      </c>
      <c r="E143" s="53"/>
      <c r="F143" s="53">
        <f t="shared" ref="F143" si="56">D143+E143</f>
        <v>200000</v>
      </c>
    </row>
    <row r="144" spans="1:6" ht="28.5" customHeight="1">
      <c r="A144" s="92" t="s">
        <v>292</v>
      </c>
      <c r="B144" s="23" t="s">
        <v>283</v>
      </c>
      <c r="C144" s="95"/>
      <c r="D144" s="93">
        <f>D145</f>
        <v>430000</v>
      </c>
      <c r="E144" s="93">
        <f t="shared" ref="E144:F145" si="57">E145</f>
        <v>0</v>
      </c>
      <c r="F144" s="93">
        <f t="shared" si="57"/>
        <v>430000</v>
      </c>
    </row>
    <row r="145" spans="1:6" ht="26.25" customHeight="1">
      <c r="A145" s="31" t="s">
        <v>293</v>
      </c>
      <c r="B145" s="90" t="s">
        <v>284</v>
      </c>
      <c r="C145" s="91"/>
      <c r="D145" s="41">
        <f>D146</f>
        <v>430000</v>
      </c>
      <c r="E145" s="41">
        <f t="shared" si="57"/>
        <v>0</v>
      </c>
      <c r="F145" s="41">
        <f t="shared" si="57"/>
        <v>430000</v>
      </c>
    </row>
    <row r="146" spans="1:6" ht="27.75" customHeight="1">
      <c r="A146" s="94" t="s">
        <v>294</v>
      </c>
      <c r="B146" s="90" t="s">
        <v>285</v>
      </c>
      <c r="C146" s="91"/>
      <c r="D146" s="41">
        <f>D147+D148+D149</f>
        <v>430000</v>
      </c>
      <c r="E146" s="41">
        <f t="shared" ref="E146:F146" si="58">E147+E148+E149</f>
        <v>0</v>
      </c>
      <c r="F146" s="41">
        <f t="shared" si="58"/>
        <v>430000</v>
      </c>
    </row>
    <row r="147" spans="1:6" ht="38.25" customHeight="1">
      <c r="A147" s="18" t="s">
        <v>295</v>
      </c>
      <c r="B147" s="90" t="s">
        <v>533</v>
      </c>
      <c r="C147" s="91">
        <v>800</v>
      </c>
      <c r="D147" s="41">
        <v>200000</v>
      </c>
      <c r="E147" s="53"/>
      <c r="F147" s="53">
        <f t="shared" ref="F147:F149" si="59">D147+E147</f>
        <v>200000</v>
      </c>
    </row>
    <row r="148" spans="1:6" ht="38.25" customHeight="1">
      <c r="A148" s="94" t="s">
        <v>296</v>
      </c>
      <c r="B148" s="90" t="s">
        <v>534</v>
      </c>
      <c r="C148" s="91">
        <v>800</v>
      </c>
      <c r="D148" s="41">
        <v>200000</v>
      </c>
      <c r="E148" s="53"/>
      <c r="F148" s="53">
        <f t="shared" si="59"/>
        <v>200000</v>
      </c>
    </row>
    <row r="149" spans="1:6" ht="37.5" customHeight="1">
      <c r="A149" s="19" t="s">
        <v>634</v>
      </c>
      <c r="B149" s="90" t="s">
        <v>633</v>
      </c>
      <c r="C149" s="91">
        <v>200</v>
      </c>
      <c r="D149" s="41">
        <v>30000</v>
      </c>
      <c r="E149" s="53"/>
      <c r="F149" s="53">
        <f t="shared" si="59"/>
        <v>30000</v>
      </c>
    </row>
    <row r="150" spans="1:6" ht="26.25" customHeight="1">
      <c r="A150" s="92" t="s">
        <v>385</v>
      </c>
      <c r="B150" s="23" t="s">
        <v>298</v>
      </c>
      <c r="C150" s="95"/>
      <c r="D150" s="93">
        <f>D151+D154</f>
        <v>340000</v>
      </c>
      <c r="E150" s="93">
        <f t="shared" ref="E150:F150" si="60">E151+E154</f>
        <v>0</v>
      </c>
      <c r="F150" s="93">
        <f t="shared" si="60"/>
        <v>340000</v>
      </c>
    </row>
    <row r="151" spans="1:6" ht="28.5" customHeight="1">
      <c r="A151" s="31" t="s">
        <v>526</v>
      </c>
      <c r="B151" s="90" t="s">
        <v>386</v>
      </c>
      <c r="C151" s="91"/>
      <c r="D151" s="41">
        <f>D152</f>
        <v>190000</v>
      </c>
      <c r="E151" s="41">
        <f t="shared" ref="E151:F152" si="61">E152</f>
        <v>0</v>
      </c>
      <c r="F151" s="41">
        <f t="shared" si="61"/>
        <v>190000</v>
      </c>
    </row>
    <row r="152" spans="1:6" ht="21" customHeight="1">
      <c r="A152" s="94" t="s">
        <v>101</v>
      </c>
      <c r="B152" s="90" t="s">
        <v>387</v>
      </c>
      <c r="C152" s="91"/>
      <c r="D152" s="41">
        <f>D153</f>
        <v>190000</v>
      </c>
      <c r="E152" s="41">
        <f t="shared" si="61"/>
        <v>0</v>
      </c>
      <c r="F152" s="41">
        <f t="shared" si="61"/>
        <v>190000</v>
      </c>
    </row>
    <row r="153" spans="1:6" ht="39" customHeight="1">
      <c r="A153" s="94" t="s">
        <v>388</v>
      </c>
      <c r="B153" s="90" t="s">
        <v>535</v>
      </c>
      <c r="C153" s="91">
        <v>200</v>
      </c>
      <c r="D153" s="41">
        <v>190000</v>
      </c>
      <c r="E153" s="53"/>
      <c r="F153" s="53">
        <f t="shared" ref="F153" si="62">D153+E153</f>
        <v>190000</v>
      </c>
    </row>
    <row r="154" spans="1:6" ht="27.75" customHeight="1">
      <c r="A154" s="94" t="s">
        <v>389</v>
      </c>
      <c r="B154" s="90" t="s">
        <v>484</v>
      </c>
      <c r="C154" s="91"/>
      <c r="D154" s="41">
        <f>D155</f>
        <v>150000</v>
      </c>
      <c r="E154" s="41">
        <f t="shared" ref="E154:F154" si="63">E155</f>
        <v>0</v>
      </c>
      <c r="F154" s="41">
        <f t="shared" si="63"/>
        <v>150000</v>
      </c>
    </row>
    <row r="155" spans="1:6" ht="27.75" customHeight="1">
      <c r="A155" s="94" t="s">
        <v>517</v>
      </c>
      <c r="B155" s="90" t="s">
        <v>485</v>
      </c>
      <c r="C155" s="91"/>
      <c r="D155" s="41">
        <f>D156+D157+D158+D159</f>
        <v>150000</v>
      </c>
      <c r="E155" s="41">
        <f t="shared" ref="E155:F155" si="64">E156+E157+E158+E159</f>
        <v>0</v>
      </c>
      <c r="F155" s="41">
        <f t="shared" si="64"/>
        <v>150000</v>
      </c>
    </row>
    <row r="156" spans="1:6" ht="39" customHeight="1">
      <c r="A156" s="94" t="s">
        <v>619</v>
      </c>
      <c r="B156" s="90" t="s">
        <v>486</v>
      </c>
      <c r="C156" s="91">
        <v>600</v>
      </c>
      <c r="D156" s="41">
        <v>20000</v>
      </c>
      <c r="E156" s="53"/>
      <c r="F156" s="53">
        <f t="shared" ref="F156:F159" si="65">D156+E156</f>
        <v>20000</v>
      </c>
    </row>
    <row r="157" spans="1:6" ht="37.5" customHeight="1">
      <c r="A157" s="19" t="s">
        <v>527</v>
      </c>
      <c r="B157" s="90" t="s">
        <v>487</v>
      </c>
      <c r="C157" s="91">
        <v>200</v>
      </c>
      <c r="D157" s="41">
        <v>100000</v>
      </c>
      <c r="E157" s="53"/>
      <c r="F157" s="53">
        <f t="shared" si="65"/>
        <v>100000</v>
      </c>
    </row>
    <row r="158" spans="1:6" ht="40.5" customHeight="1">
      <c r="A158" s="19" t="s">
        <v>620</v>
      </c>
      <c r="B158" s="90" t="s">
        <v>487</v>
      </c>
      <c r="C158" s="91">
        <v>600</v>
      </c>
      <c r="D158" s="41">
        <v>20000</v>
      </c>
      <c r="E158" s="53"/>
      <c r="F158" s="53">
        <f t="shared" si="65"/>
        <v>20000</v>
      </c>
    </row>
    <row r="159" spans="1:6" ht="36.75" customHeight="1">
      <c r="A159" s="19" t="s">
        <v>488</v>
      </c>
      <c r="B159" s="90" t="s">
        <v>489</v>
      </c>
      <c r="C159" s="91">
        <v>200</v>
      </c>
      <c r="D159" s="41">
        <v>10000</v>
      </c>
      <c r="E159" s="53"/>
      <c r="F159" s="53">
        <f t="shared" si="65"/>
        <v>10000</v>
      </c>
    </row>
    <row r="160" spans="1:6" ht="28.5" customHeight="1">
      <c r="A160" s="92" t="s">
        <v>490</v>
      </c>
      <c r="B160" s="23" t="s">
        <v>287</v>
      </c>
      <c r="C160" s="95"/>
      <c r="D160" s="93">
        <f>D161+D164</f>
        <v>80000</v>
      </c>
      <c r="E160" s="93">
        <f t="shared" ref="E160:F160" si="66">E161+E164</f>
        <v>0</v>
      </c>
      <c r="F160" s="93">
        <f t="shared" si="66"/>
        <v>80000</v>
      </c>
    </row>
    <row r="161" spans="1:6" ht="28.5" customHeight="1">
      <c r="A161" s="94" t="s">
        <v>491</v>
      </c>
      <c r="B161" s="90" t="s">
        <v>288</v>
      </c>
      <c r="C161" s="91"/>
      <c r="D161" s="41">
        <f>D162</f>
        <v>80000</v>
      </c>
      <c r="E161" s="41">
        <f t="shared" ref="E161:F162" si="67">E162</f>
        <v>0</v>
      </c>
      <c r="F161" s="41">
        <f t="shared" si="67"/>
        <v>80000</v>
      </c>
    </row>
    <row r="162" spans="1:6" ht="29.25" customHeight="1">
      <c r="A162" s="94" t="s">
        <v>565</v>
      </c>
      <c r="B162" s="90" t="s">
        <v>289</v>
      </c>
      <c r="C162" s="91"/>
      <c r="D162" s="41">
        <f>D163</f>
        <v>80000</v>
      </c>
      <c r="E162" s="41">
        <f t="shared" si="67"/>
        <v>0</v>
      </c>
      <c r="F162" s="41">
        <f t="shared" si="67"/>
        <v>80000</v>
      </c>
    </row>
    <row r="163" spans="1:6" ht="41.25" customHeight="1">
      <c r="A163" s="19" t="s">
        <v>306</v>
      </c>
      <c r="B163" s="90" t="s">
        <v>536</v>
      </c>
      <c r="C163" s="91">
        <v>200</v>
      </c>
      <c r="D163" s="41">
        <v>80000</v>
      </c>
      <c r="E163" s="53"/>
      <c r="F163" s="53">
        <f t="shared" ref="F163" si="68">D163+E163</f>
        <v>80000</v>
      </c>
    </row>
    <row r="164" spans="1:6" ht="28.5" customHeight="1">
      <c r="A164" s="31" t="s">
        <v>286</v>
      </c>
      <c r="B164" s="90" t="s">
        <v>290</v>
      </c>
      <c r="C164" s="91"/>
      <c r="D164" s="41">
        <f t="shared" ref="D164:F165" si="69">D165</f>
        <v>0</v>
      </c>
      <c r="E164" s="41">
        <f t="shared" si="69"/>
        <v>0</v>
      </c>
      <c r="F164" s="41">
        <f t="shared" si="69"/>
        <v>0</v>
      </c>
    </row>
    <row r="165" spans="1:6" ht="36.75" customHeight="1">
      <c r="A165" s="94" t="s">
        <v>566</v>
      </c>
      <c r="B165" s="90" t="s">
        <v>291</v>
      </c>
      <c r="C165" s="91"/>
      <c r="D165" s="41">
        <f t="shared" si="69"/>
        <v>0</v>
      </c>
      <c r="E165" s="41">
        <f t="shared" si="69"/>
        <v>0</v>
      </c>
      <c r="F165" s="41">
        <f t="shared" si="69"/>
        <v>0</v>
      </c>
    </row>
    <row r="166" spans="1:6" ht="36.75" customHeight="1">
      <c r="A166" s="19" t="s">
        <v>272</v>
      </c>
      <c r="B166" s="8" t="s">
        <v>492</v>
      </c>
      <c r="C166" s="91">
        <v>400</v>
      </c>
      <c r="D166" s="41">
        <v>0</v>
      </c>
      <c r="E166" s="53"/>
      <c r="F166" s="53">
        <f t="shared" ref="F166" si="70">D166+E166</f>
        <v>0</v>
      </c>
    </row>
    <row r="167" spans="1:6" ht="24" customHeight="1">
      <c r="A167" s="34" t="s">
        <v>299</v>
      </c>
      <c r="B167" s="23" t="s">
        <v>300</v>
      </c>
      <c r="C167" s="95"/>
      <c r="D167" s="93">
        <f>D168+D172+D177+D180</f>
        <v>12993171.84</v>
      </c>
      <c r="E167" s="93">
        <f t="shared" ref="E167:F167" si="71">E168+E172+E177+E180</f>
        <v>0</v>
      </c>
      <c r="F167" s="93">
        <f t="shared" si="71"/>
        <v>12993171.84</v>
      </c>
    </row>
    <row r="168" spans="1:6" ht="41.25" customHeight="1">
      <c r="A168" s="19" t="s">
        <v>165</v>
      </c>
      <c r="B168" s="90" t="s">
        <v>301</v>
      </c>
      <c r="C168" s="91"/>
      <c r="D168" s="41">
        <f>D169</f>
        <v>4572776.2</v>
      </c>
      <c r="E168" s="41">
        <f t="shared" ref="E168:F168" si="72">E169</f>
        <v>0</v>
      </c>
      <c r="F168" s="41">
        <f t="shared" si="72"/>
        <v>4572776.2</v>
      </c>
    </row>
    <row r="169" spans="1:6" ht="27" customHeight="1">
      <c r="A169" s="94" t="s">
        <v>166</v>
      </c>
      <c r="B169" s="90" t="s">
        <v>302</v>
      </c>
      <c r="C169" s="91"/>
      <c r="D169" s="41">
        <f>D171+D170</f>
        <v>4572776.2</v>
      </c>
      <c r="E169" s="41">
        <f t="shared" ref="E169:F169" si="73">E171+E170</f>
        <v>0</v>
      </c>
      <c r="F169" s="41">
        <f t="shared" si="73"/>
        <v>4572776.2</v>
      </c>
    </row>
    <row r="170" spans="1:6" ht="54" customHeight="1">
      <c r="A170" s="76" t="s">
        <v>303</v>
      </c>
      <c r="B170" s="90" t="s">
        <v>493</v>
      </c>
      <c r="C170" s="91">
        <v>200</v>
      </c>
      <c r="D170" s="41">
        <v>269776.2</v>
      </c>
      <c r="E170" s="41"/>
      <c r="F170" s="53">
        <f t="shared" ref="F170:F171" si="74">D170+E170</f>
        <v>269776.2</v>
      </c>
    </row>
    <row r="171" spans="1:6" ht="39.75" customHeight="1">
      <c r="A171" s="7" t="s">
        <v>589</v>
      </c>
      <c r="B171" s="8">
        <v>2710108010</v>
      </c>
      <c r="C171" s="91">
        <v>500</v>
      </c>
      <c r="D171" s="41">
        <v>4303000</v>
      </c>
      <c r="E171" s="53"/>
      <c r="F171" s="53">
        <f t="shared" si="74"/>
        <v>4303000</v>
      </c>
    </row>
    <row r="172" spans="1:6" ht="37.5" customHeight="1">
      <c r="A172" s="7" t="s">
        <v>167</v>
      </c>
      <c r="B172" s="90" t="s">
        <v>304</v>
      </c>
      <c r="C172" s="91"/>
      <c r="D172" s="41">
        <f>D173</f>
        <v>8135395.6400000006</v>
      </c>
      <c r="E172" s="41">
        <f t="shared" ref="E172:F172" si="75">E173</f>
        <v>0</v>
      </c>
      <c r="F172" s="41">
        <f t="shared" si="75"/>
        <v>8135395.6400000006</v>
      </c>
    </row>
    <row r="173" spans="1:6" ht="28.5" customHeight="1">
      <c r="A173" s="94" t="s">
        <v>168</v>
      </c>
      <c r="B173" s="90" t="s">
        <v>305</v>
      </c>
      <c r="C173" s="91"/>
      <c r="D173" s="41">
        <f>D174+D176+D175</f>
        <v>8135395.6400000006</v>
      </c>
      <c r="E173" s="41">
        <f t="shared" ref="E173:F173" si="76">E174+E176+E175</f>
        <v>0</v>
      </c>
      <c r="F173" s="41">
        <f t="shared" si="76"/>
        <v>8135395.6400000006</v>
      </c>
    </row>
    <row r="174" spans="1:6" ht="51.75" customHeight="1">
      <c r="A174" s="7" t="s">
        <v>307</v>
      </c>
      <c r="B174" s="90" t="s">
        <v>494</v>
      </c>
      <c r="C174" s="91">
        <v>200</v>
      </c>
      <c r="D174" s="41">
        <v>2624154.81</v>
      </c>
      <c r="E174" s="53"/>
      <c r="F174" s="53">
        <f t="shared" ref="F174:F176" si="77">D174+E174</f>
        <v>2624154.81</v>
      </c>
    </row>
    <row r="175" spans="1:6" ht="51" customHeight="1">
      <c r="A175" s="76" t="s">
        <v>647</v>
      </c>
      <c r="B175" s="90" t="s">
        <v>653</v>
      </c>
      <c r="C175" s="91">
        <v>200</v>
      </c>
      <c r="D175" s="41">
        <v>252525.25</v>
      </c>
      <c r="E175" s="53"/>
      <c r="F175" s="53">
        <f t="shared" si="77"/>
        <v>252525.25</v>
      </c>
    </row>
    <row r="176" spans="1:6" ht="65.25" customHeight="1">
      <c r="A176" s="25" t="s">
        <v>572</v>
      </c>
      <c r="B176" s="90" t="s">
        <v>495</v>
      </c>
      <c r="C176" s="91">
        <v>200</v>
      </c>
      <c r="D176" s="41">
        <v>5258715.58</v>
      </c>
      <c r="E176" s="53"/>
      <c r="F176" s="53">
        <f t="shared" si="77"/>
        <v>5258715.58</v>
      </c>
    </row>
    <row r="177" spans="1:6" ht="24" customHeight="1">
      <c r="A177" s="19" t="s">
        <v>308</v>
      </c>
      <c r="B177" s="90" t="s">
        <v>309</v>
      </c>
      <c r="C177" s="91"/>
      <c r="D177" s="41">
        <f>D178</f>
        <v>35000</v>
      </c>
      <c r="E177" s="41">
        <f t="shared" ref="E177:F178" si="78">E178</f>
        <v>0</v>
      </c>
      <c r="F177" s="41">
        <f t="shared" si="78"/>
        <v>35000</v>
      </c>
    </row>
    <row r="178" spans="1:6" ht="24" customHeight="1">
      <c r="A178" s="19" t="s">
        <v>310</v>
      </c>
      <c r="B178" s="90" t="s">
        <v>311</v>
      </c>
      <c r="C178" s="91"/>
      <c r="D178" s="41">
        <f>D179</f>
        <v>35000</v>
      </c>
      <c r="E178" s="41">
        <f t="shared" si="78"/>
        <v>0</v>
      </c>
      <c r="F178" s="41">
        <f t="shared" si="78"/>
        <v>35000</v>
      </c>
    </row>
    <row r="179" spans="1:6" ht="38.25" customHeight="1">
      <c r="A179" s="19" t="s">
        <v>312</v>
      </c>
      <c r="B179" s="90" t="s">
        <v>537</v>
      </c>
      <c r="C179" s="91">
        <v>200</v>
      </c>
      <c r="D179" s="41">
        <v>35000</v>
      </c>
      <c r="E179" s="53"/>
      <c r="F179" s="53">
        <f t="shared" ref="F179" si="79">D179+E179</f>
        <v>35000</v>
      </c>
    </row>
    <row r="180" spans="1:6" ht="26.25" customHeight="1">
      <c r="A180" s="19" t="s">
        <v>521</v>
      </c>
      <c r="B180" s="90" t="s">
        <v>522</v>
      </c>
      <c r="C180" s="91"/>
      <c r="D180" s="41">
        <f>D181</f>
        <v>250000</v>
      </c>
      <c r="E180" s="41">
        <f t="shared" ref="E180:F181" si="80">E181</f>
        <v>0</v>
      </c>
      <c r="F180" s="41">
        <f t="shared" si="80"/>
        <v>250000</v>
      </c>
    </row>
    <row r="181" spans="1:6" ht="25.5" customHeight="1">
      <c r="A181" s="19" t="s">
        <v>523</v>
      </c>
      <c r="B181" s="90" t="s">
        <v>525</v>
      </c>
      <c r="C181" s="91"/>
      <c r="D181" s="41">
        <f>D182</f>
        <v>250000</v>
      </c>
      <c r="E181" s="41">
        <f t="shared" si="80"/>
        <v>0</v>
      </c>
      <c r="F181" s="41">
        <f t="shared" si="80"/>
        <v>250000</v>
      </c>
    </row>
    <row r="182" spans="1:6" ht="77.25" customHeight="1">
      <c r="A182" s="19" t="s">
        <v>524</v>
      </c>
      <c r="B182" s="90" t="s">
        <v>538</v>
      </c>
      <c r="C182" s="91">
        <v>200</v>
      </c>
      <c r="D182" s="41">
        <v>250000</v>
      </c>
      <c r="E182" s="53"/>
      <c r="F182" s="53">
        <f t="shared" ref="F182" si="81">D182+E182</f>
        <v>250000</v>
      </c>
    </row>
    <row r="183" spans="1:6" ht="41.25" customHeight="1">
      <c r="A183" s="94" t="s">
        <v>313</v>
      </c>
      <c r="B183" s="23" t="s">
        <v>314</v>
      </c>
      <c r="C183" s="91"/>
      <c r="D183" s="93">
        <f>D184+D187+D194+D201+D205+D210+D213+D216+D191+D219</f>
        <v>16751865.609999999</v>
      </c>
      <c r="E183" s="93">
        <f>E184+E187+E194+E201+E205+E210+E213+E216+E191+E219</f>
        <v>0</v>
      </c>
      <c r="F183" s="93">
        <f>F184+F187+F194+F201+F205+F210+F213+F216+F191+F219</f>
        <v>16751865.609999999</v>
      </c>
    </row>
    <row r="184" spans="1:6" ht="26.25" customHeight="1">
      <c r="A184" s="94" t="s">
        <v>315</v>
      </c>
      <c r="B184" s="90" t="s">
        <v>316</v>
      </c>
      <c r="C184" s="91"/>
      <c r="D184" s="41">
        <f t="shared" ref="D184:F185" si="82">D185</f>
        <v>0</v>
      </c>
      <c r="E184" s="41">
        <f t="shared" si="82"/>
        <v>0</v>
      </c>
      <c r="F184" s="41">
        <f t="shared" si="82"/>
        <v>0</v>
      </c>
    </row>
    <row r="185" spans="1:6" ht="18.75" customHeight="1">
      <c r="A185" s="94" t="s">
        <v>156</v>
      </c>
      <c r="B185" s="90" t="s">
        <v>317</v>
      </c>
      <c r="C185" s="91"/>
      <c r="D185" s="41">
        <f>D186</f>
        <v>0</v>
      </c>
      <c r="E185" s="41">
        <f t="shared" si="82"/>
        <v>0</v>
      </c>
      <c r="F185" s="41">
        <f t="shared" si="82"/>
        <v>0</v>
      </c>
    </row>
    <row r="186" spans="1:6" ht="40.5" customHeight="1">
      <c r="A186" s="94" t="s">
        <v>244</v>
      </c>
      <c r="B186" s="90" t="s">
        <v>318</v>
      </c>
      <c r="C186" s="91">
        <v>300</v>
      </c>
      <c r="D186" s="41">
        <v>0</v>
      </c>
      <c r="E186" s="53"/>
      <c r="F186" s="53">
        <f t="shared" ref="F186" si="83">D186+E186</f>
        <v>0</v>
      </c>
    </row>
    <row r="187" spans="1:6" ht="18.75" customHeight="1">
      <c r="A187" s="25" t="s">
        <v>169</v>
      </c>
      <c r="B187" s="90" t="s">
        <v>331</v>
      </c>
      <c r="C187" s="91"/>
      <c r="D187" s="41">
        <f t="shared" ref="D187:F187" si="84">D188</f>
        <v>569265.61</v>
      </c>
      <c r="E187" s="41">
        <f t="shared" si="84"/>
        <v>0</v>
      </c>
      <c r="F187" s="41">
        <f t="shared" si="84"/>
        <v>569265.61</v>
      </c>
    </row>
    <row r="188" spans="1:6" ht="30" customHeight="1">
      <c r="A188" s="94" t="s">
        <v>334</v>
      </c>
      <c r="B188" s="90" t="s">
        <v>332</v>
      </c>
      <c r="C188" s="91"/>
      <c r="D188" s="41">
        <f>D189+D190</f>
        <v>569265.61</v>
      </c>
      <c r="E188" s="41">
        <f t="shared" ref="E188:F188" si="85">E189+E190</f>
        <v>0</v>
      </c>
      <c r="F188" s="41">
        <f t="shared" si="85"/>
        <v>569265.61</v>
      </c>
    </row>
    <row r="189" spans="1:6" ht="37.5" customHeight="1">
      <c r="A189" s="19" t="s">
        <v>335</v>
      </c>
      <c r="B189" s="90" t="s">
        <v>333</v>
      </c>
      <c r="C189" s="91">
        <v>400</v>
      </c>
      <c r="D189" s="41">
        <v>113910</v>
      </c>
      <c r="E189" s="53"/>
      <c r="F189" s="53">
        <f t="shared" ref="F189:F190" si="86">D189+E189</f>
        <v>113910</v>
      </c>
    </row>
    <row r="190" spans="1:6" ht="27.75" customHeight="1">
      <c r="A190" s="25" t="s">
        <v>649</v>
      </c>
      <c r="B190" s="90" t="s">
        <v>650</v>
      </c>
      <c r="C190" s="91">
        <v>500</v>
      </c>
      <c r="D190" s="41">
        <v>455355.61</v>
      </c>
      <c r="E190" s="53"/>
      <c r="F190" s="53">
        <f t="shared" si="86"/>
        <v>455355.61</v>
      </c>
    </row>
    <row r="191" spans="1:6" ht="27" customHeight="1">
      <c r="A191" s="19" t="s">
        <v>336</v>
      </c>
      <c r="B191" s="90" t="s">
        <v>319</v>
      </c>
      <c r="C191" s="91"/>
      <c r="D191" s="41">
        <f>D192</f>
        <v>0</v>
      </c>
      <c r="E191" s="41">
        <f t="shared" ref="E191:F192" si="87">E192</f>
        <v>0</v>
      </c>
      <c r="F191" s="41">
        <f t="shared" si="87"/>
        <v>0</v>
      </c>
    </row>
    <row r="192" spans="1:6" ht="26.25" customHeight="1">
      <c r="A192" s="19" t="s">
        <v>248</v>
      </c>
      <c r="B192" s="90" t="s">
        <v>320</v>
      </c>
      <c r="C192" s="91"/>
      <c r="D192" s="41">
        <f>D193</f>
        <v>0</v>
      </c>
      <c r="E192" s="41">
        <f t="shared" si="87"/>
        <v>0</v>
      </c>
      <c r="F192" s="41">
        <f t="shared" si="87"/>
        <v>0</v>
      </c>
    </row>
    <row r="193" spans="1:6" ht="51.75" customHeight="1">
      <c r="A193" s="19" t="s">
        <v>338</v>
      </c>
      <c r="B193" s="90" t="s">
        <v>337</v>
      </c>
      <c r="C193" s="91">
        <v>300</v>
      </c>
      <c r="D193" s="41">
        <v>0</v>
      </c>
      <c r="E193" s="53"/>
      <c r="F193" s="53">
        <f t="shared" ref="F193" si="88">D193+E193</f>
        <v>0</v>
      </c>
    </row>
    <row r="194" spans="1:6" ht="39.75" customHeight="1">
      <c r="A194" s="19" t="s">
        <v>339</v>
      </c>
      <c r="B194" s="90" t="s">
        <v>321</v>
      </c>
      <c r="C194" s="91"/>
      <c r="D194" s="41">
        <f>D195+D199</f>
        <v>1383100</v>
      </c>
      <c r="E194" s="41">
        <f t="shared" ref="E194:F194" si="89">E195+E199</f>
        <v>0</v>
      </c>
      <c r="F194" s="41">
        <f t="shared" si="89"/>
        <v>1383100</v>
      </c>
    </row>
    <row r="195" spans="1:6" ht="18" customHeight="1">
      <c r="A195" s="19" t="s">
        <v>175</v>
      </c>
      <c r="B195" s="90" t="s">
        <v>322</v>
      </c>
      <c r="C195" s="91"/>
      <c r="D195" s="41">
        <f>D196+D197+D198</f>
        <v>1023100</v>
      </c>
      <c r="E195" s="41">
        <f t="shared" ref="E195:F195" si="90">E196+E197+E198</f>
        <v>0</v>
      </c>
      <c r="F195" s="41">
        <f t="shared" si="90"/>
        <v>1023100</v>
      </c>
    </row>
    <row r="196" spans="1:6" ht="39" customHeight="1">
      <c r="A196" s="19" t="s">
        <v>341</v>
      </c>
      <c r="B196" s="90" t="s">
        <v>539</v>
      </c>
      <c r="C196" s="91">
        <v>200</v>
      </c>
      <c r="D196" s="41">
        <v>879900</v>
      </c>
      <c r="E196" s="53"/>
      <c r="F196" s="53">
        <f t="shared" ref="F196:F198" si="91">D196+E196</f>
        <v>879900</v>
      </c>
    </row>
    <row r="197" spans="1:6" ht="26.25" customHeight="1">
      <c r="A197" s="19" t="s">
        <v>177</v>
      </c>
      <c r="B197" s="90" t="s">
        <v>540</v>
      </c>
      <c r="C197" s="91">
        <v>200</v>
      </c>
      <c r="D197" s="41">
        <v>97000</v>
      </c>
      <c r="E197" s="53"/>
      <c r="F197" s="53">
        <f t="shared" si="91"/>
        <v>97000</v>
      </c>
    </row>
    <row r="198" spans="1:6" ht="39.75" customHeight="1">
      <c r="A198" s="25" t="s">
        <v>581</v>
      </c>
      <c r="B198" s="90" t="s">
        <v>582</v>
      </c>
      <c r="C198" s="91">
        <v>500</v>
      </c>
      <c r="D198" s="41">
        <v>46200</v>
      </c>
      <c r="E198" s="53"/>
      <c r="F198" s="53">
        <f t="shared" si="91"/>
        <v>46200</v>
      </c>
    </row>
    <row r="199" spans="1:6" ht="38.25" customHeight="1">
      <c r="A199" s="19" t="s">
        <v>257</v>
      </c>
      <c r="B199" s="90" t="s">
        <v>340</v>
      </c>
      <c r="C199" s="91"/>
      <c r="D199" s="41">
        <f>D200</f>
        <v>360000</v>
      </c>
      <c r="E199" s="41">
        <f t="shared" ref="E199:F199" si="92">E200</f>
        <v>0</v>
      </c>
      <c r="F199" s="41">
        <f t="shared" si="92"/>
        <v>360000</v>
      </c>
    </row>
    <row r="200" spans="1:6" ht="54" customHeight="1">
      <c r="A200" s="19" t="s">
        <v>258</v>
      </c>
      <c r="B200" s="90" t="s">
        <v>541</v>
      </c>
      <c r="C200" s="91">
        <v>800</v>
      </c>
      <c r="D200" s="41">
        <v>360000</v>
      </c>
      <c r="E200" s="41"/>
      <c r="F200" s="53">
        <f t="shared" ref="F200" si="93">D200+E200</f>
        <v>360000</v>
      </c>
    </row>
    <row r="201" spans="1:6" ht="26.25" customHeight="1">
      <c r="A201" s="19" t="s">
        <v>170</v>
      </c>
      <c r="B201" s="90" t="s">
        <v>323</v>
      </c>
      <c r="C201" s="91"/>
      <c r="D201" s="41">
        <f t="shared" ref="D201:F201" si="94">D202</f>
        <v>1587900</v>
      </c>
      <c r="E201" s="41">
        <f t="shared" si="94"/>
        <v>0</v>
      </c>
      <c r="F201" s="41">
        <f t="shared" si="94"/>
        <v>1587900</v>
      </c>
    </row>
    <row r="202" spans="1:6" ht="25.5" customHeight="1">
      <c r="A202" s="94" t="s">
        <v>188</v>
      </c>
      <c r="B202" s="90" t="s">
        <v>324</v>
      </c>
      <c r="C202" s="91"/>
      <c r="D202" s="41">
        <f>D203+D204</f>
        <v>1587900</v>
      </c>
      <c r="E202" s="41">
        <f t="shared" ref="E202:F202" si="95">E203+E204</f>
        <v>0</v>
      </c>
      <c r="F202" s="41">
        <f t="shared" si="95"/>
        <v>1587900</v>
      </c>
    </row>
    <row r="203" spans="1:6" ht="25.5" customHeight="1">
      <c r="A203" s="19" t="s">
        <v>226</v>
      </c>
      <c r="B203" s="90" t="s">
        <v>542</v>
      </c>
      <c r="C203" s="91">
        <v>200</v>
      </c>
      <c r="D203" s="41">
        <v>700000</v>
      </c>
      <c r="E203" s="53"/>
      <c r="F203" s="53">
        <f t="shared" ref="F203:F204" si="96">D203+E203</f>
        <v>700000</v>
      </c>
    </row>
    <row r="204" spans="1:6" ht="39.75" customHeight="1">
      <c r="A204" s="19" t="s">
        <v>577</v>
      </c>
      <c r="B204" s="90" t="s">
        <v>578</v>
      </c>
      <c r="C204" s="91">
        <v>500</v>
      </c>
      <c r="D204" s="41">
        <v>887900</v>
      </c>
      <c r="E204" s="53"/>
      <c r="F204" s="53">
        <f t="shared" si="96"/>
        <v>887900</v>
      </c>
    </row>
    <row r="205" spans="1:6" ht="24" customHeight="1">
      <c r="A205" s="19" t="s">
        <v>171</v>
      </c>
      <c r="B205" s="90" t="s">
        <v>325</v>
      </c>
      <c r="C205" s="91"/>
      <c r="D205" s="41">
        <f t="shared" ref="D205:F205" si="97">D206</f>
        <v>11400000</v>
      </c>
      <c r="E205" s="41">
        <f t="shared" si="97"/>
        <v>0</v>
      </c>
      <c r="F205" s="41">
        <f t="shared" si="97"/>
        <v>11400000</v>
      </c>
    </row>
    <row r="206" spans="1:6" ht="29.25" customHeight="1">
      <c r="A206" s="94" t="s">
        <v>189</v>
      </c>
      <c r="B206" s="90" t="s">
        <v>326</v>
      </c>
      <c r="C206" s="91"/>
      <c r="D206" s="41">
        <f>D207+D208+D209</f>
        <v>11400000</v>
      </c>
      <c r="E206" s="41">
        <f t="shared" ref="E206:F206" si="98">E207+E208+E209</f>
        <v>0</v>
      </c>
      <c r="F206" s="41">
        <f t="shared" si="98"/>
        <v>11400000</v>
      </c>
    </row>
    <row r="207" spans="1:6" ht="36.75" customHeight="1">
      <c r="A207" s="19" t="s">
        <v>173</v>
      </c>
      <c r="B207" s="90" t="s">
        <v>544</v>
      </c>
      <c r="C207" s="91">
        <v>800</v>
      </c>
      <c r="D207" s="41">
        <v>10031000</v>
      </c>
      <c r="E207" s="53"/>
      <c r="F207" s="53">
        <f t="shared" ref="F207:F209" si="99">D207+E207</f>
        <v>10031000</v>
      </c>
    </row>
    <row r="208" spans="1:6" ht="25.5" customHeight="1">
      <c r="A208" s="19" t="s">
        <v>176</v>
      </c>
      <c r="B208" s="90" t="s">
        <v>545</v>
      </c>
      <c r="C208" s="91">
        <v>200</v>
      </c>
      <c r="D208" s="41">
        <v>500000</v>
      </c>
      <c r="E208" s="53"/>
      <c r="F208" s="53">
        <f t="shared" si="99"/>
        <v>500000</v>
      </c>
    </row>
    <row r="209" spans="1:6" ht="36" customHeight="1">
      <c r="A209" s="19" t="s">
        <v>583</v>
      </c>
      <c r="B209" s="90" t="s">
        <v>584</v>
      </c>
      <c r="C209" s="91">
        <v>500</v>
      </c>
      <c r="D209" s="41">
        <v>869000</v>
      </c>
      <c r="E209" s="53"/>
      <c r="F209" s="53">
        <f t="shared" si="99"/>
        <v>869000</v>
      </c>
    </row>
    <row r="210" spans="1:6" ht="25.5" customHeight="1">
      <c r="A210" s="19" t="s">
        <v>174</v>
      </c>
      <c r="B210" s="90" t="s">
        <v>327</v>
      </c>
      <c r="C210" s="91"/>
      <c r="D210" s="41">
        <f t="shared" ref="D210:F211" si="100">D211</f>
        <v>200000</v>
      </c>
      <c r="E210" s="41">
        <f t="shared" si="100"/>
        <v>0</v>
      </c>
      <c r="F210" s="41">
        <f t="shared" si="100"/>
        <v>200000</v>
      </c>
    </row>
    <row r="211" spans="1:6" ht="19.5" customHeight="1">
      <c r="A211" s="94" t="s">
        <v>342</v>
      </c>
      <c r="B211" s="90" t="s">
        <v>328</v>
      </c>
      <c r="C211" s="91"/>
      <c r="D211" s="41">
        <f>D212</f>
        <v>200000</v>
      </c>
      <c r="E211" s="41">
        <f t="shared" si="100"/>
        <v>0</v>
      </c>
      <c r="F211" s="41">
        <f t="shared" si="100"/>
        <v>200000</v>
      </c>
    </row>
    <row r="212" spans="1:6" ht="38.25" customHeight="1">
      <c r="A212" s="19" t="s">
        <v>579</v>
      </c>
      <c r="B212" s="90" t="s">
        <v>580</v>
      </c>
      <c r="C212" s="91">
        <v>500</v>
      </c>
      <c r="D212" s="41">
        <v>200000</v>
      </c>
      <c r="E212" s="53"/>
      <c r="F212" s="53">
        <f t="shared" ref="F212" si="101">D212+E212</f>
        <v>200000</v>
      </c>
    </row>
    <row r="213" spans="1:6" ht="26.25" customHeight="1">
      <c r="A213" s="19" t="s">
        <v>343</v>
      </c>
      <c r="B213" s="90" t="s">
        <v>329</v>
      </c>
      <c r="C213" s="91"/>
      <c r="D213" s="41">
        <f t="shared" ref="D213:F214" si="102">D214</f>
        <v>51000</v>
      </c>
      <c r="E213" s="41">
        <f t="shared" si="102"/>
        <v>0</v>
      </c>
      <c r="F213" s="41">
        <f t="shared" si="102"/>
        <v>51000</v>
      </c>
    </row>
    <row r="214" spans="1:6" ht="18.75" customHeight="1">
      <c r="A214" s="25" t="s">
        <v>197</v>
      </c>
      <c r="B214" s="90" t="s">
        <v>330</v>
      </c>
      <c r="C214" s="91"/>
      <c r="D214" s="41">
        <f>D215</f>
        <v>51000</v>
      </c>
      <c r="E214" s="41">
        <f t="shared" si="102"/>
        <v>0</v>
      </c>
      <c r="F214" s="41">
        <f t="shared" si="102"/>
        <v>51000</v>
      </c>
    </row>
    <row r="215" spans="1:6" ht="39.75" customHeight="1">
      <c r="A215" s="19" t="s">
        <v>344</v>
      </c>
      <c r="B215" s="90" t="s">
        <v>548</v>
      </c>
      <c r="C215" s="91">
        <v>200</v>
      </c>
      <c r="D215" s="41">
        <v>51000</v>
      </c>
      <c r="E215" s="53"/>
      <c r="F215" s="53">
        <f t="shared" ref="F215" si="103">D215+E215</f>
        <v>51000</v>
      </c>
    </row>
    <row r="216" spans="1:6" ht="51.75" customHeight="1">
      <c r="A216" s="19" t="s">
        <v>345</v>
      </c>
      <c r="B216" s="90" t="s">
        <v>346</v>
      </c>
      <c r="C216" s="91"/>
      <c r="D216" s="41">
        <f t="shared" ref="D216:F217" si="104">D217</f>
        <v>360600</v>
      </c>
      <c r="E216" s="41">
        <f t="shared" si="104"/>
        <v>0</v>
      </c>
      <c r="F216" s="41">
        <f t="shared" si="104"/>
        <v>360600</v>
      </c>
    </row>
    <row r="217" spans="1:6" ht="27" customHeight="1">
      <c r="A217" s="19" t="s">
        <v>172</v>
      </c>
      <c r="B217" s="90" t="s">
        <v>347</v>
      </c>
      <c r="C217" s="91"/>
      <c r="D217" s="41">
        <f t="shared" si="104"/>
        <v>360600</v>
      </c>
      <c r="E217" s="41">
        <f t="shared" si="104"/>
        <v>0</v>
      </c>
      <c r="F217" s="41">
        <f t="shared" si="104"/>
        <v>360600</v>
      </c>
    </row>
    <row r="218" spans="1:6" ht="54" customHeight="1">
      <c r="A218" s="56" t="s">
        <v>585</v>
      </c>
      <c r="B218" s="90" t="s">
        <v>586</v>
      </c>
      <c r="C218" s="91">
        <v>500</v>
      </c>
      <c r="D218" s="41">
        <v>360600</v>
      </c>
      <c r="E218" s="53"/>
      <c r="F218" s="53">
        <f t="shared" ref="F218" si="105">D218+E218</f>
        <v>360600</v>
      </c>
    </row>
    <row r="219" spans="1:6" ht="28.5" customHeight="1">
      <c r="A219" s="56" t="s">
        <v>591</v>
      </c>
      <c r="B219" s="90" t="s">
        <v>595</v>
      </c>
      <c r="C219" s="91"/>
      <c r="D219" s="41">
        <f t="shared" ref="D219:F219" si="106">D220</f>
        <v>1200000</v>
      </c>
      <c r="E219" s="41">
        <f t="shared" si="106"/>
        <v>0</v>
      </c>
      <c r="F219" s="41">
        <f t="shared" si="106"/>
        <v>1200000</v>
      </c>
    </row>
    <row r="220" spans="1:6" ht="20.25" customHeight="1">
      <c r="A220" s="25" t="s">
        <v>592</v>
      </c>
      <c r="B220" s="90" t="s">
        <v>596</v>
      </c>
      <c r="C220" s="91"/>
      <c r="D220" s="41">
        <f>D222+D221</f>
        <v>1200000</v>
      </c>
      <c r="E220" s="41">
        <f t="shared" ref="E220:F220" si="107">E222+E221</f>
        <v>0</v>
      </c>
      <c r="F220" s="41">
        <f t="shared" si="107"/>
        <v>1200000</v>
      </c>
    </row>
    <row r="221" spans="1:6" ht="47.25" customHeight="1">
      <c r="A221" s="19" t="s">
        <v>593</v>
      </c>
      <c r="B221" s="90" t="s">
        <v>597</v>
      </c>
      <c r="C221" s="91">
        <v>200</v>
      </c>
      <c r="D221" s="41">
        <v>1150000</v>
      </c>
      <c r="E221" s="53"/>
      <c r="F221" s="53">
        <f t="shared" ref="F221:F222" si="108">D221+E221</f>
        <v>1150000</v>
      </c>
    </row>
    <row r="222" spans="1:6" ht="39.75" customHeight="1">
      <c r="A222" s="19" t="s">
        <v>594</v>
      </c>
      <c r="B222" s="90" t="s">
        <v>598</v>
      </c>
      <c r="C222" s="91">
        <v>200</v>
      </c>
      <c r="D222" s="41">
        <v>50000</v>
      </c>
      <c r="E222" s="53"/>
      <c r="F222" s="53">
        <f t="shared" si="108"/>
        <v>50000</v>
      </c>
    </row>
    <row r="223" spans="1:6" ht="41.25" customHeight="1">
      <c r="A223" s="94" t="s">
        <v>602</v>
      </c>
      <c r="B223" s="23" t="s">
        <v>349</v>
      </c>
      <c r="C223" s="91"/>
      <c r="D223" s="93">
        <f>D224+D229</f>
        <v>15929488.390000001</v>
      </c>
      <c r="E223" s="93">
        <f t="shared" ref="E223:F223" si="109">E224+E229</f>
        <v>0</v>
      </c>
      <c r="F223" s="93">
        <f t="shared" si="109"/>
        <v>15929488.390000001</v>
      </c>
    </row>
    <row r="224" spans="1:6" ht="27.75" customHeight="1">
      <c r="A224" s="94" t="s">
        <v>603</v>
      </c>
      <c r="B224" s="90" t="s">
        <v>350</v>
      </c>
      <c r="C224" s="91"/>
      <c r="D224" s="41">
        <f>D225+D226</f>
        <v>0</v>
      </c>
      <c r="E224" s="41">
        <f t="shared" ref="E224:F224" si="110">E225+E226</f>
        <v>0</v>
      </c>
      <c r="F224" s="41">
        <f t="shared" si="110"/>
        <v>0</v>
      </c>
    </row>
    <row r="225" spans="1:6" ht="25.5" customHeight="1">
      <c r="A225" s="94" t="s">
        <v>604</v>
      </c>
      <c r="B225" s="90" t="s">
        <v>351</v>
      </c>
      <c r="C225" s="91"/>
      <c r="D225" s="41">
        <f>D226</f>
        <v>0</v>
      </c>
      <c r="E225" s="41">
        <f t="shared" ref="E225:F225" si="111">E226</f>
        <v>0</v>
      </c>
      <c r="F225" s="41">
        <f t="shared" si="111"/>
        <v>0</v>
      </c>
    </row>
    <row r="226" spans="1:6" ht="26.25" customHeight="1">
      <c r="A226" s="94" t="s">
        <v>605</v>
      </c>
      <c r="B226" s="90" t="s">
        <v>549</v>
      </c>
      <c r="C226" s="91">
        <v>200</v>
      </c>
      <c r="D226" s="41"/>
      <c r="E226" s="53"/>
      <c r="F226" s="53">
        <f t="shared" ref="F226" si="112">D226+E226</f>
        <v>0</v>
      </c>
    </row>
    <row r="227" spans="1:6" ht="20.25" customHeight="1">
      <c r="A227" s="94" t="s">
        <v>606</v>
      </c>
      <c r="B227" s="90" t="s">
        <v>607</v>
      </c>
      <c r="C227" s="91"/>
      <c r="D227" s="41">
        <f>D228</f>
        <v>0</v>
      </c>
      <c r="E227" s="41">
        <f t="shared" ref="E227:F227" si="113">E228</f>
        <v>0</v>
      </c>
      <c r="F227" s="41">
        <f t="shared" si="113"/>
        <v>0</v>
      </c>
    </row>
    <row r="228" spans="1:6" ht="26.25" customHeight="1">
      <c r="A228" s="94" t="s">
        <v>497</v>
      </c>
      <c r="B228" s="90" t="s">
        <v>608</v>
      </c>
      <c r="C228" s="91">
        <v>200</v>
      </c>
      <c r="D228" s="41"/>
      <c r="E228" s="53"/>
      <c r="F228" s="53">
        <f t="shared" ref="F228" si="114">D228+E228</f>
        <v>0</v>
      </c>
    </row>
    <row r="229" spans="1:6" ht="26.25" customHeight="1">
      <c r="A229" s="94" t="s">
        <v>498</v>
      </c>
      <c r="B229" s="90" t="s">
        <v>502</v>
      </c>
      <c r="C229" s="91"/>
      <c r="D229" s="41">
        <f>D230</f>
        <v>15929488.390000001</v>
      </c>
      <c r="E229" s="41">
        <f t="shared" ref="E229:F229" si="115">E230</f>
        <v>0</v>
      </c>
      <c r="F229" s="41">
        <f t="shared" si="115"/>
        <v>15929488.390000001</v>
      </c>
    </row>
    <row r="230" spans="1:6" ht="24.75" customHeight="1">
      <c r="A230" s="94" t="s">
        <v>499</v>
      </c>
      <c r="B230" s="90" t="s">
        <v>609</v>
      </c>
      <c r="C230" s="91"/>
      <c r="D230" s="41">
        <f>D231+D232+D234+D233+D235</f>
        <v>15929488.390000001</v>
      </c>
      <c r="E230" s="41">
        <f t="shared" ref="E230:F230" si="116">E231+E232+E234+E233+E235</f>
        <v>0</v>
      </c>
      <c r="F230" s="41">
        <f t="shared" si="116"/>
        <v>15929488.390000001</v>
      </c>
    </row>
    <row r="231" spans="1:6" ht="26.25" customHeight="1">
      <c r="A231" s="94" t="s">
        <v>500</v>
      </c>
      <c r="B231" s="90" t="s">
        <v>610</v>
      </c>
      <c r="C231" s="91">
        <v>200</v>
      </c>
      <c r="D231" s="41">
        <v>853571.39</v>
      </c>
      <c r="E231" s="41"/>
      <c r="F231" s="53">
        <f>D231+E231</f>
        <v>853571.39</v>
      </c>
    </row>
    <row r="232" spans="1:6" ht="40.5" customHeight="1">
      <c r="A232" s="94" t="s">
        <v>501</v>
      </c>
      <c r="B232" s="90" t="s">
        <v>673</v>
      </c>
      <c r="C232" s="91">
        <v>200</v>
      </c>
      <c r="D232" s="41">
        <v>0</v>
      </c>
      <c r="E232" s="53"/>
      <c r="F232" s="53">
        <f>D232+E232</f>
        <v>0</v>
      </c>
    </row>
    <row r="233" spans="1:6" ht="40.5" customHeight="1">
      <c r="A233" s="94" t="s">
        <v>501</v>
      </c>
      <c r="B233" s="90" t="s">
        <v>611</v>
      </c>
      <c r="C233" s="91">
        <v>200</v>
      </c>
      <c r="D233" s="41">
        <v>273044.27</v>
      </c>
      <c r="E233" s="53"/>
      <c r="F233" s="53">
        <f>D233+E233</f>
        <v>273044.27</v>
      </c>
    </row>
    <row r="234" spans="1:6" ht="41.25" customHeight="1">
      <c r="A234" s="101" t="s">
        <v>680</v>
      </c>
      <c r="B234" s="90" t="s">
        <v>672</v>
      </c>
      <c r="C234" s="91">
        <v>500</v>
      </c>
      <c r="D234" s="41">
        <v>12107300</v>
      </c>
      <c r="E234" s="53"/>
      <c r="F234" s="53">
        <f t="shared" ref="F234:F235" si="117">D234+E234</f>
        <v>12107300</v>
      </c>
    </row>
    <row r="235" spans="1:6" ht="43.5" customHeight="1">
      <c r="A235" s="106" t="s">
        <v>681</v>
      </c>
      <c r="B235" s="90" t="s">
        <v>674</v>
      </c>
      <c r="C235" s="91">
        <v>400</v>
      </c>
      <c r="D235" s="41">
        <v>2695572.73</v>
      </c>
      <c r="E235" s="53"/>
      <c r="F235" s="53">
        <f t="shared" si="117"/>
        <v>2695572.73</v>
      </c>
    </row>
    <row r="236" spans="1:6" ht="27.75" customHeight="1">
      <c r="A236" s="92" t="s">
        <v>355</v>
      </c>
      <c r="B236" s="23" t="s">
        <v>352</v>
      </c>
      <c r="C236" s="91"/>
      <c r="D236" s="93">
        <f>D237+D242</f>
        <v>3195000</v>
      </c>
      <c r="E236" s="93">
        <f t="shared" ref="E236:F236" si="118">E237+E242</f>
        <v>0</v>
      </c>
      <c r="F236" s="93">
        <f t="shared" si="118"/>
        <v>3195000</v>
      </c>
    </row>
    <row r="237" spans="1:6" ht="27" customHeight="1">
      <c r="A237" s="94" t="s">
        <v>356</v>
      </c>
      <c r="B237" s="90" t="s">
        <v>353</v>
      </c>
      <c r="C237" s="91"/>
      <c r="D237" s="41">
        <f t="shared" ref="D237:F237" si="119">D238</f>
        <v>2400000</v>
      </c>
      <c r="E237" s="41">
        <f t="shared" si="119"/>
        <v>0</v>
      </c>
      <c r="F237" s="41">
        <f t="shared" si="119"/>
        <v>2400000</v>
      </c>
    </row>
    <row r="238" spans="1:6" ht="28.5" customHeight="1">
      <c r="A238" s="94" t="s">
        <v>357</v>
      </c>
      <c r="B238" s="90" t="s">
        <v>354</v>
      </c>
      <c r="C238" s="91"/>
      <c r="D238" s="41">
        <f>D239+D240+D241</f>
        <v>2400000</v>
      </c>
      <c r="E238" s="41">
        <f t="shared" ref="E238:F238" si="120">E239+E240+E241</f>
        <v>0</v>
      </c>
      <c r="F238" s="41">
        <f t="shared" si="120"/>
        <v>2400000</v>
      </c>
    </row>
    <row r="239" spans="1:6" ht="42" customHeight="1">
      <c r="A239" s="94" t="s">
        <v>358</v>
      </c>
      <c r="B239" s="90" t="s">
        <v>550</v>
      </c>
      <c r="C239" s="91">
        <v>200</v>
      </c>
      <c r="D239" s="41">
        <v>900000</v>
      </c>
      <c r="E239" s="53"/>
      <c r="F239" s="53">
        <f t="shared" ref="F239:F241" si="121">D239+E239</f>
        <v>900000</v>
      </c>
    </row>
    <row r="240" spans="1:6" ht="26.25" customHeight="1">
      <c r="A240" s="33" t="s">
        <v>359</v>
      </c>
      <c r="B240" s="90" t="s">
        <v>551</v>
      </c>
      <c r="C240" s="91">
        <v>200</v>
      </c>
      <c r="D240" s="41">
        <v>300000</v>
      </c>
      <c r="E240" s="53"/>
      <c r="F240" s="53">
        <f t="shared" si="121"/>
        <v>300000</v>
      </c>
    </row>
    <row r="241" spans="1:6" ht="39" customHeight="1">
      <c r="A241" s="19" t="s">
        <v>360</v>
      </c>
      <c r="B241" s="90" t="s">
        <v>552</v>
      </c>
      <c r="C241" s="91">
        <v>200</v>
      </c>
      <c r="D241" s="41">
        <v>1200000</v>
      </c>
      <c r="E241" s="53"/>
      <c r="F241" s="53">
        <f t="shared" si="121"/>
        <v>1200000</v>
      </c>
    </row>
    <row r="242" spans="1:6" ht="27" customHeight="1">
      <c r="A242" s="25" t="s">
        <v>503</v>
      </c>
      <c r="B242" s="90" t="s">
        <v>504</v>
      </c>
      <c r="C242" s="91"/>
      <c r="D242" s="41">
        <f>D243</f>
        <v>795000</v>
      </c>
      <c r="E242" s="41">
        <f t="shared" ref="E242:F242" si="122">E243</f>
        <v>0</v>
      </c>
      <c r="F242" s="41">
        <f t="shared" si="122"/>
        <v>795000</v>
      </c>
    </row>
    <row r="243" spans="1:6" ht="39" customHeight="1">
      <c r="A243" s="19" t="s">
        <v>505</v>
      </c>
      <c r="B243" s="90" t="s">
        <v>509</v>
      </c>
      <c r="C243" s="91"/>
      <c r="D243" s="41">
        <f>D244+D245+D246</f>
        <v>795000</v>
      </c>
      <c r="E243" s="41">
        <f t="shared" ref="E243:F243" si="123">E244+E245+E246</f>
        <v>0</v>
      </c>
      <c r="F243" s="41">
        <f t="shared" si="123"/>
        <v>795000</v>
      </c>
    </row>
    <row r="244" spans="1:6" ht="39" customHeight="1">
      <c r="A244" s="19" t="s">
        <v>506</v>
      </c>
      <c r="B244" s="90" t="s">
        <v>553</v>
      </c>
      <c r="C244" s="91">
        <v>200</v>
      </c>
      <c r="D244" s="41">
        <v>470000</v>
      </c>
      <c r="E244" s="53"/>
      <c r="F244" s="53">
        <f t="shared" ref="F244:F246" si="124">D244+E244</f>
        <v>470000</v>
      </c>
    </row>
    <row r="245" spans="1:6" ht="39" customHeight="1">
      <c r="A245" s="19" t="s">
        <v>507</v>
      </c>
      <c r="B245" s="90" t="s">
        <v>554</v>
      </c>
      <c r="C245" s="91">
        <v>200</v>
      </c>
      <c r="D245" s="41">
        <v>250000</v>
      </c>
      <c r="E245" s="53"/>
      <c r="F245" s="53">
        <f t="shared" si="124"/>
        <v>250000</v>
      </c>
    </row>
    <row r="246" spans="1:6" ht="39" customHeight="1">
      <c r="A246" s="19" t="s">
        <v>508</v>
      </c>
      <c r="B246" s="90" t="s">
        <v>555</v>
      </c>
      <c r="C246" s="91">
        <v>200</v>
      </c>
      <c r="D246" s="41">
        <v>75000</v>
      </c>
      <c r="E246" s="53"/>
      <c r="F246" s="53">
        <f t="shared" si="124"/>
        <v>75000</v>
      </c>
    </row>
    <row r="247" spans="1:6" ht="25.5" customHeight="1">
      <c r="A247" s="34" t="s">
        <v>361</v>
      </c>
      <c r="B247" s="23" t="s">
        <v>362</v>
      </c>
      <c r="C247" s="95"/>
      <c r="D247" s="93">
        <f>D248+D251</f>
        <v>50000</v>
      </c>
      <c r="E247" s="93">
        <f t="shared" ref="E247:F247" si="125">E248+E251</f>
        <v>0</v>
      </c>
      <c r="F247" s="93">
        <f t="shared" si="125"/>
        <v>50000</v>
      </c>
    </row>
    <row r="248" spans="1:6" ht="29.25" customHeight="1">
      <c r="A248" s="25" t="s">
        <v>363</v>
      </c>
      <c r="B248" s="90" t="s">
        <v>364</v>
      </c>
      <c r="C248" s="91"/>
      <c r="D248" s="41">
        <f t="shared" ref="D248:F249" si="126">D249</f>
        <v>40000</v>
      </c>
      <c r="E248" s="41">
        <f t="shared" si="126"/>
        <v>0</v>
      </c>
      <c r="F248" s="41">
        <f t="shared" si="126"/>
        <v>40000</v>
      </c>
    </row>
    <row r="249" spans="1:6" ht="21" customHeight="1">
      <c r="A249" s="25" t="s">
        <v>365</v>
      </c>
      <c r="B249" s="90" t="s">
        <v>366</v>
      </c>
      <c r="C249" s="91"/>
      <c r="D249" s="41">
        <f>D250</f>
        <v>40000</v>
      </c>
      <c r="E249" s="41">
        <f t="shared" si="126"/>
        <v>0</v>
      </c>
      <c r="F249" s="41">
        <f t="shared" si="126"/>
        <v>40000</v>
      </c>
    </row>
    <row r="250" spans="1:6" ht="27" customHeight="1">
      <c r="A250" s="25" t="s">
        <v>367</v>
      </c>
      <c r="B250" s="90" t="s">
        <v>556</v>
      </c>
      <c r="C250" s="91">
        <v>200</v>
      </c>
      <c r="D250" s="41">
        <v>40000</v>
      </c>
      <c r="E250" s="53"/>
      <c r="F250" s="53">
        <f t="shared" ref="F250" si="127">D250+E250</f>
        <v>40000</v>
      </c>
    </row>
    <row r="251" spans="1:6" ht="27" customHeight="1">
      <c r="A251" s="25" t="s">
        <v>369</v>
      </c>
      <c r="B251" s="90" t="s">
        <v>368</v>
      </c>
      <c r="C251" s="91"/>
      <c r="D251" s="41">
        <f t="shared" ref="D251:F252" si="128">D252</f>
        <v>10000</v>
      </c>
      <c r="E251" s="41">
        <f t="shared" si="128"/>
        <v>0</v>
      </c>
      <c r="F251" s="41">
        <f t="shared" si="128"/>
        <v>10000</v>
      </c>
    </row>
    <row r="252" spans="1:6" ht="19.5" customHeight="1">
      <c r="A252" s="25" t="s">
        <v>370</v>
      </c>
      <c r="B252" s="90" t="s">
        <v>600</v>
      </c>
      <c r="C252" s="91"/>
      <c r="D252" s="41">
        <f>D253</f>
        <v>10000</v>
      </c>
      <c r="E252" s="41">
        <f t="shared" si="128"/>
        <v>0</v>
      </c>
      <c r="F252" s="41">
        <f t="shared" si="128"/>
        <v>10000</v>
      </c>
    </row>
    <row r="253" spans="1:6" ht="27" customHeight="1">
      <c r="A253" s="25" t="s">
        <v>371</v>
      </c>
      <c r="B253" s="90" t="s">
        <v>601</v>
      </c>
      <c r="C253" s="91">
        <v>200</v>
      </c>
      <c r="D253" s="41">
        <v>10000</v>
      </c>
      <c r="E253" s="53"/>
      <c r="F253" s="53">
        <f t="shared" ref="F253" si="129">D253+E253</f>
        <v>10000</v>
      </c>
    </row>
    <row r="254" spans="1:6" ht="19.5" customHeight="1">
      <c r="A254" s="22" t="s">
        <v>372</v>
      </c>
      <c r="B254" s="23" t="s">
        <v>373</v>
      </c>
      <c r="C254" s="95"/>
      <c r="D254" s="93">
        <f>D259+D255+D269+D263</f>
        <v>2812240.38</v>
      </c>
      <c r="E254" s="93">
        <f t="shared" ref="E254:F254" si="130">E259+E255+E269+E263</f>
        <v>0</v>
      </c>
      <c r="F254" s="93">
        <f t="shared" si="130"/>
        <v>2812240.38</v>
      </c>
    </row>
    <row r="255" spans="1:6" ht="24" customHeight="1">
      <c r="A255" s="19" t="s">
        <v>374</v>
      </c>
      <c r="B255" s="90" t="s">
        <v>376</v>
      </c>
      <c r="C255" s="91"/>
      <c r="D255" s="41">
        <f t="shared" ref="D255:F255" si="131">D256</f>
        <v>1447000</v>
      </c>
      <c r="E255" s="41">
        <f t="shared" si="131"/>
        <v>0</v>
      </c>
      <c r="F255" s="41">
        <f t="shared" si="131"/>
        <v>1447000</v>
      </c>
    </row>
    <row r="256" spans="1:6" ht="27.75" customHeight="1">
      <c r="A256" s="19" t="s">
        <v>378</v>
      </c>
      <c r="B256" s="90" t="s">
        <v>377</v>
      </c>
      <c r="C256" s="91"/>
      <c r="D256" s="41">
        <f>D257+D258</f>
        <v>1447000</v>
      </c>
      <c r="E256" s="41">
        <f t="shared" ref="E256:F256" si="132">E257+E258</f>
        <v>0</v>
      </c>
      <c r="F256" s="41">
        <f t="shared" si="132"/>
        <v>1447000</v>
      </c>
    </row>
    <row r="257" spans="1:6" ht="38.25" customHeight="1">
      <c r="A257" s="19" t="s">
        <v>379</v>
      </c>
      <c r="B257" s="90" t="s">
        <v>557</v>
      </c>
      <c r="C257" s="91">
        <v>200</v>
      </c>
      <c r="D257" s="41">
        <v>1347000</v>
      </c>
      <c r="E257" s="53"/>
      <c r="F257" s="53">
        <f t="shared" ref="F257:F258" si="133">D257+E257</f>
        <v>1347000</v>
      </c>
    </row>
    <row r="258" spans="1:6" ht="40.5" customHeight="1">
      <c r="A258" s="25" t="s">
        <v>380</v>
      </c>
      <c r="B258" s="90" t="s">
        <v>635</v>
      </c>
      <c r="C258" s="91">
        <v>200</v>
      </c>
      <c r="D258" s="41">
        <v>100000</v>
      </c>
      <c r="E258" s="53"/>
      <c r="F258" s="53">
        <f t="shared" si="133"/>
        <v>100000</v>
      </c>
    </row>
    <row r="259" spans="1:6" ht="24" customHeight="1">
      <c r="A259" s="19" t="s">
        <v>381</v>
      </c>
      <c r="B259" s="90" t="s">
        <v>375</v>
      </c>
      <c r="C259" s="91"/>
      <c r="D259" s="41">
        <f t="shared" ref="D259:F259" si="134">D260</f>
        <v>330000</v>
      </c>
      <c r="E259" s="41">
        <f t="shared" si="134"/>
        <v>0</v>
      </c>
      <c r="F259" s="41">
        <f t="shared" si="134"/>
        <v>330000</v>
      </c>
    </row>
    <row r="260" spans="1:6" ht="50.25" customHeight="1">
      <c r="A260" s="19" t="s">
        <v>383</v>
      </c>
      <c r="B260" s="90" t="s">
        <v>382</v>
      </c>
      <c r="C260" s="91"/>
      <c r="D260" s="41">
        <f>D261+D262</f>
        <v>330000</v>
      </c>
      <c r="E260" s="41">
        <f t="shared" ref="E260:F260" si="135">E261+E262</f>
        <v>0</v>
      </c>
      <c r="F260" s="41">
        <f t="shared" si="135"/>
        <v>330000</v>
      </c>
    </row>
    <row r="261" spans="1:6" ht="40.5" customHeight="1">
      <c r="A261" s="19" t="s">
        <v>384</v>
      </c>
      <c r="B261" s="90" t="s">
        <v>558</v>
      </c>
      <c r="C261" s="91">
        <v>200</v>
      </c>
      <c r="D261" s="41">
        <v>30000</v>
      </c>
      <c r="E261" s="53"/>
      <c r="F261" s="53">
        <f t="shared" ref="F261:F262" si="136">D261+E261</f>
        <v>30000</v>
      </c>
    </row>
    <row r="262" spans="1:6" ht="38.25" customHeight="1">
      <c r="A262" s="19" t="s">
        <v>143</v>
      </c>
      <c r="B262" s="90" t="s">
        <v>559</v>
      </c>
      <c r="C262" s="91">
        <v>200</v>
      </c>
      <c r="D262" s="41">
        <v>300000</v>
      </c>
      <c r="E262" s="53"/>
      <c r="F262" s="53">
        <f t="shared" si="136"/>
        <v>300000</v>
      </c>
    </row>
    <row r="263" spans="1:6" ht="25.5">
      <c r="A263" s="19" t="s">
        <v>510</v>
      </c>
      <c r="B263" s="90" t="s">
        <v>513</v>
      </c>
      <c r="C263" s="91"/>
      <c r="D263" s="41">
        <f>D264</f>
        <v>632240.38</v>
      </c>
      <c r="E263" s="41">
        <f t="shared" ref="E263:F263" si="137">E264</f>
        <v>0</v>
      </c>
      <c r="F263" s="41">
        <f t="shared" si="137"/>
        <v>632240.38</v>
      </c>
    </row>
    <row r="264" spans="1:6" ht="27" customHeight="1">
      <c r="A264" s="19" t="s">
        <v>511</v>
      </c>
      <c r="B264" s="90" t="s">
        <v>514</v>
      </c>
      <c r="C264" s="91"/>
      <c r="D264" s="41">
        <f>D265+D267+D268+D266</f>
        <v>632240.38</v>
      </c>
      <c r="E264" s="41">
        <f t="shared" ref="E264:F264" si="138">E265+E267+E268+E266</f>
        <v>0</v>
      </c>
      <c r="F264" s="41">
        <f t="shared" si="138"/>
        <v>632240.38</v>
      </c>
    </row>
    <row r="265" spans="1:6" ht="38.25" customHeight="1">
      <c r="A265" s="19" t="s">
        <v>512</v>
      </c>
      <c r="B265" s="90" t="s">
        <v>560</v>
      </c>
      <c r="C265" s="91">
        <v>200</v>
      </c>
      <c r="D265" s="41">
        <v>130000</v>
      </c>
      <c r="E265" s="53"/>
      <c r="F265" s="53">
        <f t="shared" ref="F265:F268" si="139">D265+E265</f>
        <v>130000</v>
      </c>
    </row>
    <row r="266" spans="1:6" ht="38.25" customHeight="1">
      <c r="A266" s="19" t="s">
        <v>621</v>
      </c>
      <c r="B266" s="90" t="s">
        <v>560</v>
      </c>
      <c r="C266" s="91">
        <v>600</v>
      </c>
      <c r="D266" s="41">
        <v>100000</v>
      </c>
      <c r="E266" s="53"/>
      <c r="F266" s="53">
        <f t="shared" si="139"/>
        <v>100000</v>
      </c>
    </row>
    <row r="267" spans="1:6" ht="64.5" customHeight="1">
      <c r="A267" s="19" t="s">
        <v>569</v>
      </c>
      <c r="B267" s="90" t="s">
        <v>564</v>
      </c>
      <c r="C267" s="91">
        <v>100</v>
      </c>
      <c r="D267" s="41">
        <v>362675</v>
      </c>
      <c r="E267" s="53"/>
      <c r="F267" s="53">
        <f t="shared" si="139"/>
        <v>362675</v>
      </c>
    </row>
    <row r="268" spans="1:6" ht="40.5" customHeight="1">
      <c r="A268" s="19" t="s">
        <v>570</v>
      </c>
      <c r="B268" s="90" t="s">
        <v>564</v>
      </c>
      <c r="C268" s="91">
        <v>200</v>
      </c>
      <c r="D268" s="41">
        <v>39565.379999999997</v>
      </c>
      <c r="E268" s="53"/>
      <c r="F268" s="53">
        <f t="shared" si="139"/>
        <v>39565.379999999997</v>
      </c>
    </row>
    <row r="269" spans="1:6" ht="26.25" customHeight="1">
      <c r="A269" s="25" t="s">
        <v>518</v>
      </c>
      <c r="B269" s="90" t="s">
        <v>515</v>
      </c>
      <c r="C269" s="91"/>
      <c r="D269" s="41">
        <f>D270</f>
        <v>403000</v>
      </c>
      <c r="E269" s="41">
        <f t="shared" ref="E269:F269" si="140">E270</f>
        <v>0</v>
      </c>
      <c r="F269" s="41">
        <f t="shared" si="140"/>
        <v>403000</v>
      </c>
    </row>
    <row r="270" spans="1:6" ht="21.75" customHeight="1">
      <c r="A270" s="25" t="s">
        <v>519</v>
      </c>
      <c r="B270" s="90" t="s">
        <v>516</v>
      </c>
      <c r="C270" s="91"/>
      <c r="D270" s="41">
        <f>D271+D273+D272+D274</f>
        <v>403000</v>
      </c>
      <c r="E270" s="41">
        <f t="shared" ref="E270:F270" si="141">E271+E273+E272+E274</f>
        <v>0</v>
      </c>
      <c r="F270" s="41">
        <f t="shared" si="141"/>
        <v>403000</v>
      </c>
    </row>
    <row r="271" spans="1:6" ht="39" customHeight="1">
      <c r="A271" s="19" t="s">
        <v>520</v>
      </c>
      <c r="B271" s="90" t="s">
        <v>561</v>
      </c>
      <c r="C271" s="91">
        <v>200</v>
      </c>
      <c r="D271" s="41">
        <v>138000</v>
      </c>
      <c r="E271" s="53"/>
      <c r="F271" s="53">
        <f t="shared" ref="F271:F274" si="142">D271+E271</f>
        <v>138000</v>
      </c>
    </row>
    <row r="272" spans="1:6" ht="40.5" customHeight="1">
      <c r="A272" s="19" t="s">
        <v>622</v>
      </c>
      <c r="B272" s="90" t="s">
        <v>561</v>
      </c>
      <c r="C272" s="91">
        <v>600</v>
      </c>
      <c r="D272" s="41">
        <v>94000</v>
      </c>
      <c r="E272" s="53"/>
      <c r="F272" s="53">
        <f t="shared" si="142"/>
        <v>94000</v>
      </c>
    </row>
    <row r="273" spans="1:6" ht="35.25" customHeight="1">
      <c r="A273" s="19" t="s">
        <v>152</v>
      </c>
      <c r="B273" s="90" t="s">
        <v>562</v>
      </c>
      <c r="C273" s="91">
        <v>200</v>
      </c>
      <c r="D273" s="41">
        <v>138000</v>
      </c>
      <c r="E273" s="53"/>
      <c r="F273" s="53">
        <f t="shared" si="142"/>
        <v>138000</v>
      </c>
    </row>
    <row r="274" spans="1:6" ht="35.25" customHeight="1">
      <c r="A274" s="19" t="s">
        <v>623</v>
      </c>
      <c r="B274" s="90" t="s">
        <v>562</v>
      </c>
      <c r="C274" s="91">
        <v>600</v>
      </c>
      <c r="D274" s="41">
        <v>33000</v>
      </c>
      <c r="E274" s="53"/>
      <c r="F274" s="53">
        <f t="shared" si="142"/>
        <v>33000</v>
      </c>
    </row>
    <row r="275" spans="1:6" ht="25.5">
      <c r="A275" s="92" t="s">
        <v>245</v>
      </c>
      <c r="B275" s="28">
        <v>4000000000</v>
      </c>
      <c r="C275" s="91"/>
      <c r="D275" s="93">
        <f>D276+D279+D293+D308+D314</f>
        <v>41148730.010000005</v>
      </c>
      <c r="E275" s="93">
        <f t="shared" ref="E275:F275" si="143">E276+E279+E293+E308+E314</f>
        <v>-597709.39999999991</v>
      </c>
      <c r="F275" s="93">
        <f t="shared" si="143"/>
        <v>40551020.610000007</v>
      </c>
    </row>
    <row r="276" spans="1:6" ht="25.5">
      <c r="A276" s="92" t="s">
        <v>13</v>
      </c>
      <c r="B276" s="28">
        <v>4090000000</v>
      </c>
      <c r="C276" s="91"/>
      <c r="D276" s="93">
        <f t="shared" ref="D276:F276" si="144">D277+D278</f>
        <v>670935</v>
      </c>
      <c r="E276" s="93">
        <f t="shared" si="144"/>
        <v>0</v>
      </c>
      <c r="F276" s="93">
        <f t="shared" si="144"/>
        <v>670935</v>
      </c>
    </row>
    <row r="277" spans="1:6" ht="51" customHeight="1">
      <c r="A277" s="94" t="s">
        <v>111</v>
      </c>
      <c r="B277" s="8">
        <v>4090000270</v>
      </c>
      <c r="C277" s="91">
        <v>100</v>
      </c>
      <c r="D277" s="41">
        <v>570249</v>
      </c>
      <c r="E277" s="53"/>
      <c r="F277" s="53">
        <f t="shared" ref="F277:F278" si="145">D277+E277</f>
        <v>570249</v>
      </c>
    </row>
    <row r="278" spans="1:6" ht="27.75" customHeight="1">
      <c r="A278" s="94" t="s">
        <v>144</v>
      </c>
      <c r="B278" s="8">
        <v>4090000270</v>
      </c>
      <c r="C278" s="91">
        <v>200</v>
      </c>
      <c r="D278" s="41">
        <v>100686</v>
      </c>
      <c r="E278" s="53"/>
      <c r="F278" s="53">
        <f t="shared" si="145"/>
        <v>100686</v>
      </c>
    </row>
    <row r="279" spans="1:6" ht="27.75" customHeight="1">
      <c r="A279" s="35" t="s">
        <v>124</v>
      </c>
      <c r="B279" s="28">
        <v>4100000000</v>
      </c>
      <c r="C279" s="91"/>
      <c r="D279" s="93">
        <f>D280+D281+D282+D284+D288+D289+D290+D285+D286+D287+D291+D292+D283</f>
        <v>26251015</v>
      </c>
      <c r="E279" s="153">
        <f t="shared" ref="E279:F279" si="146">E280+E281+E282+E284+E288+E289+E290+E285+E286+E287+E291+E292+E283</f>
        <v>0</v>
      </c>
      <c r="F279" s="153">
        <f t="shared" si="146"/>
        <v>26251015</v>
      </c>
    </row>
    <row r="280" spans="1:6" ht="54.75" customHeight="1">
      <c r="A280" s="18" t="s">
        <v>112</v>
      </c>
      <c r="B280" s="8">
        <v>4190000250</v>
      </c>
      <c r="C280" s="91">
        <v>100</v>
      </c>
      <c r="D280" s="41">
        <v>1575776</v>
      </c>
      <c r="E280" s="53"/>
      <c r="F280" s="53">
        <f t="shared" ref="F280:F307" si="147">D280+E280</f>
        <v>1575776</v>
      </c>
    </row>
    <row r="281" spans="1:6" ht="51.75" customHeight="1">
      <c r="A281" s="94" t="s">
        <v>113</v>
      </c>
      <c r="B281" s="8">
        <v>4190000280</v>
      </c>
      <c r="C281" s="91">
        <v>100</v>
      </c>
      <c r="D281" s="41">
        <v>14794499</v>
      </c>
      <c r="E281" s="53">
        <v>-128630</v>
      </c>
      <c r="F281" s="53">
        <f t="shared" si="147"/>
        <v>14665869</v>
      </c>
    </row>
    <row r="282" spans="1:6" ht="25.5" customHeight="1">
      <c r="A282" s="94" t="s">
        <v>145</v>
      </c>
      <c r="B282" s="8">
        <v>4190000280</v>
      </c>
      <c r="C282" s="91">
        <v>200</v>
      </c>
      <c r="D282" s="41">
        <v>2265189</v>
      </c>
      <c r="E282" s="53"/>
      <c r="F282" s="53">
        <f t="shared" si="147"/>
        <v>2265189</v>
      </c>
    </row>
    <row r="283" spans="1:6" ht="25.5" customHeight="1">
      <c r="A283" s="154" t="s">
        <v>901</v>
      </c>
      <c r="B283" s="8">
        <v>4190000280</v>
      </c>
      <c r="C283" s="151">
        <v>300</v>
      </c>
      <c r="D283" s="150"/>
      <c r="E283" s="152">
        <v>128630</v>
      </c>
      <c r="F283" s="152">
        <f t="shared" si="147"/>
        <v>128630</v>
      </c>
    </row>
    <row r="284" spans="1:6" ht="25.5">
      <c r="A284" s="94" t="s">
        <v>114</v>
      </c>
      <c r="B284" s="8">
        <v>4190000280</v>
      </c>
      <c r="C284" s="91">
        <v>800</v>
      </c>
      <c r="D284" s="41">
        <v>25400</v>
      </c>
      <c r="E284" s="53"/>
      <c r="F284" s="53">
        <f t="shared" si="147"/>
        <v>25400</v>
      </c>
    </row>
    <row r="285" spans="1:6" ht="54.75" customHeight="1">
      <c r="A285" s="94" t="s">
        <v>125</v>
      </c>
      <c r="B285" s="90" t="s">
        <v>120</v>
      </c>
      <c r="C285" s="20" t="s">
        <v>7</v>
      </c>
      <c r="D285" s="41">
        <v>1768336</v>
      </c>
      <c r="E285" s="53"/>
      <c r="F285" s="53">
        <f t="shared" si="147"/>
        <v>1768336</v>
      </c>
    </row>
    <row r="286" spans="1:6" ht="39.75" customHeight="1">
      <c r="A286" s="94" t="s">
        <v>146</v>
      </c>
      <c r="B286" s="90" t="s">
        <v>120</v>
      </c>
      <c r="C286" s="20" t="s">
        <v>72</v>
      </c>
      <c r="D286" s="41">
        <v>159738</v>
      </c>
      <c r="E286" s="53"/>
      <c r="F286" s="53">
        <f t="shared" si="147"/>
        <v>159738</v>
      </c>
    </row>
    <row r="287" spans="1:6" ht="25.5">
      <c r="A287" s="94" t="s">
        <v>194</v>
      </c>
      <c r="B287" s="90" t="s">
        <v>120</v>
      </c>
      <c r="C287" s="20" t="s">
        <v>193</v>
      </c>
      <c r="D287" s="41">
        <v>2000</v>
      </c>
      <c r="E287" s="53"/>
      <c r="F287" s="53">
        <f t="shared" si="147"/>
        <v>2000</v>
      </c>
    </row>
    <row r="288" spans="1:6" ht="52.5" customHeight="1">
      <c r="A288" s="94" t="s">
        <v>115</v>
      </c>
      <c r="B288" s="8">
        <v>4190000290</v>
      </c>
      <c r="C288" s="91">
        <v>100</v>
      </c>
      <c r="D288" s="41">
        <v>3874837</v>
      </c>
      <c r="E288" s="53"/>
      <c r="F288" s="53">
        <f t="shared" si="147"/>
        <v>3874837</v>
      </c>
    </row>
    <row r="289" spans="1:6" ht="39.75" customHeight="1">
      <c r="A289" s="94" t="s">
        <v>147</v>
      </c>
      <c r="B289" s="8">
        <v>4190000290</v>
      </c>
      <c r="C289" s="91">
        <v>200</v>
      </c>
      <c r="D289" s="41">
        <v>213205</v>
      </c>
      <c r="E289" s="53"/>
      <c r="F289" s="53">
        <f t="shared" si="147"/>
        <v>213205</v>
      </c>
    </row>
    <row r="290" spans="1:6" ht="25.5" customHeight="1">
      <c r="A290" s="94" t="s">
        <v>116</v>
      </c>
      <c r="B290" s="8">
        <v>4190000290</v>
      </c>
      <c r="C290" s="91">
        <v>800</v>
      </c>
      <c r="D290" s="41">
        <v>2000</v>
      </c>
      <c r="E290" s="53"/>
      <c r="F290" s="53">
        <f t="shared" si="147"/>
        <v>2000</v>
      </c>
    </row>
    <row r="291" spans="1:6" ht="52.5" customHeight="1">
      <c r="A291" s="94" t="s">
        <v>195</v>
      </c>
      <c r="B291" s="8">
        <v>4190000370</v>
      </c>
      <c r="C291" s="91">
        <v>100</v>
      </c>
      <c r="D291" s="41">
        <v>1496343</v>
      </c>
      <c r="E291" s="53"/>
      <c r="F291" s="53">
        <f t="shared" si="147"/>
        <v>1496343</v>
      </c>
    </row>
    <row r="292" spans="1:6" ht="38.25">
      <c r="A292" s="94" t="s">
        <v>196</v>
      </c>
      <c r="B292" s="8">
        <v>4190000370</v>
      </c>
      <c r="C292" s="91">
        <v>200</v>
      </c>
      <c r="D292" s="41">
        <v>73692</v>
      </c>
      <c r="E292" s="53"/>
      <c r="F292" s="53">
        <f t="shared" si="147"/>
        <v>73692</v>
      </c>
    </row>
    <row r="293" spans="1:6" ht="18.75" customHeight="1">
      <c r="A293" s="35" t="s">
        <v>14</v>
      </c>
      <c r="B293" s="28">
        <v>4290000000</v>
      </c>
      <c r="C293" s="91"/>
      <c r="D293" s="93">
        <f>D294+D295+D296+D297+D299+D300+D301+D305+D306+D307+D303+D304+D298+D302</f>
        <v>13357938.700000001</v>
      </c>
      <c r="E293" s="111">
        <f t="shared" ref="E293:F293" si="148">E294+E295+E296+E297+E299+E300+E301+E305+E306+E307+E303+E304+E298+E302</f>
        <v>6022.78</v>
      </c>
      <c r="F293" s="111">
        <f t="shared" si="148"/>
        <v>13363961.48</v>
      </c>
    </row>
    <row r="294" spans="1:6" ht="25.5">
      <c r="A294" s="94" t="s">
        <v>117</v>
      </c>
      <c r="B294" s="8">
        <v>4290020090</v>
      </c>
      <c r="C294" s="91">
        <v>800</v>
      </c>
      <c r="D294" s="41">
        <v>1040357.98</v>
      </c>
      <c r="E294" s="53"/>
      <c r="F294" s="53">
        <f t="shared" si="147"/>
        <v>1040357.98</v>
      </c>
    </row>
    <row r="295" spans="1:6" ht="25.5">
      <c r="A295" s="94" t="s">
        <v>155</v>
      </c>
      <c r="B295" s="8">
        <v>4290020120</v>
      </c>
      <c r="C295" s="91">
        <v>800</v>
      </c>
      <c r="D295" s="41">
        <v>26617.5</v>
      </c>
      <c r="E295" s="53">
        <v>16000</v>
      </c>
      <c r="F295" s="53">
        <f t="shared" si="147"/>
        <v>42617.5</v>
      </c>
    </row>
    <row r="296" spans="1:6" ht="38.25" customHeight="1">
      <c r="A296" s="94" t="s">
        <v>148</v>
      </c>
      <c r="B296" s="8">
        <v>4290020140</v>
      </c>
      <c r="C296" s="91">
        <v>200</v>
      </c>
      <c r="D296" s="41">
        <v>306500</v>
      </c>
      <c r="E296" s="53">
        <v>-16000</v>
      </c>
      <c r="F296" s="53">
        <f t="shared" si="147"/>
        <v>290500</v>
      </c>
    </row>
    <row r="297" spans="1:6" ht="38.25" customHeight="1">
      <c r="A297" s="94" t="s">
        <v>149</v>
      </c>
      <c r="B297" s="8">
        <v>4290020150</v>
      </c>
      <c r="C297" s="91">
        <v>200</v>
      </c>
      <c r="D297" s="41">
        <v>330000</v>
      </c>
      <c r="E297" s="53"/>
      <c r="F297" s="53">
        <f t="shared" si="147"/>
        <v>330000</v>
      </c>
    </row>
    <row r="298" spans="1:6" ht="53.25" customHeight="1">
      <c r="A298" s="94" t="s">
        <v>590</v>
      </c>
      <c r="B298" s="8">
        <v>4290008100</v>
      </c>
      <c r="C298" s="91">
        <v>500</v>
      </c>
      <c r="D298" s="41">
        <v>966300</v>
      </c>
      <c r="E298" s="53"/>
      <c r="F298" s="53">
        <f t="shared" si="147"/>
        <v>966300</v>
      </c>
    </row>
    <row r="299" spans="1:6" ht="53.25" customHeight="1">
      <c r="A299" s="94" t="s">
        <v>17</v>
      </c>
      <c r="B299" s="8">
        <v>4290000300</v>
      </c>
      <c r="C299" s="91">
        <v>100</v>
      </c>
      <c r="D299" s="41">
        <v>3560711</v>
      </c>
      <c r="E299" s="53"/>
      <c r="F299" s="53">
        <f t="shared" si="147"/>
        <v>3560711</v>
      </c>
    </row>
    <row r="300" spans="1:6" ht="39.75" customHeight="1">
      <c r="A300" s="112" t="s">
        <v>150</v>
      </c>
      <c r="B300" s="8">
        <v>4290000300</v>
      </c>
      <c r="C300" s="91">
        <v>200</v>
      </c>
      <c r="D300" s="41">
        <v>4031769</v>
      </c>
      <c r="E300" s="53"/>
      <c r="F300" s="53">
        <f t="shared" si="147"/>
        <v>4031769</v>
      </c>
    </row>
    <row r="301" spans="1:6" ht="37.5" customHeight="1">
      <c r="A301" s="94" t="s">
        <v>18</v>
      </c>
      <c r="B301" s="8">
        <v>4290000300</v>
      </c>
      <c r="C301" s="91">
        <v>800</v>
      </c>
      <c r="D301" s="41">
        <v>6500</v>
      </c>
      <c r="E301" s="53"/>
      <c r="F301" s="53">
        <f t="shared" si="147"/>
        <v>6500</v>
      </c>
    </row>
    <row r="302" spans="1:6" ht="64.5" customHeight="1">
      <c r="A302" s="112" t="s">
        <v>685</v>
      </c>
      <c r="B302" s="8">
        <v>4290000990</v>
      </c>
      <c r="C302" s="109">
        <v>200</v>
      </c>
      <c r="D302" s="108">
        <v>100000</v>
      </c>
      <c r="E302" s="110"/>
      <c r="F302" s="110">
        <f t="shared" si="147"/>
        <v>100000</v>
      </c>
    </row>
    <row r="303" spans="1:6" ht="51.75" customHeight="1">
      <c r="A303" s="24" t="s">
        <v>253</v>
      </c>
      <c r="B303" s="90" t="s">
        <v>259</v>
      </c>
      <c r="C303" s="91">
        <v>100</v>
      </c>
      <c r="D303" s="41">
        <v>359278</v>
      </c>
      <c r="E303" s="53"/>
      <c r="F303" s="53">
        <f t="shared" si="147"/>
        <v>359278</v>
      </c>
    </row>
    <row r="304" spans="1:6" ht="51.75" customHeight="1">
      <c r="A304" s="24" t="s">
        <v>254</v>
      </c>
      <c r="B304" s="90" t="s">
        <v>260</v>
      </c>
      <c r="C304" s="91">
        <v>100</v>
      </c>
      <c r="D304" s="41">
        <v>500528</v>
      </c>
      <c r="E304" s="53"/>
      <c r="F304" s="53">
        <f t="shared" si="147"/>
        <v>500528</v>
      </c>
    </row>
    <row r="305" spans="1:6" ht="27.75" customHeight="1">
      <c r="A305" s="31" t="s">
        <v>164</v>
      </c>
      <c r="B305" s="36">
        <v>4290020180</v>
      </c>
      <c r="C305" s="36">
        <v>200</v>
      </c>
      <c r="D305" s="96">
        <v>602977.22</v>
      </c>
      <c r="E305" s="53">
        <v>6022.78</v>
      </c>
      <c r="F305" s="53">
        <f t="shared" si="147"/>
        <v>609000</v>
      </c>
    </row>
    <row r="306" spans="1:6" ht="26.25" customHeight="1">
      <c r="A306" s="18" t="s">
        <v>118</v>
      </c>
      <c r="B306" s="8">
        <v>4290007010</v>
      </c>
      <c r="C306" s="91">
        <v>300</v>
      </c>
      <c r="D306" s="41">
        <v>1516400</v>
      </c>
      <c r="E306" s="53"/>
      <c r="F306" s="53">
        <f t="shared" si="147"/>
        <v>1516400</v>
      </c>
    </row>
    <row r="307" spans="1:6" ht="51.75" customHeight="1">
      <c r="A307" s="18" t="s">
        <v>159</v>
      </c>
      <c r="B307" s="8">
        <v>4290007030</v>
      </c>
      <c r="C307" s="91">
        <v>300</v>
      </c>
      <c r="D307" s="41">
        <v>10000</v>
      </c>
      <c r="E307" s="53"/>
      <c r="F307" s="53">
        <f t="shared" si="147"/>
        <v>10000</v>
      </c>
    </row>
    <row r="308" spans="1:6" ht="26.25" customHeight="1">
      <c r="A308" s="35" t="s">
        <v>15</v>
      </c>
      <c r="B308" s="28">
        <v>4300000000</v>
      </c>
      <c r="C308" s="91"/>
      <c r="D308" s="93">
        <f t="shared" ref="D308:F308" si="149">D309</f>
        <v>867388.11</v>
      </c>
      <c r="E308" s="93">
        <f t="shared" si="149"/>
        <v>-602278.98</v>
      </c>
      <c r="F308" s="93">
        <f t="shared" si="149"/>
        <v>265109.13</v>
      </c>
    </row>
    <row r="309" spans="1:6">
      <c r="A309" s="18" t="s">
        <v>14</v>
      </c>
      <c r="B309" s="8">
        <v>4390000000</v>
      </c>
      <c r="C309" s="91"/>
      <c r="D309" s="41">
        <f>D310+D311+D312+D313</f>
        <v>867388.11</v>
      </c>
      <c r="E309" s="41">
        <f t="shared" ref="E309:F309" si="150">E310+E311+E312+E313</f>
        <v>-602278.98</v>
      </c>
      <c r="F309" s="41">
        <f t="shared" si="150"/>
        <v>265109.13</v>
      </c>
    </row>
    <row r="310" spans="1:6" ht="39" customHeight="1">
      <c r="A310" s="94" t="s">
        <v>151</v>
      </c>
      <c r="B310" s="8">
        <v>4390080350</v>
      </c>
      <c r="C310" s="91">
        <v>200</v>
      </c>
      <c r="D310" s="41">
        <v>6268.8</v>
      </c>
      <c r="E310" s="53"/>
      <c r="F310" s="53">
        <f t="shared" ref="F310:F313" si="151">D310+E310</f>
        <v>6268.8</v>
      </c>
    </row>
    <row r="311" spans="1:6" ht="64.5" customHeight="1">
      <c r="A311" s="24" t="s">
        <v>571</v>
      </c>
      <c r="B311" s="8">
        <v>4390080370</v>
      </c>
      <c r="C311" s="91">
        <v>200</v>
      </c>
      <c r="D311" s="41">
        <v>30703.33</v>
      </c>
      <c r="E311" s="53"/>
      <c r="F311" s="53">
        <f t="shared" si="151"/>
        <v>30703.33</v>
      </c>
    </row>
    <row r="312" spans="1:6" ht="78.75" customHeight="1">
      <c r="A312" s="24" t="s">
        <v>270</v>
      </c>
      <c r="B312" s="8">
        <v>4390082400</v>
      </c>
      <c r="C312" s="91">
        <v>200</v>
      </c>
      <c r="D312" s="41">
        <v>228137</v>
      </c>
      <c r="E312" s="53"/>
      <c r="F312" s="53">
        <f t="shared" si="151"/>
        <v>228137</v>
      </c>
    </row>
    <row r="313" spans="1:6" ht="41.25" customHeight="1">
      <c r="A313" s="24" t="s">
        <v>648</v>
      </c>
      <c r="B313" s="8">
        <v>4390087000</v>
      </c>
      <c r="C313" s="91">
        <v>200</v>
      </c>
      <c r="D313" s="41">
        <v>602278.98</v>
      </c>
      <c r="E313" s="53">
        <v>-602278.98</v>
      </c>
      <c r="F313" s="53">
        <f t="shared" si="151"/>
        <v>0</v>
      </c>
    </row>
    <row r="314" spans="1:6" ht="38.25" customHeight="1">
      <c r="A314" s="37" t="s">
        <v>232</v>
      </c>
      <c r="B314" s="28">
        <v>4400000000</v>
      </c>
      <c r="C314" s="91"/>
      <c r="D314" s="93">
        <f t="shared" ref="D314:F318" si="152">D315</f>
        <v>1453.2</v>
      </c>
      <c r="E314" s="93">
        <f t="shared" si="152"/>
        <v>-1453.2</v>
      </c>
      <c r="F314" s="93">
        <f t="shared" si="152"/>
        <v>0</v>
      </c>
    </row>
    <row r="315" spans="1:6">
      <c r="A315" s="32" t="s">
        <v>14</v>
      </c>
      <c r="B315" s="8">
        <v>4490000000</v>
      </c>
      <c r="C315" s="91"/>
      <c r="D315" s="41">
        <f>D316</f>
        <v>1453.2</v>
      </c>
      <c r="E315" s="41">
        <f t="shared" si="152"/>
        <v>-1453.2</v>
      </c>
      <c r="F315" s="41">
        <f t="shared" si="152"/>
        <v>0</v>
      </c>
    </row>
    <row r="316" spans="1:6" ht="51" customHeight="1">
      <c r="A316" s="19" t="s">
        <v>271</v>
      </c>
      <c r="B316" s="8">
        <v>4490051200</v>
      </c>
      <c r="C316" s="91">
        <v>200</v>
      </c>
      <c r="D316" s="41">
        <v>1453.2</v>
      </c>
      <c r="E316" s="53">
        <v>-1453.2</v>
      </c>
      <c r="F316" s="53">
        <f t="shared" ref="F316" si="153">D316+E316</f>
        <v>0</v>
      </c>
    </row>
    <row r="317" spans="1:6" ht="27" customHeight="1">
      <c r="A317" s="37" t="s">
        <v>651</v>
      </c>
      <c r="B317" s="8">
        <v>4500000000</v>
      </c>
      <c r="C317" s="91"/>
      <c r="D317" s="93">
        <f t="shared" si="152"/>
        <v>158116</v>
      </c>
      <c r="E317" s="93">
        <f t="shared" si="152"/>
        <v>0</v>
      </c>
      <c r="F317" s="93">
        <f t="shared" si="152"/>
        <v>158116</v>
      </c>
    </row>
    <row r="318" spans="1:6" ht="20.25" customHeight="1">
      <c r="A318" s="32" t="s">
        <v>14</v>
      </c>
      <c r="B318" s="8">
        <v>4590000000</v>
      </c>
      <c r="C318" s="91"/>
      <c r="D318" s="41">
        <f>D319</f>
        <v>158116</v>
      </c>
      <c r="E318" s="41">
        <f t="shared" si="152"/>
        <v>0</v>
      </c>
      <c r="F318" s="41">
        <f t="shared" si="152"/>
        <v>158116</v>
      </c>
    </row>
    <row r="319" spans="1:6" ht="29.25" customHeight="1">
      <c r="A319" s="25" t="s">
        <v>652</v>
      </c>
      <c r="B319" s="8">
        <v>4590054690</v>
      </c>
      <c r="C319" s="91">
        <v>200</v>
      </c>
      <c r="D319" s="41">
        <v>158116</v>
      </c>
      <c r="E319" s="53"/>
      <c r="F319" s="53">
        <f t="shared" ref="F319" si="154">D319+E319</f>
        <v>158116</v>
      </c>
    </row>
    <row r="320" spans="1:6" ht="12.75">
      <c r="A320" s="92" t="s">
        <v>16</v>
      </c>
      <c r="B320" s="8"/>
      <c r="C320" s="91"/>
      <c r="D320" s="77">
        <f>D18+D106+D136+D144+D150+D160+D167+D183+D223+D236+D247+D254+D275+D317</f>
        <v>261040432.96999997</v>
      </c>
      <c r="E320" s="77">
        <f>E18+E106+E136+E144+E150+E160+E167+E183+E223+E236+E247+E254+E275+E317</f>
        <v>-597709.39999999991</v>
      </c>
      <c r="F320" s="77">
        <f>F18+F106+F136+F144+F150+F160+F167+F183+F223+F236+F247+F254+F275+F317</f>
        <v>260442723.56999999</v>
      </c>
    </row>
  </sheetData>
  <mergeCells count="21">
    <mergeCell ref="A43:A44"/>
    <mergeCell ref="B43:B44"/>
    <mergeCell ref="C43:C44"/>
    <mergeCell ref="D43:D44"/>
    <mergeCell ref="B8:F8"/>
    <mergeCell ref="B9:F9"/>
    <mergeCell ref="A10:F10"/>
    <mergeCell ref="A16:F16"/>
    <mergeCell ref="E43:E44"/>
    <mergeCell ref="F43:F44"/>
    <mergeCell ref="C1:F1"/>
    <mergeCell ref="C2:F2"/>
    <mergeCell ref="A12:D12"/>
    <mergeCell ref="A13:D13"/>
    <mergeCell ref="A15:D15"/>
    <mergeCell ref="A14:D14"/>
    <mergeCell ref="C3:F3"/>
    <mergeCell ref="B4:F4"/>
    <mergeCell ref="B5:F5"/>
    <mergeCell ref="A6:F6"/>
    <mergeCell ref="A7:F7"/>
  </mergeCells>
  <pageMargins left="0.70866141732283472" right="0.31496062992125984" top="0.74803149606299213" bottom="0.74803149606299213" header="0.31496062992125984" footer="0.31496062992125984"/>
  <pageSetup paperSize="9" scale="68" orientation="portrait" r:id="rId1"/>
  <rowBreaks count="10" manualBreakCount="10">
    <brk id="39" max="5" man="1"/>
    <brk id="64" max="5" man="1"/>
    <brk id="83" max="5" man="1"/>
    <brk id="108" max="5" man="1"/>
    <brk id="131" max="5" man="1"/>
    <brk id="164" max="5" man="1"/>
    <brk id="194" max="5" man="1"/>
    <brk id="228" max="5" man="1"/>
    <brk id="262" max="5" man="1"/>
    <brk id="292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E56"/>
  <sheetViews>
    <sheetView view="pageBreakPreview" zoomScale="105" zoomScaleSheetLayoutView="105" workbookViewId="0">
      <selection activeCell="B8" sqref="B8:E8"/>
    </sheetView>
  </sheetViews>
  <sheetFormatPr defaultRowHeight="15"/>
  <cols>
    <col min="1" max="1" width="8.5703125" customWidth="1"/>
    <col min="2" max="2" width="54.140625" customWidth="1"/>
    <col min="3" max="3" width="15.7109375" customWidth="1"/>
    <col min="4" max="4" width="14.42578125" style="74" customWidth="1"/>
    <col min="5" max="5" width="16.140625" customWidth="1"/>
  </cols>
  <sheetData>
    <row r="1" spans="1:5" ht="15.75">
      <c r="A1" s="51"/>
      <c r="B1" s="164" t="s">
        <v>236</v>
      </c>
      <c r="C1" s="164"/>
      <c r="D1" s="164"/>
      <c r="E1" s="164"/>
    </row>
    <row r="2" spans="1:5" ht="15.75" customHeight="1">
      <c r="A2" s="51"/>
      <c r="B2" s="164" t="s">
        <v>0</v>
      </c>
      <c r="C2" s="164"/>
      <c r="D2" s="164"/>
      <c r="E2" s="164"/>
    </row>
    <row r="3" spans="1:5" ht="15.75">
      <c r="A3" s="51"/>
      <c r="B3" s="165" t="s">
        <v>200</v>
      </c>
      <c r="C3" s="165"/>
      <c r="D3" s="165"/>
      <c r="E3" s="165"/>
    </row>
    <row r="4" spans="1:5" ht="15.75" customHeight="1">
      <c r="A4" s="164" t="s">
        <v>2</v>
      </c>
      <c r="B4" s="164"/>
      <c r="C4" s="164"/>
      <c r="D4" s="164"/>
      <c r="E4" s="164"/>
    </row>
    <row r="5" spans="1:5" ht="15.75" customHeight="1">
      <c r="A5" s="164" t="s">
        <v>904</v>
      </c>
      <c r="B5" s="164"/>
      <c r="C5" s="164"/>
      <c r="D5" s="164"/>
      <c r="E5" s="164"/>
    </row>
    <row r="6" spans="1:5" ht="15.75">
      <c r="B6" s="164" t="s">
        <v>161</v>
      </c>
      <c r="C6" s="164"/>
      <c r="D6" s="164"/>
      <c r="E6" s="164"/>
    </row>
    <row r="7" spans="1:5" ht="15.75" customHeight="1">
      <c r="B7" s="164" t="s">
        <v>0</v>
      </c>
      <c r="C7" s="164"/>
      <c r="D7" s="164"/>
      <c r="E7" s="164"/>
    </row>
    <row r="8" spans="1:5" ht="15.75">
      <c r="B8" s="164" t="s">
        <v>1</v>
      </c>
      <c r="C8" s="164"/>
      <c r="D8" s="164"/>
      <c r="E8" s="164"/>
    </row>
    <row r="9" spans="1:5" ht="15.75" customHeight="1">
      <c r="B9" s="164" t="s">
        <v>2</v>
      </c>
      <c r="C9" s="164"/>
      <c r="D9" s="164"/>
      <c r="E9" s="164"/>
    </row>
    <row r="10" spans="1:5" ht="18.75" customHeight="1">
      <c r="A10" s="1"/>
      <c r="B10" s="164" t="s">
        <v>742</v>
      </c>
      <c r="C10" s="164"/>
      <c r="D10" s="164"/>
      <c r="E10" s="164"/>
    </row>
    <row r="11" spans="1:5" ht="9" customHeight="1">
      <c r="A11" s="1"/>
      <c r="B11" s="17"/>
    </row>
    <row r="12" spans="1:5">
      <c r="A12" s="166" t="s">
        <v>21</v>
      </c>
      <c r="B12" s="199"/>
    </row>
    <row r="13" spans="1:5" ht="31.5" customHeight="1">
      <c r="A13" s="166" t="s">
        <v>567</v>
      </c>
      <c r="B13" s="199"/>
    </row>
    <row r="14" spans="1:5" ht="17.25" customHeight="1">
      <c r="A14" s="201" t="s">
        <v>239</v>
      </c>
      <c r="B14" s="201"/>
      <c r="C14" s="201"/>
      <c r="D14" s="201"/>
      <c r="E14" s="201"/>
    </row>
    <row r="15" spans="1:5" ht="54" customHeight="1">
      <c r="A15" s="4"/>
      <c r="B15" s="3" t="s">
        <v>3</v>
      </c>
      <c r="C15" s="69" t="s">
        <v>639</v>
      </c>
      <c r="D15" s="72" t="s">
        <v>636</v>
      </c>
      <c r="E15" s="69" t="s">
        <v>638</v>
      </c>
    </row>
    <row r="16" spans="1:5">
      <c r="A16" s="58" t="s">
        <v>41</v>
      </c>
      <c r="B16" s="27" t="s">
        <v>22</v>
      </c>
      <c r="C16" s="40">
        <f>C17+C18+C20+C21+C22+C23+C24</f>
        <v>30081394.859999999</v>
      </c>
      <c r="D16" s="71">
        <f t="shared" ref="D16:E16" si="0">D17+D18+D20+D21+D22+D23+D24</f>
        <v>-1453.2</v>
      </c>
      <c r="E16" s="71">
        <f t="shared" si="0"/>
        <v>30079941.66</v>
      </c>
    </row>
    <row r="17" spans="1:5" s="2" customFormat="1" ht="27.75" customHeight="1">
      <c r="A17" s="59" t="s">
        <v>77</v>
      </c>
      <c r="B17" s="9" t="s">
        <v>78</v>
      </c>
      <c r="C17" s="53">
        <v>1575776</v>
      </c>
      <c r="D17" s="75"/>
      <c r="E17" s="44">
        <f>C17+D17</f>
        <v>1575776</v>
      </c>
    </row>
    <row r="18" spans="1:5" ht="39.75" customHeight="1">
      <c r="A18" s="200" t="s">
        <v>42</v>
      </c>
      <c r="B18" s="198" t="s">
        <v>181</v>
      </c>
      <c r="C18" s="53">
        <v>670935</v>
      </c>
      <c r="D18" s="75"/>
      <c r="E18" s="44">
        <f t="shared" ref="E18:E24" si="1">C18+D18</f>
        <v>670935</v>
      </c>
    </row>
    <row r="19" spans="1:5" ht="15" hidden="1" customHeight="1">
      <c r="A19" s="200"/>
      <c r="B19" s="198"/>
      <c r="C19" s="53"/>
      <c r="D19" s="75"/>
      <c r="E19" s="44">
        <f t="shared" si="1"/>
        <v>0</v>
      </c>
    </row>
    <row r="20" spans="1:5" ht="42" customHeight="1">
      <c r="A20" s="61" t="s">
        <v>43</v>
      </c>
      <c r="B20" s="62" t="s">
        <v>182</v>
      </c>
      <c r="C20" s="63">
        <v>17487328.379999999</v>
      </c>
      <c r="D20" s="44"/>
      <c r="E20" s="44">
        <f t="shared" si="1"/>
        <v>17487328.379999999</v>
      </c>
    </row>
    <row r="21" spans="1:5">
      <c r="A21" s="59" t="s">
        <v>75</v>
      </c>
      <c r="B21" s="9" t="s">
        <v>76</v>
      </c>
      <c r="C21" s="53">
        <v>1453.2</v>
      </c>
      <c r="D21" s="43">
        <v>-1453.2</v>
      </c>
      <c r="E21" s="44">
        <f t="shared" si="1"/>
        <v>0</v>
      </c>
    </row>
    <row r="22" spans="1:5" ht="38.25" customHeight="1">
      <c r="A22" s="59" t="s">
        <v>44</v>
      </c>
      <c r="B22" s="9" t="s">
        <v>23</v>
      </c>
      <c r="C22" s="53">
        <v>4090042</v>
      </c>
      <c r="D22" s="75"/>
      <c r="E22" s="44">
        <f t="shared" si="1"/>
        <v>4090042</v>
      </c>
    </row>
    <row r="23" spans="1:5">
      <c r="A23" s="59" t="s">
        <v>45</v>
      </c>
      <c r="B23" s="9" t="s">
        <v>24</v>
      </c>
      <c r="C23" s="41">
        <v>1040357.98</v>
      </c>
      <c r="D23" s="75"/>
      <c r="E23" s="44">
        <f t="shared" si="1"/>
        <v>1040357.98</v>
      </c>
    </row>
    <row r="24" spans="1:5">
      <c r="A24" s="59" t="s">
        <v>46</v>
      </c>
      <c r="B24" s="9" t="s">
        <v>25</v>
      </c>
      <c r="C24" s="60">
        <v>5215502.3</v>
      </c>
      <c r="D24" s="43"/>
      <c r="E24" s="44">
        <f t="shared" si="1"/>
        <v>5215502.3</v>
      </c>
    </row>
    <row r="25" spans="1:5" ht="16.5" customHeight="1">
      <c r="A25" s="195" t="s">
        <v>47</v>
      </c>
      <c r="B25" s="196" t="s">
        <v>26</v>
      </c>
      <c r="C25" s="197">
        <f>C27</f>
        <v>9755086</v>
      </c>
      <c r="D25" s="197">
        <f t="shared" ref="D25:E25" si="2">D27</f>
        <v>0</v>
      </c>
      <c r="E25" s="197">
        <f t="shared" si="2"/>
        <v>9755086</v>
      </c>
    </row>
    <row r="26" spans="1:5" ht="15" hidden="1" customHeight="1">
      <c r="A26" s="195"/>
      <c r="B26" s="196"/>
      <c r="C26" s="197"/>
      <c r="D26" s="197"/>
      <c r="E26" s="197"/>
    </row>
    <row r="27" spans="1:5" ht="29.25" customHeight="1">
      <c r="A27" s="59" t="s">
        <v>48</v>
      </c>
      <c r="B27" s="198" t="s">
        <v>27</v>
      </c>
      <c r="C27" s="53">
        <v>9755086</v>
      </c>
      <c r="D27" s="44"/>
      <c r="E27" s="44">
        <f>C27+D27</f>
        <v>9755086</v>
      </c>
    </row>
    <row r="28" spans="1:5" ht="15" hidden="1" customHeight="1">
      <c r="A28" s="59"/>
      <c r="B28" s="198"/>
      <c r="C28" s="60"/>
      <c r="D28" s="75"/>
      <c r="E28" s="57"/>
    </row>
    <row r="29" spans="1:5" ht="14.25" customHeight="1">
      <c r="A29" s="58" t="s">
        <v>49</v>
      </c>
      <c r="B29" s="27" t="s">
        <v>28</v>
      </c>
      <c r="C29" s="40">
        <f t="shared" ref="C29:E29" si="3">C30+C31+C32</f>
        <v>15647268.370000001</v>
      </c>
      <c r="D29" s="71">
        <f t="shared" si="3"/>
        <v>-596256.19999999995</v>
      </c>
      <c r="E29" s="71">
        <f t="shared" si="3"/>
        <v>15051012.17</v>
      </c>
    </row>
    <row r="30" spans="1:5">
      <c r="A30" s="59" t="s">
        <v>50</v>
      </c>
      <c r="B30" s="9" t="s">
        <v>29</v>
      </c>
      <c r="C30" s="60">
        <v>258840.33</v>
      </c>
      <c r="D30" s="44"/>
      <c r="E30" s="44">
        <f t="shared" ref="E30:E32" si="4">C30+D30</f>
        <v>258840.33</v>
      </c>
    </row>
    <row r="31" spans="1:5">
      <c r="A31" s="59" t="s">
        <v>51</v>
      </c>
      <c r="B31" s="9" t="s">
        <v>30</v>
      </c>
      <c r="C31" s="60">
        <v>12958171.84</v>
      </c>
      <c r="D31" s="44"/>
      <c r="E31" s="44">
        <f t="shared" si="4"/>
        <v>12958171.84</v>
      </c>
    </row>
    <row r="32" spans="1:5">
      <c r="A32" s="59" t="s">
        <v>52</v>
      </c>
      <c r="B32" s="9" t="s">
        <v>31</v>
      </c>
      <c r="C32" s="60">
        <v>2430256.2000000002</v>
      </c>
      <c r="D32" s="44">
        <v>-596256.19999999995</v>
      </c>
      <c r="E32" s="44">
        <f t="shared" si="4"/>
        <v>1834000.0000000002</v>
      </c>
    </row>
    <row r="33" spans="1:5">
      <c r="A33" s="58" t="s">
        <v>184</v>
      </c>
      <c r="B33" s="27" t="s">
        <v>183</v>
      </c>
      <c r="C33" s="40">
        <f t="shared" ref="C33:E33" si="5">C34+C35+C36</f>
        <v>32630354</v>
      </c>
      <c r="D33" s="71">
        <f t="shared" si="5"/>
        <v>0</v>
      </c>
      <c r="E33" s="71">
        <f t="shared" si="5"/>
        <v>32630354</v>
      </c>
    </row>
    <row r="34" spans="1:5">
      <c r="A34" s="59" t="s">
        <v>179</v>
      </c>
      <c r="B34" s="9" t="s">
        <v>185</v>
      </c>
      <c r="C34" s="64">
        <v>2583100</v>
      </c>
      <c r="D34" s="43"/>
      <c r="E34" s="44">
        <f t="shared" ref="E34:E36" si="6">C34+D34</f>
        <v>2583100</v>
      </c>
    </row>
    <row r="35" spans="1:5">
      <c r="A35" s="59" t="s">
        <v>178</v>
      </c>
      <c r="B35" s="9" t="s">
        <v>186</v>
      </c>
      <c r="C35" s="60">
        <v>27898754</v>
      </c>
      <c r="D35" s="43"/>
      <c r="E35" s="44">
        <f t="shared" si="6"/>
        <v>27898754</v>
      </c>
    </row>
    <row r="36" spans="1:5">
      <c r="A36" s="59" t="s">
        <v>180</v>
      </c>
      <c r="B36" s="9" t="s">
        <v>187</v>
      </c>
      <c r="C36" s="60">
        <v>2148500</v>
      </c>
      <c r="D36" s="43"/>
      <c r="E36" s="44">
        <f t="shared" si="6"/>
        <v>2148500</v>
      </c>
    </row>
    <row r="37" spans="1:5">
      <c r="A37" s="58" t="s">
        <v>53</v>
      </c>
      <c r="B37" s="22" t="s">
        <v>71</v>
      </c>
      <c r="C37" s="40">
        <f t="shared" ref="C37:E37" si="7">C38+C39+C41+C42+C40</f>
        <v>157832157.10999998</v>
      </c>
      <c r="D37" s="71">
        <f t="shared" si="7"/>
        <v>0</v>
      </c>
      <c r="E37" s="71">
        <f t="shared" si="7"/>
        <v>157832157.10999998</v>
      </c>
    </row>
    <row r="38" spans="1:5">
      <c r="A38" s="59" t="s">
        <v>54</v>
      </c>
      <c r="B38" s="25" t="s">
        <v>32</v>
      </c>
      <c r="C38" s="60">
        <v>20894187.91</v>
      </c>
      <c r="D38" s="44"/>
      <c r="E38" s="44">
        <f t="shared" ref="E38:E42" si="8">C38+D38</f>
        <v>20894187.91</v>
      </c>
    </row>
    <row r="39" spans="1:5">
      <c r="A39" s="59" t="s">
        <v>55</v>
      </c>
      <c r="B39" s="25" t="s">
        <v>33</v>
      </c>
      <c r="C39" s="60">
        <v>114107416.38</v>
      </c>
      <c r="D39" s="43"/>
      <c r="E39" s="44">
        <f t="shared" si="8"/>
        <v>114107416.38</v>
      </c>
    </row>
    <row r="40" spans="1:5">
      <c r="A40" s="59" t="s">
        <v>191</v>
      </c>
      <c r="B40" s="25" t="s">
        <v>192</v>
      </c>
      <c r="C40" s="60">
        <v>7777934.6900000004</v>
      </c>
      <c r="D40" s="43"/>
      <c r="E40" s="44">
        <f t="shared" si="8"/>
        <v>7777934.6900000004</v>
      </c>
    </row>
    <row r="41" spans="1:5">
      <c r="A41" s="59" t="s">
        <v>56</v>
      </c>
      <c r="B41" s="25" t="s">
        <v>162</v>
      </c>
      <c r="C41" s="60">
        <v>1076890</v>
      </c>
      <c r="D41" s="43"/>
      <c r="E41" s="44">
        <f t="shared" si="8"/>
        <v>1076890</v>
      </c>
    </row>
    <row r="42" spans="1:5">
      <c r="A42" s="59" t="s">
        <v>57</v>
      </c>
      <c r="B42" s="25" t="s">
        <v>34</v>
      </c>
      <c r="C42" s="60">
        <v>13975728.130000001</v>
      </c>
      <c r="D42" s="43"/>
      <c r="E42" s="44">
        <f t="shared" si="8"/>
        <v>13975728.130000001</v>
      </c>
    </row>
    <row r="43" spans="1:5">
      <c r="A43" s="58" t="s">
        <v>58</v>
      </c>
      <c r="B43" s="22" t="s">
        <v>130</v>
      </c>
      <c r="C43" s="40">
        <f t="shared" ref="C43:E43" si="9">C44+C45</f>
        <v>12595243</v>
      </c>
      <c r="D43" s="71">
        <f t="shared" si="9"/>
        <v>0</v>
      </c>
      <c r="E43" s="71">
        <f t="shared" si="9"/>
        <v>12595243</v>
      </c>
    </row>
    <row r="44" spans="1:5">
      <c r="A44" s="59" t="s">
        <v>59</v>
      </c>
      <c r="B44" s="25" t="s">
        <v>35</v>
      </c>
      <c r="C44" s="60">
        <v>10665169</v>
      </c>
      <c r="D44" s="43"/>
      <c r="E44" s="44">
        <f t="shared" ref="E44:E45" si="10">C44+D44</f>
        <v>10665169</v>
      </c>
    </row>
    <row r="45" spans="1:5">
      <c r="A45" s="59" t="s">
        <v>128</v>
      </c>
      <c r="B45" s="25" t="s">
        <v>129</v>
      </c>
      <c r="C45" s="60">
        <v>1930074</v>
      </c>
      <c r="D45" s="43"/>
      <c r="E45" s="44">
        <f t="shared" si="10"/>
        <v>1930074</v>
      </c>
    </row>
    <row r="46" spans="1:5">
      <c r="A46" s="58" t="s">
        <v>60</v>
      </c>
      <c r="B46" s="22" t="s">
        <v>36</v>
      </c>
      <c r="C46" s="40">
        <f t="shared" ref="C46:E46" si="11">C47+C49+C48</f>
        <v>1968929.63</v>
      </c>
      <c r="D46" s="71">
        <f t="shared" si="11"/>
        <v>0</v>
      </c>
      <c r="E46" s="71">
        <f t="shared" si="11"/>
        <v>1968929.63</v>
      </c>
    </row>
    <row r="47" spans="1:5">
      <c r="A47" s="59" t="s">
        <v>61</v>
      </c>
      <c r="B47" s="25" t="s">
        <v>37</v>
      </c>
      <c r="C47" s="60">
        <v>1516400</v>
      </c>
      <c r="D47" s="43"/>
      <c r="E47" s="44">
        <f t="shared" ref="E47:E49" si="12">C47+D47</f>
        <v>1516400</v>
      </c>
    </row>
    <row r="48" spans="1:5">
      <c r="A48" s="59" t="s">
        <v>157</v>
      </c>
      <c r="B48" s="25" t="s">
        <v>158</v>
      </c>
      <c r="C48" s="60">
        <v>0</v>
      </c>
      <c r="D48" s="43"/>
      <c r="E48" s="44">
        <f t="shared" si="12"/>
        <v>0</v>
      </c>
    </row>
    <row r="49" spans="1:5">
      <c r="A49" s="59" t="s">
        <v>62</v>
      </c>
      <c r="B49" s="25" t="s">
        <v>38</v>
      </c>
      <c r="C49" s="60">
        <v>452529.63</v>
      </c>
      <c r="D49" s="43"/>
      <c r="E49" s="44">
        <f t="shared" si="12"/>
        <v>452529.63</v>
      </c>
    </row>
    <row r="50" spans="1:5">
      <c r="A50" s="58" t="s">
        <v>63</v>
      </c>
      <c r="B50" s="22" t="s">
        <v>39</v>
      </c>
      <c r="C50" s="65">
        <f>C51+C52</f>
        <v>530000</v>
      </c>
      <c r="D50" s="65">
        <f t="shared" ref="D50:E50" si="13">D51+D52</f>
        <v>0</v>
      </c>
      <c r="E50" s="65">
        <f t="shared" si="13"/>
        <v>530000</v>
      </c>
    </row>
    <row r="51" spans="1:5">
      <c r="A51" s="59" t="s">
        <v>249</v>
      </c>
      <c r="B51" s="25" t="s">
        <v>251</v>
      </c>
      <c r="C51" s="60">
        <v>330000</v>
      </c>
      <c r="D51" s="43"/>
      <c r="E51" s="44">
        <f t="shared" ref="E51:E52" si="14">C51+D51</f>
        <v>330000</v>
      </c>
    </row>
    <row r="52" spans="1:5">
      <c r="A52" s="59" t="s">
        <v>264</v>
      </c>
      <c r="B52" s="25" t="s">
        <v>265</v>
      </c>
      <c r="C52" s="60">
        <v>200000</v>
      </c>
      <c r="D52" s="43"/>
      <c r="E52" s="44">
        <f t="shared" si="14"/>
        <v>200000</v>
      </c>
    </row>
    <row r="53" spans="1:5" ht="21.75" customHeight="1">
      <c r="A53" s="58"/>
      <c r="B53" s="22" t="s">
        <v>40</v>
      </c>
      <c r="C53" s="40">
        <f>C16+C25+C29+C37+C43+C46+C50+C33</f>
        <v>261040432.96999997</v>
      </c>
      <c r="D53" s="71">
        <f t="shared" ref="D53:E53" si="15">D16+D25+D29+D37+D43+D46+D50+D33</f>
        <v>-597709.39999999991</v>
      </c>
      <c r="E53" s="71">
        <f t="shared" si="15"/>
        <v>260442723.56999999</v>
      </c>
    </row>
    <row r="55" spans="1:5">
      <c r="B55" s="5"/>
    </row>
    <row r="56" spans="1:5" ht="51.75" customHeight="1">
      <c r="B56" s="6"/>
    </row>
  </sheetData>
  <mergeCells count="21">
    <mergeCell ref="A25:A26"/>
    <mergeCell ref="B25:B26"/>
    <mergeCell ref="C25:C26"/>
    <mergeCell ref="B27:B28"/>
    <mergeCell ref="A12:B12"/>
    <mergeCell ref="A13:B13"/>
    <mergeCell ref="A18:A19"/>
    <mergeCell ref="B18:B19"/>
    <mergeCell ref="A14:E14"/>
    <mergeCell ref="D25:D26"/>
    <mergeCell ref="E25:E26"/>
    <mergeCell ref="B1:E1"/>
    <mergeCell ref="B2:E2"/>
    <mergeCell ref="B3:E3"/>
    <mergeCell ref="A4:E4"/>
    <mergeCell ref="A5:E5"/>
    <mergeCell ref="B6:E6"/>
    <mergeCell ref="B7:E7"/>
    <mergeCell ref="B8:E8"/>
    <mergeCell ref="B9:E9"/>
    <mergeCell ref="B10:E10"/>
  </mergeCells>
  <pageMargins left="0.7" right="0.7" top="0.75" bottom="0.75" header="0.3" footer="0.3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219"/>
  <sheetViews>
    <sheetView view="pageBreakPreview" zoomScale="115" zoomScaleSheetLayoutView="115" workbookViewId="0">
      <selection activeCell="A147" sqref="A147"/>
    </sheetView>
  </sheetViews>
  <sheetFormatPr defaultRowHeight="15"/>
  <cols>
    <col min="1" max="1" width="72.140625" style="46" customWidth="1"/>
    <col min="2" max="2" width="4" style="46" customWidth="1"/>
    <col min="3" max="3" width="4.42578125" style="46" customWidth="1"/>
    <col min="4" max="4" width="9.85546875" style="46" customWidth="1"/>
    <col min="5" max="5" width="4.28515625" style="46" customWidth="1"/>
    <col min="6" max="6" width="14.7109375" style="46" customWidth="1"/>
    <col min="7" max="7" width="13.85546875" style="73" customWidth="1"/>
    <col min="8" max="8" width="14.7109375" style="46" customWidth="1"/>
    <col min="9" max="16384" width="9.140625" style="46"/>
  </cols>
  <sheetData>
    <row r="1" spans="1:8" ht="15.75" customHeight="1">
      <c r="D1" s="51"/>
      <c r="E1" s="164" t="s">
        <v>202</v>
      </c>
      <c r="F1" s="164"/>
      <c r="G1" s="164"/>
      <c r="H1" s="164"/>
    </row>
    <row r="2" spans="1:8" ht="15.75" customHeight="1">
      <c r="D2" s="51"/>
      <c r="E2" s="164" t="s">
        <v>0</v>
      </c>
      <c r="F2" s="164"/>
      <c r="G2" s="164"/>
      <c r="H2" s="164"/>
    </row>
    <row r="3" spans="1:8" ht="15.75" customHeight="1">
      <c r="D3" s="51"/>
      <c r="E3" s="165" t="s">
        <v>200</v>
      </c>
      <c r="F3" s="165"/>
      <c r="G3" s="165"/>
      <c r="H3" s="165"/>
    </row>
    <row r="4" spans="1:8" ht="15.75" customHeight="1">
      <c r="D4" s="164" t="s">
        <v>2</v>
      </c>
      <c r="E4" s="164"/>
      <c r="F4" s="164"/>
      <c r="G4" s="164"/>
      <c r="H4" s="164"/>
    </row>
    <row r="5" spans="1:8" ht="15.75" customHeight="1">
      <c r="D5" s="164" t="s">
        <v>905</v>
      </c>
      <c r="E5" s="164"/>
      <c r="F5" s="164"/>
      <c r="G5" s="164"/>
      <c r="H5" s="164"/>
    </row>
    <row r="6" spans="1:8" ht="15.75" customHeight="1">
      <c r="D6" s="190" t="s">
        <v>163</v>
      </c>
      <c r="E6" s="190"/>
      <c r="F6" s="190"/>
      <c r="G6" s="190"/>
      <c r="H6" s="190"/>
    </row>
    <row r="7" spans="1:8" ht="15.75" customHeight="1">
      <c r="D7" s="190" t="s">
        <v>0</v>
      </c>
      <c r="E7" s="190"/>
      <c r="F7" s="190"/>
      <c r="G7" s="190"/>
      <c r="H7" s="190"/>
    </row>
    <row r="8" spans="1:8" ht="15.75" customHeight="1">
      <c r="D8" s="190" t="s">
        <v>1</v>
      </c>
      <c r="E8" s="190"/>
      <c r="F8" s="190"/>
      <c r="G8" s="190"/>
      <c r="H8" s="190"/>
    </row>
    <row r="9" spans="1:8" ht="18.75" customHeight="1">
      <c r="A9" s="66"/>
      <c r="D9" s="190" t="s">
        <v>2</v>
      </c>
      <c r="E9" s="190"/>
      <c r="F9" s="190"/>
      <c r="G9" s="190"/>
      <c r="H9" s="190"/>
    </row>
    <row r="10" spans="1:8" ht="18.75" customHeight="1">
      <c r="A10" s="66"/>
      <c r="C10" s="190" t="s">
        <v>743</v>
      </c>
      <c r="D10" s="190"/>
      <c r="E10" s="190"/>
      <c r="F10" s="190"/>
      <c r="G10" s="190"/>
      <c r="H10" s="190"/>
    </row>
    <row r="11" spans="1:8" ht="18.75">
      <c r="A11" s="66"/>
    </row>
    <row r="12" spans="1:8" ht="15" customHeight="1">
      <c r="A12" s="202" t="s">
        <v>70</v>
      </c>
      <c r="B12" s="203"/>
      <c r="C12" s="203"/>
      <c r="D12" s="203"/>
      <c r="E12" s="203"/>
      <c r="F12" s="203"/>
    </row>
    <row r="13" spans="1:8" ht="15" customHeight="1">
      <c r="A13" s="202" t="s">
        <v>563</v>
      </c>
      <c r="B13" s="203"/>
      <c r="C13" s="203"/>
      <c r="D13" s="203"/>
      <c r="E13" s="203"/>
      <c r="F13" s="203"/>
    </row>
    <row r="14" spans="1:8" ht="15.75">
      <c r="A14" s="67"/>
    </row>
    <row r="15" spans="1:8" ht="23.25" customHeight="1">
      <c r="A15" s="45"/>
      <c r="E15" s="204" t="s">
        <v>239</v>
      </c>
      <c r="F15" s="204"/>
      <c r="G15" s="204"/>
      <c r="H15" s="204"/>
    </row>
    <row r="16" spans="1:8" ht="134.25" customHeight="1">
      <c r="A16" s="98"/>
      <c r="B16" s="25" t="s">
        <v>73</v>
      </c>
      <c r="C16" s="25" t="s">
        <v>64</v>
      </c>
      <c r="D16" s="99" t="s">
        <v>10</v>
      </c>
      <c r="E16" s="99" t="s">
        <v>65</v>
      </c>
      <c r="F16" s="88" t="s">
        <v>639</v>
      </c>
      <c r="G16" s="54" t="s">
        <v>636</v>
      </c>
      <c r="H16" s="88" t="s">
        <v>638</v>
      </c>
    </row>
    <row r="17" spans="1:8" ht="15.75">
      <c r="A17" s="47" t="s">
        <v>66</v>
      </c>
      <c r="B17" s="23" t="s">
        <v>68</v>
      </c>
      <c r="C17" s="48"/>
      <c r="D17" s="49"/>
      <c r="E17" s="49"/>
      <c r="F17" s="93">
        <f>SUM(F18:F74)</f>
        <v>43150226.639999993</v>
      </c>
      <c r="G17" s="93">
        <f t="shared" ref="G17:H17" si="0">SUM(G18:G74)</f>
        <v>-597709.4</v>
      </c>
      <c r="H17" s="93">
        <f t="shared" si="0"/>
        <v>42552517.239999995</v>
      </c>
    </row>
    <row r="18" spans="1:8" ht="56.25" customHeight="1">
      <c r="A18" s="18" t="s">
        <v>112</v>
      </c>
      <c r="B18" s="90" t="s">
        <v>68</v>
      </c>
      <c r="C18" s="90" t="s">
        <v>77</v>
      </c>
      <c r="D18" s="8">
        <v>4190000250</v>
      </c>
      <c r="E18" s="91">
        <v>100</v>
      </c>
      <c r="F18" s="41">
        <v>1575776</v>
      </c>
      <c r="G18" s="53"/>
      <c r="H18" s="53">
        <f>F18+G18</f>
        <v>1575776</v>
      </c>
    </row>
    <row r="19" spans="1:8" ht="66.75" customHeight="1">
      <c r="A19" s="19" t="s">
        <v>569</v>
      </c>
      <c r="B19" s="90" t="s">
        <v>68</v>
      </c>
      <c r="C19" s="90" t="s">
        <v>43</v>
      </c>
      <c r="D19" s="90" t="s">
        <v>564</v>
      </c>
      <c r="E19" s="91">
        <v>100</v>
      </c>
      <c r="F19" s="41">
        <v>362675</v>
      </c>
      <c r="G19" s="53"/>
      <c r="H19" s="53">
        <f t="shared" ref="H19:H89" si="1">F19+G19</f>
        <v>362675</v>
      </c>
    </row>
    <row r="20" spans="1:8" ht="44.25" customHeight="1">
      <c r="A20" s="19" t="s">
        <v>570</v>
      </c>
      <c r="B20" s="90" t="s">
        <v>68</v>
      </c>
      <c r="C20" s="90" t="s">
        <v>43</v>
      </c>
      <c r="D20" s="90" t="s">
        <v>564</v>
      </c>
      <c r="E20" s="91">
        <v>200</v>
      </c>
      <c r="F20" s="41">
        <v>39565.379999999997</v>
      </c>
      <c r="G20" s="53"/>
      <c r="H20" s="53">
        <f t="shared" si="1"/>
        <v>39565.379999999997</v>
      </c>
    </row>
    <row r="21" spans="1:8" ht="40.5" customHeight="1">
      <c r="A21" s="94" t="s">
        <v>113</v>
      </c>
      <c r="B21" s="90" t="s">
        <v>68</v>
      </c>
      <c r="C21" s="90" t="s">
        <v>43</v>
      </c>
      <c r="D21" s="8">
        <v>4190000280</v>
      </c>
      <c r="E21" s="91">
        <v>100</v>
      </c>
      <c r="F21" s="41">
        <v>14794499</v>
      </c>
      <c r="G21" s="53">
        <v>-128630</v>
      </c>
      <c r="H21" s="53">
        <f t="shared" si="1"/>
        <v>14665869</v>
      </c>
    </row>
    <row r="22" spans="1:8" ht="27.75" customHeight="1">
      <c r="A22" s="94" t="s">
        <v>145</v>
      </c>
      <c r="B22" s="90" t="s">
        <v>68</v>
      </c>
      <c r="C22" s="90" t="s">
        <v>43</v>
      </c>
      <c r="D22" s="8">
        <v>4190000280</v>
      </c>
      <c r="E22" s="91">
        <v>200</v>
      </c>
      <c r="F22" s="41">
        <v>2265189</v>
      </c>
      <c r="G22" s="53"/>
      <c r="H22" s="53">
        <f t="shared" si="1"/>
        <v>2265189</v>
      </c>
    </row>
    <row r="23" spans="1:8" ht="27.75" customHeight="1">
      <c r="A23" s="154" t="s">
        <v>902</v>
      </c>
      <c r="B23" s="149" t="s">
        <v>68</v>
      </c>
      <c r="C23" s="149" t="s">
        <v>43</v>
      </c>
      <c r="D23" s="8">
        <v>4190000280</v>
      </c>
      <c r="E23" s="151">
        <v>300</v>
      </c>
      <c r="F23" s="150"/>
      <c r="G23" s="152">
        <v>128630</v>
      </c>
      <c r="H23" s="152">
        <f t="shared" si="1"/>
        <v>128630</v>
      </c>
    </row>
    <row r="24" spans="1:8" ht="28.5" customHeight="1">
      <c r="A24" s="94" t="s">
        <v>114</v>
      </c>
      <c r="B24" s="90" t="s">
        <v>68</v>
      </c>
      <c r="C24" s="90" t="s">
        <v>43</v>
      </c>
      <c r="D24" s="8">
        <v>4190000280</v>
      </c>
      <c r="E24" s="91">
        <v>800</v>
      </c>
      <c r="F24" s="41">
        <v>25400</v>
      </c>
      <c r="G24" s="53"/>
      <c r="H24" s="53">
        <f t="shared" si="1"/>
        <v>25400</v>
      </c>
    </row>
    <row r="25" spans="1:8" ht="38.25" customHeight="1">
      <c r="A25" s="38" t="s">
        <v>271</v>
      </c>
      <c r="B25" s="90" t="s">
        <v>68</v>
      </c>
      <c r="C25" s="90" t="s">
        <v>75</v>
      </c>
      <c r="D25" s="8">
        <v>4490051200</v>
      </c>
      <c r="E25" s="91">
        <v>200</v>
      </c>
      <c r="F25" s="41">
        <v>1453.2</v>
      </c>
      <c r="G25" s="53">
        <v>-1453.2</v>
      </c>
      <c r="H25" s="53">
        <f t="shared" si="1"/>
        <v>0</v>
      </c>
    </row>
    <row r="26" spans="1:8" ht="38.25" customHeight="1">
      <c r="A26" s="19" t="s">
        <v>344</v>
      </c>
      <c r="B26" s="90" t="s">
        <v>68</v>
      </c>
      <c r="C26" s="90" t="s">
        <v>46</v>
      </c>
      <c r="D26" s="90" t="s">
        <v>548</v>
      </c>
      <c r="E26" s="91">
        <v>200</v>
      </c>
      <c r="F26" s="41">
        <v>51000</v>
      </c>
      <c r="G26" s="53"/>
      <c r="H26" s="53">
        <f t="shared" si="1"/>
        <v>51000</v>
      </c>
    </row>
    <row r="27" spans="1:8" ht="38.25" customHeight="1">
      <c r="A27" s="94" t="s">
        <v>358</v>
      </c>
      <c r="B27" s="90" t="s">
        <v>68</v>
      </c>
      <c r="C27" s="90" t="s">
        <v>46</v>
      </c>
      <c r="D27" s="90" t="s">
        <v>550</v>
      </c>
      <c r="E27" s="91">
        <v>200</v>
      </c>
      <c r="F27" s="41">
        <v>900000</v>
      </c>
      <c r="G27" s="53"/>
      <c r="H27" s="53">
        <f t="shared" si="1"/>
        <v>900000</v>
      </c>
    </row>
    <row r="28" spans="1:8" ht="32.25" customHeight="1">
      <c r="A28" s="33" t="s">
        <v>359</v>
      </c>
      <c r="B28" s="90" t="s">
        <v>68</v>
      </c>
      <c r="C28" s="90" t="s">
        <v>46</v>
      </c>
      <c r="D28" s="90" t="s">
        <v>551</v>
      </c>
      <c r="E28" s="91">
        <v>200</v>
      </c>
      <c r="F28" s="41">
        <v>300000</v>
      </c>
      <c r="G28" s="53"/>
      <c r="H28" s="53">
        <f t="shared" si="1"/>
        <v>300000</v>
      </c>
    </row>
    <row r="29" spans="1:8" ht="25.5" customHeight="1">
      <c r="A29" s="19" t="s">
        <v>360</v>
      </c>
      <c r="B29" s="90" t="s">
        <v>68</v>
      </c>
      <c r="C29" s="90" t="s">
        <v>46</v>
      </c>
      <c r="D29" s="90" t="s">
        <v>552</v>
      </c>
      <c r="E29" s="91">
        <v>200</v>
      </c>
      <c r="F29" s="41">
        <v>1200000</v>
      </c>
      <c r="G29" s="53"/>
      <c r="H29" s="53">
        <f t="shared" si="1"/>
        <v>1200000</v>
      </c>
    </row>
    <row r="30" spans="1:8" ht="27.75" customHeight="1">
      <c r="A30" s="25" t="s">
        <v>367</v>
      </c>
      <c r="B30" s="90" t="s">
        <v>68</v>
      </c>
      <c r="C30" s="90" t="s">
        <v>46</v>
      </c>
      <c r="D30" s="90" t="s">
        <v>556</v>
      </c>
      <c r="E30" s="91">
        <v>200</v>
      </c>
      <c r="F30" s="41">
        <v>40000</v>
      </c>
      <c r="G30" s="53"/>
      <c r="H30" s="53">
        <f t="shared" si="1"/>
        <v>40000</v>
      </c>
    </row>
    <row r="31" spans="1:8" ht="26.25" customHeight="1">
      <c r="A31" s="25" t="s">
        <v>371</v>
      </c>
      <c r="B31" s="90" t="s">
        <v>68</v>
      </c>
      <c r="C31" s="90" t="s">
        <v>46</v>
      </c>
      <c r="D31" s="90" t="s">
        <v>601</v>
      </c>
      <c r="E31" s="91">
        <v>200</v>
      </c>
      <c r="F31" s="41">
        <v>10000</v>
      </c>
      <c r="G31" s="53"/>
      <c r="H31" s="53">
        <f t="shared" si="1"/>
        <v>10000</v>
      </c>
    </row>
    <row r="32" spans="1:8" ht="39">
      <c r="A32" s="19" t="s">
        <v>379</v>
      </c>
      <c r="B32" s="90" t="s">
        <v>68</v>
      </c>
      <c r="C32" s="90" t="s">
        <v>46</v>
      </c>
      <c r="D32" s="90" t="s">
        <v>557</v>
      </c>
      <c r="E32" s="91">
        <v>200</v>
      </c>
      <c r="F32" s="41">
        <v>650000</v>
      </c>
      <c r="G32" s="53"/>
      <c r="H32" s="53">
        <f t="shared" si="1"/>
        <v>650000</v>
      </c>
    </row>
    <row r="33" spans="1:8" ht="43.5" customHeight="1">
      <c r="A33" s="25" t="s">
        <v>380</v>
      </c>
      <c r="B33" s="90" t="s">
        <v>68</v>
      </c>
      <c r="C33" s="90" t="s">
        <v>46</v>
      </c>
      <c r="D33" s="90" t="s">
        <v>635</v>
      </c>
      <c r="E33" s="91">
        <v>200</v>
      </c>
      <c r="F33" s="41">
        <v>100000</v>
      </c>
      <c r="G33" s="53"/>
      <c r="H33" s="53">
        <f t="shared" si="1"/>
        <v>100000</v>
      </c>
    </row>
    <row r="34" spans="1:8" ht="42.75" customHeight="1">
      <c r="A34" s="19" t="s">
        <v>384</v>
      </c>
      <c r="B34" s="90" t="s">
        <v>68</v>
      </c>
      <c r="C34" s="90" t="s">
        <v>46</v>
      </c>
      <c r="D34" s="90" t="s">
        <v>558</v>
      </c>
      <c r="E34" s="91">
        <v>200</v>
      </c>
      <c r="F34" s="41">
        <v>30000</v>
      </c>
      <c r="G34" s="53"/>
      <c r="H34" s="53">
        <f t="shared" si="1"/>
        <v>30000</v>
      </c>
    </row>
    <row r="35" spans="1:8" ht="40.5" customHeight="1">
      <c r="A35" s="19" t="s">
        <v>143</v>
      </c>
      <c r="B35" s="90" t="s">
        <v>68</v>
      </c>
      <c r="C35" s="90" t="s">
        <v>46</v>
      </c>
      <c r="D35" s="90" t="s">
        <v>559</v>
      </c>
      <c r="E35" s="91">
        <v>200</v>
      </c>
      <c r="F35" s="41">
        <v>300000</v>
      </c>
      <c r="G35" s="53"/>
      <c r="H35" s="53">
        <f t="shared" si="1"/>
        <v>300000</v>
      </c>
    </row>
    <row r="36" spans="1:8" ht="30" customHeight="1">
      <c r="A36" s="94" t="s">
        <v>155</v>
      </c>
      <c r="B36" s="90" t="s">
        <v>68</v>
      </c>
      <c r="C36" s="90" t="s">
        <v>46</v>
      </c>
      <c r="D36" s="8">
        <v>4290020120</v>
      </c>
      <c r="E36" s="91">
        <v>800</v>
      </c>
      <c r="F36" s="41">
        <v>26617.5</v>
      </c>
      <c r="G36" s="53">
        <v>16000</v>
      </c>
      <c r="H36" s="53">
        <f t="shared" si="1"/>
        <v>42617.5</v>
      </c>
    </row>
    <row r="37" spans="1:8" ht="38.25" customHeight="1">
      <c r="A37" s="94" t="s">
        <v>148</v>
      </c>
      <c r="B37" s="90" t="s">
        <v>68</v>
      </c>
      <c r="C37" s="90" t="s">
        <v>46</v>
      </c>
      <c r="D37" s="8">
        <v>4290020140</v>
      </c>
      <c r="E37" s="91">
        <v>200</v>
      </c>
      <c r="F37" s="41">
        <v>100000</v>
      </c>
      <c r="G37" s="53">
        <v>-16000</v>
      </c>
      <c r="H37" s="53">
        <f t="shared" si="1"/>
        <v>84000</v>
      </c>
    </row>
    <row r="38" spans="1:8" ht="55.5" customHeight="1">
      <c r="A38" s="18" t="s">
        <v>159</v>
      </c>
      <c r="B38" s="90" t="s">
        <v>68</v>
      </c>
      <c r="C38" s="90" t="s">
        <v>46</v>
      </c>
      <c r="D38" s="8">
        <v>4290007030</v>
      </c>
      <c r="E38" s="91">
        <v>300</v>
      </c>
      <c r="F38" s="41">
        <v>10000</v>
      </c>
      <c r="G38" s="53"/>
      <c r="H38" s="53">
        <f t="shared" si="1"/>
        <v>10000</v>
      </c>
    </row>
    <row r="39" spans="1:8" ht="41.25" customHeight="1">
      <c r="A39" s="94" t="s">
        <v>151</v>
      </c>
      <c r="B39" s="90" t="s">
        <v>68</v>
      </c>
      <c r="C39" s="90" t="s">
        <v>46</v>
      </c>
      <c r="D39" s="8">
        <v>4390080350</v>
      </c>
      <c r="E39" s="91">
        <v>200</v>
      </c>
      <c r="F39" s="41">
        <v>6268.8</v>
      </c>
      <c r="G39" s="53"/>
      <c r="H39" s="53">
        <f t="shared" si="1"/>
        <v>6268.8</v>
      </c>
    </row>
    <row r="40" spans="1:8" ht="29.25" customHeight="1">
      <c r="A40" s="25" t="s">
        <v>652</v>
      </c>
      <c r="B40" s="90" t="s">
        <v>68</v>
      </c>
      <c r="C40" s="90" t="s">
        <v>46</v>
      </c>
      <c r="D40" s="8">
        <v>4590054690</v>
      </c>
      <c r="E40" s="91">
        <v>200</v>
      </c>
      <c r="F40" s="41">
        <v>158116</v>
      </c>
      <c r="G40" s="53"/>
      <c r="H40" s="53">
        <f t="shared" si="1"/>
        <v>158116</v>
      </c>
    </row>
    <row r="41" spans="1:8" ht="64.5" customHeight="1">
      <c r="A41" s="112" t="s">
        <v>685</v>
      </c>
      <c r="B41" s="107" t="s">
        <v>68</v>
      </c>
      <c r="C41" s="107" t="s">
        <v>46</v>
      </c>
      <c r="D41" s="8">
        <v>4290000990</v>
      </c>
      <c r="E41" s="109">
        <v>200</v>
      </c>
      <c r="F41" s="108">
        <v>100000</v>
      </c>
      <c r="G41" s="110"/>
      <c r="H41" s="110">
        <f t="shared" si="1"/>
        <v>100000</v>
      </c>
    </row>
    <row r="42" spans="1:8" ht="39.75" customHeight="1">
      <c r="A42" s="94" t="s">
        <v>149</v>
      </c>
      <c r="B42" s="90" t="s">
        <v>68</v>
      </c>
      <c r="C42" s="90" t="s">
        <v>48</v>
      </c>
      <c r="D42" s="8">
        <v>4290020150</v>
      </c>
      <c r="E42" s="91">
        <v>200</v>
      </c>
      <c r="F42" s="41">
        <v>330000</v>
      </c>
      <c r="G42" s="53"/>
      <c r="H42" s="53">
        <f t="shared" si="1"/>
        <v>330000</v>
      </c>
    </row>
    <row r="43" spans="1:8" ht="51">
      <c r="A43" s="24" t="s">
        <v>624</v>
      </c>
      <c r="B43" s="90" t="s">
        <v>68</v>
      </c>
      <c r="C43" s="90" t="s">
        <v>50</v>
      </c>
      <c r="D43" s="8">
        <v>4390080370</v>
      </c>
      <c r="E43" s="91">
        <v>200</v>
      </c>
      <c r="F43" s="41">
        <v>30703.33</v>
      </c>
      <c r="G43" s="53"/>
      <c r="H43" s="53">
        <f t="shared" si="1"/>
        <v>30703.33</v>
      </c>
    </row>
    <row r="44" spans="1:8" ht="80.25" customHeight="1">
      <c r="A44" s="24" t="s">
        <v>270</v>
      </c>
      <c r="B44" s="90" t="s">
        <v>68</v>
      </c>
      <c r="C44" s="90" t="s">
        <v>50</v>
      </c>
      <c r="D44" s="8">
        <v>4390082400</v>
      </c>
      <c r="E44" s="91">
        <v>200</v>
      </c>
      <c r="F44" s="41">
        <v>228137</v>
      </c>
      <c r="G44" s="53"/>
      <c r="H44" s="53">
        <f t="shared" si="1"/>
        <v>228137</v>
      </c>
    </row>
    <row r="45" spans="1:8" ht="40.5" customHeight="1">
      <c r="A45" s="7" t="s">
        <v>303</v>
      </c>
      <c r="B45" s="90" t="s">
        <v>68</v>
      </c>
      <c r="C45" s="90" t="s">
        <v>51</v>
      </c>
      <c r="D45" s="90" t="s">
        <v>493</v>
      </c>
      <c r="E45" s="91">
        <v>200</v>
      </c>
      <c r="F45" s="41">
        <v>269776.2</v>
      </c>
      <c r="G45" s="53"/>
      <c r="H45" s="53">
        <f t="shared" si="1"/>
        <v>269776.2</v>
      </c>
    </row>
    <row r="46" spans="1:8" ht="51.75" customHeight="1">
      <c r="A46" s="7" t="s">
        <v>307</v>
      </c>
      <c r="B46" s="90" t="s">
        <v>68</v>
      </c>
      <c r="C46" s="90" t="s">
        <v>51</v>
      </c>
      <c r="D46" s="90" t="s">
        <v>494</v>
      </c>
      <c r="E46" s="91">
        <v>200</v>
      </c>
      <c r="F46" s="41">
        <v>2624154.81</v>
      </c>
      <c r="G46" s="53"/>
      <c r="H46" s="53">
        <f t="shared" si="1"/>
        <v>2624154.81</v>
      </c>
    </row>
    <row r="47" spans="1:8" ht="51.75" customHeight="1">
      <c r="A47" s="76" t="s">
        <v>647</v>
      </c>
      <c r="B47" s="90" t="s">
        <v>68</v>
      </c>
      <c r="C47" s="90" t="s">
        <v>51</v>
      </c>
      <c r="D47" s="90" t="s">
        <v>653</v>
      </c>
      <c r="E47" s="91">
        <v>200</v>
      </c>
      <c r="F47" s="41">
        <v>252525.25</v>
      </c>
      <c r="G47" s="53"/>
      <c r="H47" s="53">
        <f t="shared" si="1"/>
        <v>252525.25</v>
      </c>
    </row>
    <row r="48" spans="1:8" ht="67.5" customHeight="1">
      <c r="A48" s="19" t="s">
        <v>572</v>
      </c>
      <c r="B48" s="90" t="s">
        <v>68</v>
      </c>
      <c r="C48" s="90" t="s">
        <v>51</v>
      </c>
      <c r="D48" s="90" t="s">
        <v>495</v>
      </c>
      <c r="E48" s="91">
        <v>200</v>
      </c>
      <c r="F48" s="41">
        <v>5258715.58</v>
      </c>
      <c r="G48" s="53"/>
      <c r="H48" s="53">
        <f t="shared" si="1"/>
        <v>5258715.58</v>
      </c>
    </row>
    <row r="49" spans="1:8" ht="77.25">
      <c r="A49" s="19" t="s">
        <v>524</v>
      </c>
      <c r="B49" s="90" t="s">
        <v>68</v>
      </c>
      <c r="C49" s="90" t="s">
        <v>51</v>
      </c>
      <c r="D49" s="90" t="s">
        <v>538</v>
      </c>
      <c r="E49" s="91">
        <v>200</v>
      </c>
      <c r="F49" s="41">
        <v>250000</v>
      </c>
      <c r="G49" s="53"/>
      <c r="H49" s="53">
        <f t="shared" si="1"/>
        <v>250000</v>
      </c>
    </row>
    <row r="50" spans="1:8" ht="30" customHeight="1">
      <c r="A50" s="94" t="s">
        <v>496</v>
      </c>
      <c r="B50" s="90" t="s">
        <v>68</v>
      </c>
      <c r="C50" s="90" t="s">
        <v>52</v>
      </c>
      <c r="D50" s="90" t="s">
        <v>549</v>
      </c>
      <c r="E50" s="91">
        <v>200</v>
      </c>
      <c r="F50" s="41"/>
      <c r="G50" s="53"/>
      <c r="H50" s="53">
        <f t="shared" si="1"/>
        <v>0</v>
      </c>
    </row>
    <row r="51" spans="1:8" ht="26.25" customHeight="1">
      <c r="A51" s="19" t="s">
        <v>297</v>
      </c>
      <c r="B51" s="90" t="s">
        <v>68</v>
      </c>
      <c r="C51" s="90" t="s">
        <v>52</v>
      </c>
      <c r="D51" s="90" t="s">
        <v>633</v>
      </c>
      <c r="E51" s="91">
        <v>800</v>
      </c>
      <c r="F51" s="41">
        <v>30000</v>
      </c>
      <c r="G51" s="53"/>
      <c r="H51" s="53">
        <f t="shared" si="1"/>
        <v>30000</v>
      </c>
    </row>
    <row r="52" spans="1:8" ht="39">
      <c r="A52" s="19" t="s">
        <v>506</v>
      </c>
      <c r="B52" s="90" t="s">
        <v>68</v>
      </c>
      <c r="C52" s="90" t="s">
        <v>52</v>
      </c>
      <c r="D52" s="90" t="s">
        <v>553</v>
      </c>
      <c r="E52" s="91">
        <v>200</v>
      </c>
      <c r="F52" s="41">
        <v>470000</v>
      </c>
      <c r="G52" s="53"/>
      <c r="H52" s="53">
        <f t="shared" si="1"/>
        <v>470000</v>
      </c>
    </row>
    <row r="53" spans="1:8" ht="42" customHeight="1">
      <c r="A53" s="19" t="s">
        <v>507</v>
      </c>
      <c r="B53" s="90" t="s">
        <v>68</v>
      </c>
      <c r="C53" s="90" t="s">
        <v>52</v>
      </c>
      <c r="D53" s="90" t="s">
        <v>554</v>
      </c>
      <c r="E53" s="91">
        <v>200</v>
      </c>
      <c r="F53" s="41">
        <v>250000</v>
      </c>
      <c r="G53" s="53"/>
      <c r="H53" s="53">
        <f t="shared" si="1"/>
        <v>250000</v>
      </c>
    </row>
    <row r="54" spans="1:8" ht="39">
      <c r="A54" s="19" t="s">
        <v>508</v>
      </c>
      <c r="B54" s="90" t="s">
        <v>68</v>
      </c>
      <c r="C54" s="90" t="s">
        <v>52</v>
      </c>
      <c r="D54" s="90" t="s">
        <v>555</v>
      </c>
      <c r="E54" s="91">
        <v>200</v>
      </c>
      <c r="F54" s="41">
        <v>75000</v>
      </c>
      <c r="G54" s="53"/>
      <c r="H54" s="53">
        <f t="shared" si="1"/>
        <v>75000</v>
      </c>
    </row>
    <row r="55" spans="1:8" ht="27.75" customHeight="1">
      <c r="A55" s="31" t="s">
        <v>164</v>
      </c>
      <c r="B55" s="90" t="s">
        <v>68</v>
      </c>
      <c r="C55" s="90" t="s">
        <v>52</v>
      </c>
      <c r="D55" s="36">
        <v>4290020180</v>
      </c>
      <c r="E55" s="36">
        <v>200</v>
      </c>
      <c r="F55" s="96">
        <v>602977.22</v>
      </c>
      <c r="G55" s="53">
        <v>6022.78</v>
      </c>
      <c r="H55" s="53">
        <f t="shared" si="1"/>
        <v>609000</v>
      </c>
    </row>
    <row r="56" spans="1:8" ht="42" customHeight="1">
      <c r="A56" s="24" t="s">
        <v>648</v>
      </c>
      <c r="B56" s="90" t="s">
        <v>68</v>
      </c>
      <c r="C56" s="90" t="s">
        <v>52</v>
      </c>
      <c r="D56" s="8">
        <v>4390087000</v>
      </c>
      <c r="E56" s="91">
        <v>200</v>
      </c>
      <c r="F56" s="41">
        <v>602278.98</v>
      </c>
      <c r="G56" s="53">
        <v>-602278.98</v>
      </c>
      <c r="H56" s="53">
        <f t="shared" si="1"/>
        <v>0</v>
      </c>
    </row>
    <row r="57" spans="1:8" ht="39">
      <c r="A57" s="19" t="s">
        <v>341</v>
      </c>
      <c r="B57" s="90" t="s">
        <v>68</v>
      </c>
      <c r="C57" s="90" t="s">
        <v>179</v>
      </c>
      <c r="D57" s="90" t="s">
        <v>539</v>
      </c>
      <c r="E57" s="91">
        <v>200</v>
      </c>
      <c r="F57" s="41">
        <v>879900</v>
      </c>
      <c r="G57" s="53"/>
      <c r="H57" s="53">
        <f t="shared" si="1"/>
        <v>879900</v>
      </c>
    </row>
    <row r="58" spans="1:8" ht="27" customHeight="1">
      <c r="A58" s="19" t="s">
        <v>177</v>
      </c>
      <c r="B58" s="90" t="s">
        <v>68</v>
      </c>
      <c r="C58" s="90" t="s">
        <v>179</v>
      </c>
      <c r="D58" s="90" t="s">
        <v>540</v>
      </c>
      <c r="E58" s="91">
        <v>200</v>
      </c>
      <c r="F58" s="41">
        <v>97000</v>
      </c>
      <c r="G58" s="53"/>
      <c r="H58" s="53">
        <f t="shared" si="1"/>
        <v>97000</v>
      </c>
    </row>
    <row r="59" spans="1:8" ht="37.5" customHeight="1">
      <c r="A59" s="19" t="s">
        <v>593</v>
      </c>
      <c r="B59" s="90" t="s">
        <v>68</v>
      </c>
      <c r="C59" s="90" t="s">
        <v>179</v>
      </c>
      <c r="D59" s="90" t="s">
        <v>597</v>
      </c>
      <c r="E59" s="91">
        <v>200</v>
      </c>
      <c r="F59" s="41">
        <v>1150000</v>
      </c>
      <c r="G59" s="53"/>
      <c r="H59" s="53">
        <f t="shared" si="1"/>
        <v>1150000</v>
      </c>
    </row>
    <row r="60" spans="1:8" ht="41.25" customHeight="1">
      <c r="A60" s="19" t="s">
        <v>594</v>
      </c>
      <c r="B60" s="90" t="s">
        <v>68</v>
      </c>
      <c r="C60" s="90" t="s">
        <v>179</v>
      </c>
      <c r="D60" s="90" t="s">
        <v>598</v>
      </c>
      <c r="E60" s="91">
        <v>200</v>
      </c>
      <c r="F60" s="41">
        <v>50000</v>
      </c>
      <c r="G60" s="53"/>
      <c r="H60" s="53">
        <f t="shared" si="1"/>
        <v>50000</v>
      </c>
    </row>
    <row r="61" spans="1:8" ht="39">
      <c r="A61" s="19" t="s">
        <v>335</v>
      </c>
      <c r="B61" s="90" t="s">
        <v>68</v>
      </c>
      <c r="C61" s="90" t="s">
        <v>178</v>
      </c>
      <c r="D61" s="90" t="s">
        <v>333</v>
      </c>
      <c r="E61" s="91">
        <v>400</v>
      </c>
      <c r="F61" s="41">
        <v>113910</v>
      </c>
      <c r="G61" s="53"/>
      <c r="H61" s="53">
        <f t="shared" si="1"/>
        <v>113910</v>
      </c>
    </row>
    <row r="62" spans="1:8" ht="27" customHeight="1">
      <c r="A62" s="19" t="s">
        <v>176</v>
      </c>
      <c r="B62" s="90" t="s">
        <v>68</v>
      </c>
      <c r="C62" s="90" t="s">
        <v>178</v>
      </c>
      <c r="D62" s="90" t="s">
        <v>545</v>
      </c>
      <c r="E62" s="91">
        <v>200</v>
      </c>
      <c r="F62" s="41">
        <v>500000</v>
      </c>
      <c r="G62" s="53"/>
      <c r="H62" s="53">
        <f t="shared" si="1"/>
        <v>500000</v>
      </c>
    </row>
    <row r="63" spans="1:8" ht="30" customHeight="1">
      <c r="A63" s="94" t="s">
        <v>500</v>
      </c>
      <c r="B63" s="90" t="s">
        <v>68</v>
      </c>
      <c r="C63" s="90" t="s">
        <v>178</v>
      </c>
      <c r="D63" s="90" t="s">
        <v>610</v>
      </c>
      <c r="E63" s="91">
        <v>200</v>
      </c>
      <c r="F63" s="41">
        <v>853571.39</v>
      </c>
      <c r="G63" s="53"/>
      <c r="H63" s="53">
        <f t="shared" si="1"/>
        <v>853571.39</v>
      </c>
    </row>
    <row r="64" spans="1:8" ht="41.25" customHeight="1">
      <c r="A64" s="94" t="s">
        <v>501</v>
      </c>
      <c r="B64" s="90" t="s">
        <v>68</v>
      </c>
      <c r="C64" s="90" t="s">
        <v>178</v>
      </c>
      <c r="D64" s="90" t="s">
        <v>673</v>
      </c>
      <c r="E64" s="91">
        <v>200</v>
      </c>
      <c r="F64" s="41">
        <v>0</v>
      </c>
      <c r="G64" s="53"/>
      <c r="H64" s="53">
        <f t="shared" si="1"/>
        <v>0</v>
      </c>
    </row>
    <row r="65" spans="1:8" ht="41.25" customHeight="1">
      <c r="A65" s="94" t="s">
        <v>501</v>
      </c>
      <c r="B65" s="90" t="s">
        <v>68</v>
      </c>
      <c r="C65" s="90" t="s">
        <v>178</v>
      </c>
      <c r="D65" s="102" t="s">
        <v>611</v>
      </c>
      <c r="E65" s="91">
        <v>200</v>
      </c>
      <c r="F65" s="41">
        <v>273044.27</v>
      </c>
      <c r="G65" s="53"/>
      <c r="H65" s="53">
        <f t="shared" si="1"/>
        <v>273044.27</v>
      </c>
    </row>
    <row r="66" spans="1:8" ht="40.5" customHeight="1">
      <c r="A66" s="94" t="s">
        <v>675</v>
      </c>
      <c r="B66" s="90" t="s">
        <v>68</v>
      </c>
      <c r="C66" s="90" t="s">
        <v>178</v>
      </c>
      <c r="D66" s="90" t="s">
        <v>674</v>
      </c>
      <c r="E66" s="91">
        <v>400</v>
      </c>
      <c r="F66" s="41">
        <v>2695572.73</v>
      </c>
      <c r="G66" s="53"/>
      <c r="H66" s="53">
        <f t="shared" si="1"/>
        <v>2695572.73</v>
      </c>
    </row>
    <row r="67" spans="1:8" ht="26.25" customHeight="1">
      <c r="A67" s="19" t="s">
        <v>226</v>
      </c>
      <c r="B67" s="90" t="s">
        <v>68</v>
      </c>
      <c r="C67" s="20" t="s">
        <v>180</v>
      </c>
      <c r="D67" s="90" t="s">
        <v>542</v>
      </c>
      <c r="E67" s="91">
        <v>200</v>
      </c>
      <c r="F67" s="41">
        <v>700000</v>
      </c>
      <c r="G67" s="53"/>
      <c r="H67" s="53">
        <f t="shared" si="1"/>
        <v>700000</v>
      </c>
    </row>
    <row r="68" spans="1:8" ht="28.5" customHeight="1">
      <c r="A68" s="19" t="s">
        <v>227</v>
      </c>
      <c r="B68" s="90" t="s">
        <v>68</v>
      </c>
      <c r="C68" s="20" t="s">
        <v>180</v>
      </c>
      <c r="D68" s="90" t="s">
        <v>543</v>
      </c>
      <c r="E68" s="91">
        <v>200</v>
      </c>
      <c r="F68" s="41">
        <v>0</v>
      </c>
      <c r="G68" s="53"/>
      <c r="H68" s="53">
        <f t="shared" si="1"/>
        <v>0</v>
      </c>
    </row>
    <row r="69" spans="1:8" ht="29.25" customHeight="1">
      <c r="A69" s="94" t="s">
        <v>228</v>
      </c>
      <c r="B69" s="90" t="s">
        <v>68</v>
      </c>
      <c r="C69" s="20" t="s">
        <v>180</v>
      </c>
      <c r="D69" s="90" t="s">
        <v>546</v>
      </c>
      <c r="E69" s="91">
        <v>200</v>
      </c>
      <c r="F69" s="41">
        <v>0</v>
      </c>
      <c r="G69" s="53"/>
      <c r="H69" s="53">
        <f t="shared" si="1"/>
        <v>0</v>
      </c>
    </row>
    <row r="70" spans="1:8" ht="28.5" customHeight="1">
      <c r="A70" s="19" t="s">
        <v>229</v>
      </c>
      <c r="B70" s="90" t="s">
        <v>68</v>
      </c>
      <c r="C70" s="20" t="s">
        <v>180</v>
      </c>
      <c r="D70" s="90" t="s">
        <v>547</v>
      </c>
      <c r="E70" s="91">
        <v>200</v>
      </c>
      <c r="F70" s="41">
        <v>0</v>
      </c>
      <c r="G70" s="53"/>
      <c r="H70" s="53">
        <f t="shared" si="1"/>
        <v>0</v>
      </c>
    </row>
    <row r="71" spans="1:8" ht="29.25" customHeight="1">
      <c r="A71" s="19" t="s">
        <v>199</v>
      </c>
      <c r="B71" s="90" t="s">
        <v>68</v>
      </c>
      <c r="C71" s="20" t="s">
        <v>180</v>
      </c>
      <c r="D71" s="90" t="s">
        <v>348</v>
      </c>
      <c r="E71" s="91">
        <v>200</v>
      </c>
      <c r="F71" s="41">
        <v>0</v>
      </c>
      <c r="G71" s="53"/>
      <c r="H71" s="53">
        <f t="shared" si="1"/>
        <v>0</v>
      </c>
    </row>
    <row r="72" spans="1:8" ht="27" customHeight="1">
      <c r="A72" s="18" t="s">
        <v>118</v>
      </c>
      <c r="B72" s="90" t="s">
        <v>68</v>
      </c>
      <c r="C72" s="20" t="s">
        <v>61</v>
      </c>
      <c r="D72" s="8">
        <v>4290007010</v>
      </c>
      <c r="E72" s="91">
        <v>300</v>
      </c>
      <c r="F72" s="41">
        <v>1516400</v>
      </c>
      <c r="G72" s="53"/>
      <c r="H72" s="53">
        <f t="shared" si="1"/>
        <v>1516400</v>
      </c>
    </row>
    <row r="73" spans="1:8" ht="28.5" customHeight="1">
      <c r="A73" s="94" t="s">
        <v>244</v>
      </c>
      <c r="B73" s="90" t="s">
        <v>68</v>
      </c>
      <c r="C73" s="90" t="s">
        <v>157</v>
      </c>
      <c r="D73" s="90" t="s">
        <v>318</v>
      </c>
      <c r="E73" s="91">
        <v>300</v>
      </c>
      <c r="F73" s="41">
        <v>0</v>
      </c>
      <c r="G73" s="53"/>
      <c r="H73" s="53">
        <f t="shared" si="1"/>
        <v>0</v>
      </c>
    </row>
    <row r="74" spans="1:8" ht="54.75" customHeight="1">
      <c r="A74" s="19" t="s">
        <v>338</v>
      </c>
      <c r="B74" s="90" t="s">
        <v>68</v>
      </c>
      <c r="C74" s="90" t="s">
        <v>157</v>
      </c>
      <c r="D74" s="90" t="s">
        <v>337</v>
      </c>
      <c r="E74" s="91">
        <v>300</v>
      </c>
      <c r="F74" s="41">
        <v>0</v>
      </c>
      <c r="G74" s="53"/>
      <c r="H74" s="53">
        <f t="shared" si="1"/>
        <v>0</v>
      </c>
    </row>
    <row r="75" spans="1:8" ht="18" customHeight="1">
      <c r="A75" s="22" t="s">
        <v>67</v>
      </c>
      <c r="B75" s="23" t="s">
        <v>69</v>
      </c>
      <c r="C75" s="90"/>
      <c r="D75" s="8"/>
      <c r="E75" s="8"/>
      <c r="F75" s="97">
        <f>F76+F77</f>
        <v>670935</v>
      </c>
      <c r="G75" s="97">
        <f t="shared" ref="G75:H75" si="2">G76+G77</f>
        <v>0</v>
      </c>
      <c r="H75" s="97">
        <f t="shared" si="2"/>
        <v>670935</v>
      </c>
    </row>
    <row r="76" spans="1:8" ht="54.75" customHeight="1">
      <c r="A76" s="94" t="s">
        <v>111</v>
      </c>
      <c r="B76" s="90" t="s">
        <v>69</v>
      </c>
      <c r="C76" s="90" t="s">
        <v>42</v>
      </c>
      <c r="D76" s="8">
        <v>4090000270</v>
      </c>
      <c r="E76" s="91">
        <v>100</v>
      </c>
      <c r="F76" s="41">
        <v>570249</v>
      </c>
      <c r="G76" s="53"/>
      <c r="H76" s="53">
        <f t="shared" si="1"/>
        <v>570249</v>
      </c>
    </row>
    <row r="77" spans="1:8" ht="25.5" customHeight="1">
      <c r="A77" s="94" t="s">
        <v>144</v>
      </c>
      <c r="B77" s="90" t="s">
        <v>69</v>
      </c>
      <c r="C77" s="90" t="s">
        <v>42</v>
      </c>
      <c r="D77" s="8">
        <v>4090000270</v>
      </c>
      <c r="E77" s="91">
        <v>200</v>
      </c>
      <c r="F77" s="41">
        <v>100686</v>
      </c>
      <c r="G77" s="53"/>
      <c r="H77" s="53">
        <f t="shared" si="1"/>
        <v>100686</v>
      </c>
    </row>
    <row r="78" spans="1:8" ht="22.5" customHeight="1">
      <c r="A78" s="22" t="s">
        <v>4</v>
      </c>
      <c r="B78" s="23" t="s">
        <v>5</v>
      </c>
      <c r="C78" s="90"/>
      <c r="D78" s="8"/>
      <c r="E78" s="8"/>
      <c r="F78" s="93">
        <f>SUM(F79:F120)</f>
        <v>57538358.590000004</v>
      </c>
      <c r="G78" s="93">
        <f t="shared" ref="G78:H78" si="3">SUM(G79:G120)</f>
        <v>0</v>
      </c>
      <c r="H78" s="93">
        <f t="shared" si="3"/>
        <v>57538358.590000004</v>
      </c>
    </row>
    <row r="79" spans="1:8" ht="51">
      <c r="A79" s="94" t="s">
        <v>115</v>
      </c>
      <c r="B79" s="90" t="s">
        <v>5</v>
      </c>
      <c r="C79" s="90" t="s">
        <v>44</v>
      </c>
      <c r="D79" s="8">
        <v>4190000290</v>
      </c>
      <c r="E79" s="91">
        <v>100</v>
      </c>
      <c r="F79" s="41">
        <v>3874837</v>
      </c>
      <c r="G79" s="53"/>
      <c r="H79" s="53">
        <f t="shared" si="1"/>
        <v>3874837</v>
      </c>
    </row>
    <row r="80" spans="1:8" ht="40.5" customHeight="1">
      <c r="A80" s="94" t="s">
        <v>147</v>
      </c>
      <c r="B80" s="90" t="s">
        <v>5</v>
      </c>
      <c r="C80" s="90" t="s">
        <v>44</v>
      </c>
      <c r="D80" s="8">
        <v>4190000290</v>
      </c>
      <c r="E80" s="91">
        <v>200</v>
      </c>
      <c r="F80" s="41">
        <v>213205</v>
      </c>
      <c r="G80" s="53"/>
      <c r="H80" s="53">
        <f t="shared" si="1"/>
        <v>213205</v>
      </c>
    </row>
    <row r="81" spans="1:8" ht="25.5">
      <c r="A81" s="94" t="s">
        <v>116</v>
      </c>
      <c r="B81" s="90" t="s">
        <v>5</v>
      </c>
      <c r="C81" s="90" t="s">
        <v>44</v>
      </c>
      <c r="D81" s="8">
        <v>4190000290</v>
      </c>
      <c r="E81" s="91">
        <v>800</v>
      </c>
      <c r="F81" s="41">
        <v>2000</v>
      </c>
      <c r="G81" s="53"/>
      <c r="H81" s="53">
        <f t="shared" si="1"/>
        <v>2000</v>
      </c>
    </row>
    <row r="82" spans="1:8" ht="25.5">
      <c r="A82" s="94" t="s">
        <v>117</v>
      </c>
      <c r="B82" s="90" t="s">
        <v>5</v>
      </c>
      <c r="C82" s="90" t="s">
        <v>45</v>
      </c>
      <c r="D82" s="8">
        <v>4290020090</v>
      </c>
      <c r="E82" s="91">
        <v>800</v>
      </c>
      <c r="F82" s="41">
        <v>1040357.98</v>
      </c>
      <c r="G82" s="53"/>
      <c r="H82" s="53">
        <f t="shared" si="1"/>
        <v>1040357.98</v>
      </c>
    </row>
    <row r="83" spans="1:8" ht="39">
      <c r="A83" s="19" t="s">
        <v>379</v>
      </c>
      <c r="B83" s="90" t="s">
        <v>5</v>
      </c>
      <c r="C83" s="90" t="s">
        <v>46</v>
      </c>
      <c r="D83" s="90" t="s">
        <v>557</v>
      </c>
      <c r="E83" s="91">
        <v>200</v>
      </c>
      <c r="F83" s="41">
        <v>250000</v>
      </c>
      <c r="G83" s="53"/>
      <c r="H83" s="53">
        <f t="shared" si="1"/>
        <v>250000</v>
      </c>
    </row>
    <row r="84" spans="1:8" ht="43.5" customHeight="1">
      <c r="A84" s="94" t="s">
        <v>590</v>
      </c>
      <c r="B84" s="90" t="s">
        <v>5</v>
      </c>
      <c r="C84" s="90" t="s">
        <v>48</v>
      </c>
      <c r="D84" s="8">
        <v>4290008100</v>
      </c>
      <c r="E84" s="91">
        <v>500</v>
      </c>
      <c r="F84" s="41">
        <v>966300</v>
      </c>
      <c r="G84" s="53"/>
      <c r="H84" s="53">
        <f t="shared" si="1"/>
        <v>966300</v>
      </c>
    </row>
    <row r="85" spans="1:8" ht="63.75">
      <c r="A85" s="94" t="s">
        <v>17</v>
      </c>
      <c r="B85" s="90" t="s">
        <v>5</v>
      </c>
      <c r="C85" s="90" t="s">
        <v>48</v>
      </c>
      <c r="D85" s="8">
        <v>4290000300</v>
      </c>
      <c r="E85" s="91">
        <v>100</v>
      </c>
      <c r="F85" s="41">
        <v>3560711</v>
      </c>
      <c r="G85" s="53"/>
      <c r="H85" s="53">
        <f t="shared" si="1"/>
        <v>3560711</v>
      </c>
    </row>
    <row r="86" spans="1:8" ht="38.25">
      <c r="A86" s="94" t="s">
        <v>150</v>
      </c>
      <c r="B86" s="90" t="s">
        <v>5</v>
      </c>
      <c r="C86" s="90" t="s">
        <v>48</v>
      </c>
      <c r="D86" s="8">
        <v>4290000300</v>
      </c>
      <c r="E86" s="91">
        <v>200</v>
      </c>
      <c r="F86" s="41">
        <v>4031769</v>
      </c>
      <c r="G86" s="53"/>
      <c r="H86" s="53">
        <f t="shared" si="1"/>
        <v>4031769</v>
      </c>
    </row>
    <row r="87" spans="1:8" ht="38.25">
      <c r="A87" s="94" t="s">
        <v>18</v>
      </c>
      <c r="B87" s="90" t="s">
        <v>5</v>
      </c>
      <c r="C87" s="90" t="s">
        <v>48</v>
      </c>
      <c r="D87" s="8">
        <v>4290000300</v>
      </c>
      <c r="E87" s="91">
        <v>800</v>
      </c>
      <c r="F87" s="41">
        <v>6500</v>
      </c>
      <c r="G87" s="53"/>
      <c r="H87" s="53">
        <f t="shared" si="1"/>
        <v>6500</v>
      </c>
    </row>
    <row r="88" spans="1:8" ht="54" customHeight="1">
      <c r="A88" s="24" t="s">
        <v>253</v>
      </c>
      <c r="B88" s="90" t="s">
        <v>5</v>
      </c>
      <c r="C88" s="90" t="s">
        <v>48</v>
      </c>
      <c r="D88" s="90" t="s">
        <v>259</v>
      </c>
      <c r="E88" s="91">
        <v>100</v>
      </c>
      <c r="F88" s="41">
        <v>359278</v>
      </c>
      <c r="G88" s="53"/>
      <c r="H88" s="53">
        <f t="shared" si="1"/>
        <v>359278</v>
      </c>
    </row>
    <row r="89" spans="1:8" ht="51">
      <c r="A89" s="24" t="s">
        <v>254</v>
      </c>
      <c r="B89" s="90" t="s">
        <v>5</v>
      </c>
      <c r="C89" s="90" t="s">
        <v>48</v>
      </c>
      <c r="D89" s="90" t="s">
        <v>260</v>
      </c>
      <c r="E89" s="91">
        <v>100</v>
      </c>
      <c r="F89" s="41">
        <v>500528</v>
      </c>
      <c r="G89" s="53"/>
      <c r="H89" s="53">
        <f t="shared" si="1"/>
        <v>500528</v>
      </c>
    </row>
    <row r="90" spans="1:8" ht="39">
      <c r="A90" s="7" t="s">
        <v>589</v>
      </c>
      <c r="B90" s="90" t="s">
        <v>5</v>
      </c>
      <c r="C90" s="90" t="s">
        <v>51</v>
      </c>
      <c r="D90" s="8">
        <v>2710108010</v>
      </c>
      <c r="E90" s="91">
        <v>500</v>
      </c>
      <c r="F90" s="41">
        <v>4303000</v>
      </c>
      <c r="G90" s="53"/>
      <c r="H90" s="53">
        <f t="shared" ref="H90:H120" si="4">F90+G90</f>
        <v>4303000</v>
      </c>
    </row>
    <row r="91" spans="1:8" ht="39" customHeight="1">
      <c r="A91" s="18" t="s">
        <v>295</v>
      </c>
      <c r="B91" s="90" t="s">
        <v>5</v>
      </c>
      <c r="C91" s="90" t="s">
        <v>52</v>
      </c>
      <c r="D91" s="90" t="s">
        <v>533</v>
      </c>
      <c r="E91" s="91">
        <v>800</v>
      </c>
      <c r="F91" s="41">
        <v>200000</v>
      </c>
      <c r="G91" s="53"/>
      <c r="H91" s="53">
        <f t="shared" si="4"/>
        <v>200000</v>
      </c>
    </row>
    <row r="92" spans="1:8" ht="39" customHeight="1">
      <c r="A92" s="94" t="s">
        <v>296</v>
      </c>
      <c r="B92" s="90" t="s">
        <v>5</v>
      </c>
      <c r="C92" s="90" t="s">
        <v>52</v>
      </c>
      <c r="D92" s="90" t="s">
        <v>534</v>
      </c>
      <c r="E92" s="91">
        <v>800</v>
      </c>
      <c r="F92" s="41">
        <v>200000</v>
      </c>
      <c r="G92" s="53"/>
      <c r="H92" s="53">
        <f t="shared" si="4"/>
        <v>200000</v>
      </c>
    </row>
    <row r="93" spans="1:8" ht="39" customHeight="1">
      <c r="A93" s="25" t="s">
        <v>581</v>
      </c>
      <c r="B93" s="90" t="s">
        <v>5</v>
      </c>
      <c r="C93" s="90" t="s">
        <v>179</v>
      </c>
      <c r="D93" s="90" t="s">
        <v>582</v>
      </c>
      <c r="E93" s="91">
        <v>500</v>
      </c>
      <c r="F93" s="41">
        <v>46200</v>
      </c>
      <c r="G93" s="53"/>
      <c r="H93" s="53">
        <f t="shared" si="4"/>
        <v>46200</v>
      </c>
    </row>
    <row r="94" spans="1:8" ht="51.75">
      <c r="A94" s="19" t="s">
        <v>258</v>
      </c>
      <c r="B94" s="90" t="s">
        <v>5</v>
      </c>
      <c r="C94" s="90" t="s">
        <v>179</v>
      </c>
      <c r="D94" s="90" t="s">
        <v>541</v>
      </c>
      <c r="E94" s="91">
        <v>800</v>
      </c>
      <c r="F94" s="41">
        <v>360000</v>
      </c>
      <c r="G94" s="53"/>
      <c r="H94" s="53">
        <f t="shared" si="4"/>
        <v>360000</v>
      </c>
    </row>
    <row r="95" spans="1:8" ht="39">
      <c r="A95" s="19" t="s">
        <v>583</v>
      </c>
      <c r="B95" s="90" t="s">
        <v>5</v>
      </c>
      <c r="C95" s="90" t="s">
        <v>178</v>
      </c>
      <c r="D95" s="90" t="s">
        <v>584</v>
      </c>
      <c r="E95" s="91">
        <v>500</v>
      </c>
      <c r="F95" s="41">
        <v>869000</v>
      </c>
      <c r="G95" s="53"/>
      <c r="H95" s="53">
        <f t="shared" si="4"/>
        <v>869000</v>
      </c>
    </row>
    <row r="96" spans="1:8" ht="39">
      <c r="A96" s="19" t="s">
        <v>173</v>
      </c>
      <c r="B96" s="90" t="s">
        <v>5</v>
      </c>
      <c r="C96" s="90" t="s">
        <v>178</v>
      </c>
      <c r="D96" s="90" t="s">
        <v>544</v>
      </c>
      <c r="E96" s="91">
        <v>800</v>
      </c>
      <c r="F96" s="41">
        <v>10031000</v>
      </c>
      <c r="G96" s="53"/>
      <c r="H96" s="53">
        <f t="shared" si="4"/>
        <v>10031000</v>
      </c>
    </row>
    <row r="97" spans="1:8" ht="25.5">
      <c r="A97" s="25" t="s">
        <v>649</v>
      </c>
      <c r="B97" s="90" t="s">
        <v>5</v>
      </c>
      <c r="C97" s="90" t="s">
        <v>178</v>
      </c>
      <c r="D97" s="90" t="s">
        <v>650</v>
      </c>
      <c r="E97" s="91">
        <v>500</v>
      </c>
      <c r="F97" s="41">
        <v>455355.61</v>
      </c>
      <c r="G97" s="42"/>
      <c r="H97" s="41">
        <f>F97+G97</f>
        <v>455355.61</v>
      </c>
    </row>
    <row r="98" spans="1:8" ht="40.5" customHeight="1">
      <c r="A98" s="101" t="s">
        <v>680</v>
      </c>
      <c r="B98" s="90" t="s">
        <v>5</v>
      </c>
      <c r="C98" s="90" t="s">
        <v>178</v>
      </c>
      <c r="D98" s="90" t="s">
        <v>672</v>
      </c>
      <c r="E98" s="91">
        <v>500</v>
      </c>
      <c r="F98" s="41">
        <v>12107300</v>
      </c>
      <c r="G98" s="53"/>
      <c r="H98" s="53">
        <f t="shared" si="4"/>
        <v>12107300</v>
      </c>
    </row>
    <row r="99" spans="1:8" ht="39">
      <c r="A99" s="19" t="s">
        <v>577</v>
      </c>
      <c r="B99" s="90" t="s">
        <v>5</v>
      </c>
      <c r="C99" s="90" t="s">
        <v>180</v>
      </c>
      <c r="D99" s="90" t="s">
        <v>578</v>
      </c>
      <c r="E99" s="91">
        <v>500</v>
      </c>
      <c r="F99" s="41">
        <v>887900</v>
      </c>
      <c r="G99" s="53"/>
      <c r="H99" s="53">
        <f t="shared" si="4"/>
        <v>887900</v>
      </c>
    </row>
    <row r="100" spans="1:8" ht="39">
      <c r="A100" s="19" t="s">
        <v>579</v>
      </c>
      <c r="B100" s="90" t="s">
        <v>5</v>
      </c>
      <c r="C100" s="90" t="s">
        <v>180</v>
      </c>
      <c r="D100" s="90" t="s">
        <v>580</v>
      </c>
      <c r="E100" s="91">
        <v>500</v>
      </c>
      <c r="F100" s="41">
        <v>200000</v>
      </c>
      <c r="G100" s="53"/>
      <c r="H100" s="53">
        <f t="shared" si="4"/>
        <v>200000</v>
      </c>
    </row>
    <row r="101" spans="1:8" ht="51.75">
      <c r="A101" s="56" t="s">
        <v>585</v>
      </c>
      <c r="B101" s="90" t="s">
        <v>5</v>
      </c>
      <c r="C101" s="90" t="s">
        <v>180</v>
      </c>
      <c r="D101" s="90" t="s">
        <v>586</v>
      </c>
      <c r="E101" s="91">
        <v>500</v>
      </c>
      <c r="F101" s="41">
        <v>360600</v>
      </c>
      <c r="G101" s="53"/>
      <c r="H101" s="53">
        <f t="shared" si="4"/>
        <v>360600</v>
      </c>
    </row>
    <row r="102" spans="1:8" ht="63.75">
      <c r="A102" s="94" t="s">
        <v>108</v>
      </c>
      <c r="B102" s="90" t="s">
        <v>5</v>
      </c>
      <c r="C102" s="90" t="s">
        <v>191</v>
      </c>
      <c r="D102" s="90" t="s">
        <v>474</v>
      </c>
      <c r="E102" s="91">
        <v>100</v>
      </c>
      <c r="F102" s="41">
        <v>1356145.11</v>
      </c>
      <c r="G102" s="53"/>
      <c r="H102" s="53">
        <f t="shared" si="4"/>
        <v>1356145.11</v>
      </c>
    </row>
    <row r="103" spans="1:8" ht="38.25">
      <c r="A103" s="94" t="s">
        <v>142</v>
      </c>
      <c r="B103" s="90" t="s">
        <v>5</v>
      </c>
      <c r="C103" s="90" t="s">
        <v>191</v>
      </c>
      <c r="D103" s="90" t="s">
        <v>474</v>
      </c>
      <c r="E103" s="91">
        <v>200</v>
      </c>
      <c r="F103" s="41">
        <v>78534</v>
      </c>
      <c r="G103" s="53"/>
      <c r="H103" s="53">
        <f t="shared" si="4"/>
        <v>78534</v>
      </c>
    </row>
    <row r="104" spans="1:8" ht="77.25">
      <c r="A104" s="19" t="s">
        <v>238</v>
      </c>
      <c r="B104" s="90" t="s">
        <v>5</v>
      </c>
      <c r="C104" s="90" t="s">
        <v>191</v>
      </c>
      <c r="D104" s="21" t="s">
        <v>475</v>
      </c>
      <c r="E104" s="91">
        <v>100</v>
      </c>
      <c r="F104" s="41">
        <v>42454.89</v>
      </c>
      <c r="G104" s="53"/>
      <c r="H104" s="53">
        <f t="shared" si="4"/>
        <v>42454.89</v>
      </c>
    </row>
    <row r="105" spans="1:8" ht="81.75" customHeight="1">
      <c r="A105" s="19" t="s">
        <v>266</v>
      </c>
      <c r="B105" s="90" t="s">
        <v>5</v>
      </c>
      <c r="C105" s="90" t="s">
        <v>191</v>
      </c>
      <c r="D105" s="90" t="s">
        <v>476</v>
      </c>
      <c r="E105" s="91">
        <v>100</v>
      </c>
      <c r="F105" s="41">
        <v>382094</v>
      </c>
      <c r="G105" s="53"/>
      <c r="H105" s="53">
        <f t="shared" si="4"/>
        <v>382094</v>
      </c>
    </row>
    <row r="106" spans="1:8" ht="28.5" customHeight="1">
      <c r="A106" s="24" t="s">
        <v>253</v>
      </c>
      <c r="B106" s="90" t="s">
        <v>5</v>
      </c>
      <c r="C106" s="90" t="s">
        <v>191</v>
      </c>
      <c r="D106" s="90" t="s">
        <v>477</v>
      </c>
      <c r="E106" s="91">
        <v>100</v>
      </c>
      <c r="F106" s="41">
        <v>110539</v>
      </c>
      <c r="G106" s="53"/>
      <c r="H106" s="53">
        <f t="shared" si="4"/>
        <v>110539</v>
      </c>
    </row>
    <row r="107" spans="1:8" ht="51">
      <c r="A107" s="24" t="s">
        <v>254</v>
      </c>
      <c r="B107" s="90" t="s">
        <v>5</v>
      </c>
      <c r="C107" s="90" t="s">
        <v>191</v>
      </c>
      <c r="D107" s="90" t="s">
        <v>478</v>
      </c>
      <c r="E107" s="91">
        <v>100</v>
      </c>
      <c r="F107" s="41">
        <v>77581</v>
      </c>
      <c r="G107" s="53"/>
      <c r="H107" s="53">
        <f t="shared" si="4"/>
        <v>77581</v>
      </c>
    </row>
    <row r="108" spans="1:8" ht="51" customHeight="1">
      <c r="A108" s="94" t="s">
        <v>102</v>
      </c>
      <c r="B108" s="90" t="s">
        <v>5</v>
      </c>
      <c r="C108" s="90" t="s">
        <v>59</v>
      </c>
      <c r="D108" s="90" t="s">
        <v>461</v>
      </c>
      <c r="E108" s="91">
        <v>100</v>
      </c>
      <c r="F108" s="41">
        <v>2757387</v>
      </c>
      <c r="G108" s="53"/>
      <c r="H108" s="53">
        <f t="shared" si="4"/>
        <v>2757387</v>
      </c>
    </row>
    <row r="109" spans="1:8" ht="42" customHeight="1">
      <c r="A109" s="94" t="s">
        <v>139</v>
      </c>
      <c r="B109" s="90" t="s">
        <v>5</v>
      </c>
      <c r="C109" s="90" t="s">
        <v>59</v>
      </c>
      <c r="D109" s="90" t="s">
        <v>461</v>
      </c>
      <c r="E109" s="91">
        <v>200</v>
      </c>
      <c r="F109" s="41">
        <v>2448104</v>
      </c>
      <c r="G109" s="53"/>
      <c r="H109" s="53">
        <f t="shared" si="4"/>
        <v>2448104</v>
      </c>
    </row>
    <row r="110" spans="1:8" ht="27" customHeight="1">
      <c r="A110" s="94" t="s">
        <v>103</v>
      </c>
      <c r="B110" s="90" t="s">
        <v>5</v>
      </c>
      <c r="C110" s="90" t="s">
        <v>59</v>
      </c>
      <c r="D110" s="90" t="s">
        <v>461</v>
      </c>
      <c r="E110" s="91">
        <v>800</v>
      </c>
      <c r="F110" s="41">
        <v>14000</v>
      </c>
      <c r="G110" s="53"/>
      <c r="H110" s="53">
        <f t="shared" si="4"/>
        <v>14000</v>
      </c>
    </row>
    <row r="111" spans="1:8" ht="32.25" customHeight="1">
      <c r="A111" s="94" t="s">
        <v>140</v>
      </c>
      <c r="B111" s="90" t="s">
        <v>5</v>
      </c>
      <c r="C111" s="90" t="s">
        <v>59</v>
      </c>
      <c r="D111" s="90" t="s">
        <v>462</v>
      </c>
      <c r="E111" s="91">
        <v>200</v>
      </c>
      <c r="F111" s="41">
        <v>31500</v>
      </c>
      <c r="G111" s="53"/>
      <c r="H111" s="53">
        <f t="shared" si="4"/>
        <v>31500</v>
      </c>
    </row>
    <row r="112" spans="1:8" ht="28.5" customHeight="1">
      <c r="A112" s="94" t="s">
        <v>141</v>
      </c>
      <c r="B112" s="90" t="s">
        <v>5</v>
      </c>
      <c r="C112" s="90" t="s">
        <v>59</v>
      </c>
      <c r="D112" s="90" t="s">
        <v>464</v>
      </c>
      <c r="E112" s="91">
        <v>200</v>
      </c>
      <c r="F112" s="41">
        <v>750000</v>
      </c>
      <c r="G112" s="41"/>
      <c r="H112" s="53">
        <f t="shared" si="4"/>
        <v>750000</v>
      </c>
    </row>
    <row r="113" spans="1:8" ht="81" customHeight="1">
      <c r="A113" s="19" t="s">
        <v>466</v>
      </c>
      <c r="B113" s="90" t="s">
        <v>5</v>
      </c>
      <c r="C113" s="90" t="s">
        <v>59</v>
      </c>
      <c r="D113" s="90" t="s">
        <v>467</v>
      </c>
      <c r="E113" s="91">
        <v>100</v>
      </c>
      <c r="F113" s="41">
        <v>2204490</v>
      </c>
      <c r="G113" s="53"/>
      <c r="H113" s="53">
        <f t="shared" si="4"/>
        <v>2204490</v>
      </c>
    </row>
    <row r="114" spans="1:8" ht="67.5" customHeight="1">
      <c r="A114" s="94" t="s">
        <v>233</v>
      </c>
      <c r="B114" s="90" t="s">
        <v>5</v>
      </c>
      <c r="C114" s="90" t="s">
        <v>59</v>
      </c>
      <c r="D114" s="90" t="s">
        <v>468</v>
      </c>
      <c r="E114" s="91">
        <v>100</v>
      </c>
      <c r="F114" s="41">
        <v>244943</v>
      </c>
      <c r="G114" s="53"/>
      <c r="H114" s="53">
        <f t="shared" si="4"/>
        <v>244943</v>
      </c>
    </row>
    <row r="115" spans="1:8" ht="51.75" customHeight="1">
      <c r="A115" s="24" t="s">
        <v>253</v>
      </c>
      <c r="B115" s="90" t="s">
        <v>5</v>
      </c>
      <c r="C115" s="90" t="s">
        <v>59</v>
      </c>
      <c r="D115" s="90" t="s">
        <v>469</v>
      </c>
      <c r="E115" s="91">
        <v>100</v>
      </c>
      <c r="F115" s="41">
        <v>306228</v>
      </c>
      <c r="G115" s="53"/>
      <c r="H115" s="53">
        <f t="shared" si="4"/>
        <v>306228</v>
      </c>
    </row>
    <row r="116" spans="1:8" ht="54" customHeight="1">
      <c r="A116" s="24" t="s">
        <v>254</v>
      </c>
      <c r="B116" s="90" t="s">
        <v>5</v>
      </c>
      <c r="C116" s="90" t="s">
        <v>59</v>
      </c>
      <c r="D116" s="90" t="s">
        <v>470</v>
      </c>
      <c r="E116" s="91">
        <v>100</v>
      </c>
      <c r="F116" s="41">
        <v>189277</v>
      </c>
      <c r="G116" s="53"/>
      <c r="H116" s="53">
        <f t="shared" si="4"/>
        <v>189277</v>
      </c>
    </row>
    <row r="117" spans="1:8" ht="66.75" customHeight="1">
      <c r="A117" s="94" t="s">
        <v>230</v>
      </c>
      <c r="B117" s="90" t="s">
        <v>5</v>
      </c>
      <c r="C117" s="90" t="s">
        <v>59</v>
      </c>
      <c r="D117" s="90" t="s">
        <v>531</v>
      </c>
      <c r="E117" s="91">
        <v>100</v>
      </c>
      <c r="F117" s="41">
        <v>1081100</v>
      </c>
      <c r="G117" s="53"/>
      <c r="H117" s="53">
        <f t="shared" si="4"/>
        <v>1081100</v>
      </c>
    </row>
    <row r="118" spans="1:8" ht="41.25" customHeight="1">
      <c r="A118" s="94" t="s">
        <v>231</v>
      </c>
      <c r="B118" s="90" t="s">
        <v>5</v>
      </c>
      <c r="C118" s="90" t="s">
        <v>59</v>
      </c>
      <c r="D118" s="90" t="s">
        <v>531</v>
      </c>
      <c r="E118" s="91">
        <v>200</v>
      </c>
      <c r="F118" s="41">
        <v>384733</v>
      </c>
      <c r="G118" s="53"/>
      <c r="H118" s="53">
        <f t="shared" si="4"/>
        <v>384733</v>
      </c>
    </row>
    <row r="119" spans="1:8" ht="41.25" customHeight="1">
      <c r="A119" s="94" t="s">
        <v>587</v>
      </c>
      <c r="B119" s="90" t="s">
        <v>5</v>
      </c>
      <c r="C119" s="90" t="s">
        <v>59</v>
      </c>
      <c r="D119" s="90" t="s">
        <v>588</v>
      </c>
      <c r="E119" s="91">
        <v>500</v>
      </c>
      <c r="F119" s="41">
        <v>238407</v>
      </c>
      <c r="G119" s="53"/>
      <c r="H119" s="53">
        <f t="shared" si="4"/>
        <v>238407</v>
      </c>
    </row>
    <row r="120" spans="1:8" ht="41.25" customHeight="1">
      <c r="A120" s="19" t="s">
        <v>512</v>
      </c>
      <c r="B120" s="90" t="s">
        <v>5</v>
      </c>
      <c r="C120" s="90" t="s">
        <v>59</v>
      </c>
      <c r="D120" s="90" t="s">
        <v>560</v>
      </c>
      <c r="E120" s="91">
        <v>200</v>
      </c>
      <c r="F120" s="41">
        <v>15000</v>
      </c>
      <c r="G120" s="53"/>
      <c r="H120" s="53">
        <f t="shared" si="4"/>
        <v>15000</v>
      </c>
    </row>
    <row r="121" spans="1:8" ht="18.75" customHeight="1">
      <c r="A121" s="22" t="s">
        <v>74</v>
      </c>
      <c r="B121" s="23" t="s">
        <v>6</v>
      </c>
      <c r="C121" s="90"/>
      <c r="D121" s="90"/>
      <c r="E121" s="8"/>
      <c r="F121" s="93">
        <f>SUM(F122:F202)</f>
        <v>155992338.74000001</v>
      </c>
      <c r="G121" s="93">
        <f t="shared" ref="G121:H121" si="5">SUM(G122:G202)</f>
        <v>0</v>
      </c>
      <c r="H121" s="93">
        <f t="shared" si="5"/>
        <v>155992338.74000001</v>
      </c>
    </row>
    <row r="122" spans="1:8" ht="43.5" customHeight="1">
      <c r="A122" s="19" t="s">
        <v>520</v>
      </c>
      <c r="B122" s="90" t="s">
        <v>6</v>
      </c>
      <c r="C122" s="90" t="s">
        <v>54</v>
      </c>
      <c r="D122" s="90" t="s">
        <v>561</v>
      </c>
      <c r="E122" s="91">
        <v>200</v>
      </c>
      <c r="F122" s="41">
        <v>50000</v>
      </c>
      <c r="G122" s="53"/>
      <c r="H122" s="53">
        <f>F122+G122</f>
        <v>50000</v>
      </c>
    </row>
    <row r="123" spans="1:8" ht="39">
      <c r="A123" s="19" t="s">
        <v>152</v>
      </c>
      <c r="B123" s="90" t="s">
        <v>6</v>
      </c>
      <c r="C123" s="90" t="s">
        <v>54</v>
      </c>
      <c r="D123" s="90" t="s">
        <v>562</v>
      </c>
      <c r="E123" s="91">
        <v>200</v>
      </c>
      <c r="F123" s="41">
        <v>102000</v>
      </c>
      <c r="G123" s="53"/>
      <c r="H123" s="53">
        <f t="shared" ref="H123:H194" si="6">F123+G123</f>
        <v>102000</v>
      </c>
    </row>
    <row r="124" spans="1:8" ht="41.25" customHeight="1">
      <c r="A124" s="19" t="s">
        <v>398</v>
      </c>
      <c r="B124" s="90" t="s">
        <v>6</v>
      </c>
      <c r="C124" s="90" t="s">
        <v>54</v>
      </c>
      <c r="D124" s="90" t="s">
        <v>399</v>
      </c>
      <c r="E124" s="91">
        <v>200</v>
      </c>
      <c r="F124" s="41">
        <v>2336000</v>
      </c>
      <c r="G124" s="53"/>
      <c r="H124" s="53">
        <f t="shared" si="6"/>
        <v>2336000</v>
      </c>
    </row>
    <row r="125" spans="1:8" ht="41.25" customHeight="1">
      <c r="A125" s="94" t="s">
        <v>641</v>
      </c>
      <c r="B125" s="90" t="s">
        <v>6</v>
      </c>
      <c r="C125" s="90" t="s">
        <v>54</v>
      </c>
      <c r="D125" s="90" t="s">
        <v>640</v>
      </c>
      <c r="E125" s="91">
        <v>200</v>
      </c>
      <c r="F125" s="41">
        <v>252525.25</v>
      </c>
      <c r="G125" s="53"/>
      <c r="H125" s="53">
        <f t="shared" si="6"/>
        <v>252525.25</v>
      </c>
    </row>
    <row r="126" spans="1:8" ht="41.25" customHeight="1">
      <c r="A126" s="19" t="s">
        <v>520</v>
      </c>
      <c r="B126" s="90" t="s">
        <v>6</v>
      </c>
      <c r="C126" s="90" t="s">
        <v>55</v>
      </c>
      <c r="D126" s="90" t="s">
        <v>561</v>
      </c>
      <c r="E126" s="91">
        <v>200</v>
      </c>
      <c r="F126" s="41">
        <v>88000</v>
      </c>
      <c r="G126" s="53"/>
      <c r="H126" s="53">
        <f t="shared" si="6"/>
        <v>88000</v>
      </c>
    </row>
    <row r="127" spans="1:8" ht="41.25" customHeight="1">
      <c r="A127" s="19" t="s">
        <v>626</v>
      </c>
      <c r="B127" s="90" t="s">
        <v>6</v>
      </c>
      <c r="C127" s="90" t="s">
        <v>55</v>
      </c>
      <c r="D127" s="90" t="s">
        <v>561</v>
      </c>
      <c r="E127" s="91">
        <v>600</v>
      </c>
      <c r="F127" s="41">
        <v>94000</v>
      </c>
      <c r="G127" s="53"/>
      <c r="H127" s="53">
        <f t="shared" si="6"/>
        <v>94000</v>
      </c>
    </row>
    <row r="128" spans="1:8" ht="41.25" customHeight="1">
      <c r="A128" s="19" t="s">
        <v>152</v>
      </c>
      <c r="B128" s="90" t="s">
        <v>6</v>
      </c>
      <c r="C128" s="90" t="s">
        <v>55</v>
      </c>
      <c r="D128" s="90" t="s">
        <v>562</v>
      </c>
      <c r="E128" s="91">
        <v>200</v>
      </c>
      <c r="F128" s="41">
        <v>36000</v>
      </c>
      <c r="G128" s="53"/>
      <c r="H128" s="53">
        <f t="shared" si="6"/>
        <v>36000</v>
      </c>
    </row>
    <row r="129" spans="1:8" ht="41.25" customHeight="1">
      <c r="A129" s="19" t="s">
        <v>625</v>
      </c>
      <c r="B129" s="90" t="s">
        <v>6</v>
      </c>
      <c r="C129" s="90" t="s">
        <v>55</v>
      </c>
      <c r="D129" s="90" t="s">
        <v>562</v>
      </c>
      <c r="E129" s="91">
        <v>600</v>
      </c>
      <c r="F129" s="41">
        <v>33000</v>
      </c>
      <c r="G129" s="53"/>
      <c r="H129" s="53">
        <f t="shared" si="6"/>
        <v>33000</v>
      </c>
    </row>
    <row r="130" spans="1:8" ht="90.75" customHeight="1">
      <c r="A130" s="26" t="s">
        <v>568</v>
      </c>
      <c r="B130" s="90" t="s">
        <v>6</v>
      </c>
      <c r="C130" s="90" t="s">
        <v>54</v>
      </c>
      <c r="D130" s="100" t="s">
        <v>406</v>
      </c>
      <c r="E130" s="91">
        <v>200</v>
      </c>
      <c r="F130" s="41">
        <v>24841</v>
      </c>
      <c r="G130" s="53"/>
      <c r="H130" s="53">
        <f t="shared" si="6"/>
        <v>24841</v>
      </c>
    </row>
    <row r="131" spans="1:8" ht="30.75" customHeight="1">
      <c r="A131" s="94" t="s">
        <v>136</v>
      </c>
      <c r="B131" s="90" t="s">
        <v>6</v>
      </c>
      <c r="C131" s="90" t="s">
        <v>54</v>
      </c>
      <c r="D131" s="90" t="s">
        <v>416</v>
      </c>
      <c r="E131" s="91">
        <v>200</v>
      </c>
      <c r="F131" s="41">
        <v>1515400</v>
      </c>
      <c r="G131" s="53"/>
      <c r="H131" s="53">
        <f t="shared" si="6"/>
        <v>1515400</v>
      </c>
    </row>
    <row r="132" spans="1:8" ht="63.75" customHeight="1">
      <c r="A132" s="94" t="s">
        <v>81</v>
      </c>
      <c r="B132" s="90" t="s">
        <v>6</v>
      </c>
      <c r="C132" s="90" t="s">
        <v>54</v>
      </c>
      <c r="D132" s="90" t="s">
        <v>414</v>
      </c>
      <c r="E132" s="91">
        <v>100</v>
      </c>
      <c r="F132" s="41">
        <v>1914600</v>
      </c>
      <c r="G132" s="53"/>
      <c r="H132" s="53">
        <f t="shared" si="6"/>
        <v>1914600</v>
      </c>
    </row>
    <row r="133" spans="1:8" ht="38.25">
      <c r="A133" s="94" t="s">
        <v>134</v>
      </c>
      <c r="B133" s="90" t="s">
        <v>6</v>
      </c>
      <c r="C133" s="90" t="s">
        <v>54</v>
      </c>
      <c r="D133" s="90" t="s">
        <v>414</v>
      </c>
      <c r="E133" s="91">
        <v>200</v>
      </c>
      <c r="F133" s="41">
        <v>3431900</v>
      </c>
      <c r="G133" s="53"/>
      <c r="H133" s="53">
        <f t="shared" si="6"/>
        <v>3431900</v>
      </c>
    </row>
    <row r="134" spans="1:8" ht="26.25" customHeight="1">
      <c r="A134" s="94" t="s">
        <v>82</v>
      </c>
      <c r="B134" s="90" t="s">
        <v>6</v>
      </c>
      <c r="C134" s="90" t="s">
        <v>54</v>
      </c>
      <c r="D134" s="90" t="s">
        <v>414</v>
      </c>
      <c r="E134" s="91">
        <v>800</v>
      </c>
      <c r="F134" s="41">
        <v>188756.66</v>
      </c>
      <c r="G134" s="53"/>
      <c r="H134" s="53">
        <f t="shared" si="6"/>
        <v>188756.66</v>
      </c>
    </row>
    <row r="135" spans="1:8" ht="27.75" customHeight="1">
      <c r="A135" s="94" t="s">
        <v>135</v>
      </c>
      <c r="B135" s="90" t="s">
        <v>6</v>
      </c>
      <c r="C135" s="90" t="s">
        <v>54</v>
      </c>
      <c r="D135" s="90" t="s">
        <v>415</v>
      </c>
      <c r="E135" s="91">
        <v>200</v>
      </c>
      <c r="F135" s="41">
        <v>1437219</v>
      </c>
      <c r="G135" s="53"/>
      <c r="H135" s="53">
        <f t="shared" si="6"/>
        <v>1437219</v>
      </c>
    </row>
    <row r="136" spans="1:8" ht="107.25" customHeight="1">
      <c r="A136" s="94" t="s">
        <v>573</v>
      </c>
      <c r="B136" s="90" t="s">
        <v>6</v>
      </c>
      <c r="C136" s="90" t="s">
        <v>54</v>
      </c>
      <c r="D136" s="90" t="s">
        <v>432</v>
      </c>
      <c r="E136" s="91">
        <v>100</v>
      </c>
      <c r="F136" s="41">
        <v>8708476</v>
      </c>
      <c r="G136" s="53"/>
      <c r="H136" s="53">
        <f t="shared" si="6"/>
        <v>8708476</v>
      </c>
    </row>
    <row r="137" spans="1:8" ht="83.25" customHeight="1">
      <c r="A137" s="94" t="s">
        <v>574</v>
      </c>
      <c r="B137" s="90" t="s">
        <v>6</v>
      </c>
      <c r="C137" s="90" t="s">
        <v>54</v>
      </c>
      <c r="D137" s="90" t="s">
        <v>432</v>
      </c>
      <c r="E137" s="91">
        <v>200</v>
      </c>
      <c r="F137" s="41">
        <v>50960</v>
      </c>
      <c r="G137" s="53"/>
      <c r="H137" s="53">
        <f t="shared" si="6"/>
        <v>50960</v>
      </c>
    </row>
    <row r="138" spans="1:8" ht="54" customHeight="1">
      <c r="A138" s="24" t="s">
        <v>253</v>
      </c>
      <c r="B138" s="90" t="s">
        <v>6</v>
      </c>
      <c r="C138" s="90" t="s">
        <v>54</v>
      </c>
      <c r="D138" s="90" t="s">
        <v>417</v>
      </c>
      <c r="E138" s="91">
        <v>100</v>
      </c>
      <c r="F138" s="41">
        <v>666352</v>
      </c>
      <c r="G138" s="53"/>
      <c r="H138" s="53">
        <f t="shared" si="6"/>
        <v>666352</v>
      </c>
    </row>
    <row r="139" spans="1:8" ht="54" customHeight="1">
      <c r="A139" s="24" t="s">
        <v>254</v>
      </c>
      <c r="B139" s="90" t="s">
        <v>6</v>
      </c>
      <c r="C139" s="90" t="s">
        <v>54</v>
      </c>
      <c r="D139" s="90" t="s">
        <v>418</v>
      </c>
      <c r="E139" s="91">
        <v>100</v>
      </c>
      <c r="F139" s="41">
        <v>215158</v>
      </c>
      <c r="G139" s="53"/>
      <c r="H139" s="53">
        <f t="shared" si="6"/>
        <v>215158</v>
      </c>
    </row>
    <row r="140" spans="1:8" ht="31.5" customHeight="1">
      <c r="A140" s="32" t="s">
        <v>246</v>
      </c>
      <c r="B140" s="90" t="s">
        <v>6</v>
      </c>
      <c r="C140" s="90" t="s">
        <v>55</v>
      </c>
      <c r="D140" s="90" t="s">
        <v>394</v>
      </c>
      <c r="E140" s="91">
        <v>200</v>
      </c>
      <c r="F140" s="53">
        <v>900000</v>
      </c>
      <c r="G140" s="53"/>
      <c r="H140" s="53">
        <f t="shared" si="6"/>
        <v>900000</v>
      </c>
    </row>
    <row r="141" spans="1:8" ht="28.5" customHeight="1">
      <c r="A141" s="94" t="s">
        <v>395</v>
      </c>
      <c r="B141" s="90" t="s">
        <v>6</v>
      </c>
      <c r="C141" s="90" t="s">
        <v>55</v>
      </c>
      <c r="D141" s="90" t="s">
        <v>396</v>
      </c>
      <c r="E141" s="91">
        <v>200</v>
      </c>
      <c r="F141" s="41">
        <v>2652950</v>
      </c>
      <c r="G141" s="53"/>
      <c r="H141" s="53">
        <f t="shared" si="6"/>
        <v>2652950</v>
      </c>
    </row>
    <row r="142" spans="1:8" ht="42" customHeight="1">
      <c r="A142" s="94" t="s">
        <v>397</v>
      </c>
      <c r="B142" s="90" t="s">
        <v>6</v>
      </c>
      <c r="C142" s="90" t="s">
        <v>55</v>
      </c>
      <c r="D142" s="90" t="s">
        <v>396</v>
      </c>
      <c r="E142" s="91">
        <v>600</v>
      </c>
      <c r="F142" s="41">
        <v>6982625.9800000004</v>
      </c>
      <c r="G142" s="53"/>
      <c r="H142" s="53">
        <f t="shared" si="6"/>
        <v>6982625.9800000004</v>
      </c>
    </row>
    <row r="143" spans="1:8" ht="42" customHeight="1">
      <c r="A143" s="94" t="s">
        <v>642</v>
      </c>
      <c r="B143" s="90" t="s">
        <v>6</v>
      </c>
      <c r="C143" s="90" t="s">
        <v>55</v>
      </c>
      <c r="D143" s="90" t="s">
        <v>640</v>
      </c>
      <c r="E143" s="91">
        <v>600</v>
      </c>
      <c r="F143" s="41">
        <v>429292.93</v>
      </c>
      <c r="G143" s="53"/>
      <c r="H143" s="53">
        <f t="shared" si="6"/>
        <v>429292.93</v>
      </c>
    </row>
    <row r="144" spans="1:8" ht="51">
      <c r="A144" s="25" t="s">
        <v>682</v>
      </c>
      <c r="B144" s="90" t="s">
        <v>6</v>
      </c>
      <c r="C144" s="90" t="s">
        <v>55</v>
      </c>
      <c r="D144" s="90" t="s">
        <v>400</v>
      </c>
      <c r="E144" s="91">
        <v>600</v>
      </c>
      <c r="F144" s="42">
        <v>1568893.82</v>
      </c>
      <c r="G144" s="53"/>
      <c r="H144" s="53">
        <f t="shared" si="6"/>
        <v>1568893.82</v>
      </c>
    </row>
    <row r="145" spans="1:8" ht="38.25">
      <c r="A145" s="94" t="s">
        <v>599</v>
      </c>
      <c r="B145" s="90" t="s">
        <v>6</v>
      </c>
      <c r="C145" s="90" t="s">
        <v>55</v>
      </c>
      <c r="D145" s="90" t="s">
        <v>632</v>
      </c>
      <c r="E145" s="91">
        <v>200</v>
      </c>
      <c r="F145" s="41">
        <v>213000</v>
      </c>
      <c r="G145" s="53"/>
      <c r="H145" s="53">
        <f t="shared" si="6"/>
        <v>213000</v>
      </c>
    </row>
    <row r="146" spans="1:8" ht="38.25">
      <c r="A146" s="94" t="s">
        <v>643</v>
      </c>
      <c r="B146" s="90" t="s">
        <v>6</v>
      </c>
      <c r="C146" s="90" t="s">
        <v>55</v>
      </c>
      <c r="D146" s="90" t="s">
        <v>644</v>
      </c>
      <c r="E146" s="91">
        <v>200</v>
      </c>
      <c r="F146" s="41">
        <v>878572.57</v>
      </c>
      <c r="G146" s="53"/>
      <c r="H146" s="53">
        <f t="shared" si="6"/>
        <v>878572.57</v>
      </c>
    </row>
    <row r="147" spans="1:8" ht="51">
      <c r="A147" s="155" t="s">
        <v>645</v>
      </c>
      <c r="B147" s="90" t="s">
        <v>6</v>
      </c>
      <c r="C147" s="90" t="s">
        <v>55</v>
      </c>
      <c r="D147" s="90" t="s">
        <v>644</v>
      </c>
      <c r="E147" s="91">
        <v>600</v>
      </c>
      <c r="F147" s="41">
        <v>2952138.5</v>
      </c>
      <c r="G147" s="53"/>
      <c r="H147" s="53">
        <f t="shared" si="6"/>
        <v>2952138.5</v>
      </c>
    </row>
    <row r="148" spans="1:8" ht="42.75" customHeight="1">
      <c r="A148" s="18" t="s">
        <v>671</v>
      </c>
      <c r="B148" s="90" t="s">
        <v>6</v>
      </c>
      <c r="C148" s="90" t="s">
        <v>55</v>
      </c>
      <c r="D148" s="90" t="s">
        <v>632</v>
      </c>
      <c r="E148" s="91">
        <v>600</v>
      </c>
      <c r="F148" s="41">
        <v>615000</v>
      </c>
      <c r="G148" s="53"/>
      <c r="H148" s="53">
        <f t="shared" si="6"/>
        <v>615000</v>
      </c>
    </row>
    <row r="149" spans="1:8" ht="63.75">
      <c r="A149" s="18" t="s">
        <v>132</v>
      </c>
      <c r="B149" s="90" t="s">
        <v>6</v>
      </c>
      <c r="C149" s="90" t="s">
        <v>55</v>
      </c>
      <c r="D149" s="90" t="s">
        <v>405</v>
      </c>
      <c r="E149" s="91">
        <v>200</v>
      </c>
      <c r="F149" s="41">
        <v>74760</v>
      </c>
      <c r="G149" s="53"/>
      <c r="H149" s="53">
        <f t="shared" si="6"/>
        <v>74760</v>
      </c>
    </row>
    <row r="150" spans="1:8" ht="69.75" customHeight="1">
      <c r="A150" s="18" t="s">
        <v>262</v>
      </c>
      <c r="B150" s="90" t="s">
        <v>6</v>
      </c>
      <c r="C150" s="90" t="s">
        <v>55</v>
      </c>
      <c r="D150" s="90" t="s">
        <v>405</v>
      </c>
      <c r="E150" s="91">
        <v>600</v>
      </c>
      <c r="F150" s="41">
        <v>74760</v>
      </c>
      <c r="G150" s="53"/>
      <c r="H150" s="53">
        <f t="shared" si="6"/>
        <v>74760</v>
      </c>
    </row>
    <row r="151" spans="1:8" ht="66" customHeight="1">
      <c r="A151" s="94" t="s">
        <v>83</v>
      </c>
      <c r="B151" s="90" t="s">
        <v>6</v>
      </c>
      <c r="C151" s="90" t="s">
        <v>55</v>
      </c>
      <c r="D151" s="90" t="s">
        <v>420</v>
      </c>
      <c r="E151" s="91">
        <v>100</v>
      </c>
      <c r="F151" s="41">
        <v>905600</v>
      </c>
      <c r="G151" s="53"/>
      <c r="H151" s="53">
        <f t="shared" si="6"/>
        <v>905600</v>
      </c>
    </row>
    <row r="152" spans="1:8" ht="43.5" customHeight="1">
      <c r="A152" s="25" t="s">
        <v>137</v>
      </c>
      <c r="B152" s="90" t="s">
        <v>6</v>
      </c>
      <c r="C152" s="90" t="s">
        <v>55</v>
      </c>
      <c r="D152" s="90" t="s">
        <v>420</v>
      </c>
      <c r="E152" s="91">
        <v>200</v>
      </c>
      <c r="F152" s="41">
        <v>10601735.369999999</v>
      </c>
      <c r="G152" s="53"/>
      <c r="H152" s="53">
        <f t="shared" si="6"/>
        <v>10601735.369999999</v>
      </c>
    </row>
    <row r="153" spans="1:8" ht="40.5" customHeight="1">
      <c r="A153" s="25" t="s">
        <v>84</v>
      </c>
      <c r="B153" s="90" t="s">
        <v>6</v>
      </c>
      <c r="C153" s="90" t="s">
        <v>55</v>
      </c>
      <c r="D153" s="90" t="s">
        <v>420</v>
      </c>
      <c r="E153" s="91">
        <v>600</v>
      </c>
      <c r="F153" s="41">
        <v>18119362.350000001</v>
      </c>
      <c r="G153" s="53"/>
      <c r="H153" s="53">
        <f t="shared" si="6"/>
        <v>18119362.350000001</v>
      </c>
    </row>
    <row r="154" spans="1:8" ht="27" customHeight="1">
      <c r="A154" s="25" t="s">
        <v>85</v>
      </c>
      <c r="B154" s="90" t="s">
        <v>6</v>
      </c>
      <c r="C154" s="90" t="s">
        <v>55</v>
      </c>
      <c r="D154" s="90" t="s">
        <v>420</v>
      </c>
      <c r="E154" s="91">
        <v>800</v>
      </c>
      <c r="F154" s="41">
        <v>373926.53</v>
      </c>
      <c r="G154" s="53"/>
      <c r="H154" s="53">
        <f t="shared" si="6"/>
        <v>373926.53</v>
      </c>
    </row>
    <row r="155" spans="1:8" ht="27.75" customHeight="1">
      <c r="A155" s="94" t="s">
        <v>135</v>
      </c>
      <c r="B155" s="90" t="s">
        <v>6</v>
      </c>
      <c r="C155" s="90" t="s">
        <v>55</v>
      </c>
      <c r="D155" s="90" t="s">
        <v>422</v>
      </c>
      <c r="E155" s="91">
        <v>200</v>
      </c>
      <c r="F155" s="41">
        <v>813078</v>
      </c>
      <c r="G155" s="53"/>
      <c r="H155" s="53">
        <f t="shared" si="6"/>
        <v>813078</v>
      </c>
    </row>
    <row r="156" spans="1:8" ht="27.75" customHeight="1">
      <c r="A156" s="94" t="s">
        <v>136</v>
      </c>
      <c r="B156" s="90" t="s">
        <v>6</v>
      </c>
      <c r="C156" s="90" t="s">
        <v>55</v>
      </c>
      <c r="D156" s="90" t="s">
        <v>423</v>
      </c>
      <c r="E156" s="91">
        <v>200</v>
      </c>
      <c r="F156" s="41">
        <v>698493.33</v>
      </c>
      <c r="G156" s="53"/>
      <c r="H156" s="53">
        <f t="shared" si="6"/>
        <v>698493.33</v>
      </c>
    </row>
    <row r="157" spans="1:8" ht="54" customHeight="1">
      <c r="A157" s="24" t="s">
        <v>253</v>
      </c>
      <c r="B157" s="90" t="s">
        <v>6</v>
      </c>
      <c r="C157" s="90" t="s">
        <v>55</v>
      </c>
      <c r="D157" s="90" t="s">
        <v>424</v>
      </c>
      <c r="E157" s="91">
        <v>100</v>
      </c>
      <c r="F157" s="41">
        <v>255878</v>
      </c>
      <c r="G157" s="53"/>
      <c r="H157" s="53">
        <f t="shared" si="6"/>
        <v>255878</v>
      </c>
    </row>
    <row r="158" spans="1:8" ht="54.75" customHeight="1">
      <c r="A158" s="24" t="s">
        <v>254</v>
      </c>
      <c r="B158" s="90" t="s">
        <v>6</v>
      </c>
      <c r="C158" s="90" t="s">
        <v>55</v>
      </c>
      <c r="D158" s="90" t="s">
        <v>425</v>
      </c>
      <c r="E158" s="91">
        <v>100</v>
      </c>
      <c r="F158" s="41">
        <v>170119</v>
      </c>
      <c r="G158" s="53"/>
      <c r="H158" s="53">
        <f t="shared" si="6"/>
        <v>170119</v>
      </c>
    </row>
    <row r="159" spans="1:8" ht="96" customHeight="1">
      <c r="A159" s="24" t="s">
        <v>426</v>
      </c>
      <c r="B159" s="90" t="s">
        <v>6</v>
      </c>
      <c r="C159" s="90" t="s">
        <v>55</v>
      </c>
      <c r="D159" s="90" t="s">
        <v>427</v>
      </c>
      <c r="E159" s="91">
        <v>100</v>
      </c>
      <c r="F159" s="41">
        <v>1328040</v>
      </c>
      <c r="G159" s="53"/>
      <c r="H159" s="53">
        <f t="shared" si="6"/>
        <v>1328040</v>
      </c>
    </row>
    <row r="160" spans="1:8" ht="65.25" customHeight="1">
      <c r="A160" s="24" t="s">
        <v>428</v>
      </c>
      <c r="B160" s="90" t="s">
        <v>6</v>
      </c>
      <c r="C160" s="90" t="s">
        <v>55</v>
      </c>
      <c r="D160" s="90" t="s">
        <v>427</v>
      </c>
      <c r="E160" s="91">
        <v>600</v>
      </c>
      <c r="F160" s="41">
        <v>2812320</v>
      </c>
      <c r="G160" s="53"/>
      <c r="H160" s="53">
        <f t="shared" si="6"/>
        <v>2812320</v>
      </c>
    </row>
    <row r="161" spans="1:8" ht="120" customHeight="1">
      <c r="A161" s="32" t="s">
        <v>434</v>
      </c>
      <c r="B161" s="90" t="s">
        <v>6</v>
      </c>
      <c r="C161" s="90" t="s">
        <v>55</v>
      </c>
      <c r="D161" s="90" t="s">
        <v>435</v>
      </c>
      <c r="E161" s="91">
        <v>100</v>
      </c>
      <c r="F161" s="41">
        <v>16284501</v>
      </c>
      <c r="G161" s="53"/>
      <c r="H161" s="53">
        <f t="shared" si="6"/>
        <v>16284501</v>
      </c>
    </row>
    <row r="162" spans="1:8" ht="108" customHeight="1">
      <c r="A162" s="94" t="s">
        <v>268</v>
      </c>
      <c r="B162" s="90" t="s">
        <v>6</v>
      </c>
      <c r="C162" s="90" t="s">
        <v>55</v>
      </c>
      <c r="D162" s="90" t="s">
        <v>435</v>
      </c>
      <c r="E162" s="91">
        <v>200</v>
      </c>
      <c r="F162" s="41">
        <v>139782</v>
      </c>
      <c r="G162" s="53"/>
      <c r="H162" s="53">
        <f t="shared" si="6"/>
        <v>139782</v>
      </c>
    </row>
    <row r="163" spans="1:8" ht="104.25" customHeight="1">
      <c r="A163" s="25" t="s">
        <v>269</v>
      </c>
      <c r="B163" s="90" t="s">
        <v>6</v>
      </c>
      <c r="C163" s="90" t="s">
        <v>55</v>
      </c>
      <c r="D163" s="90" t="s">
        <v>435</v>
      </c>
      <c r="E163" s="91">
        <v>600</v>
      </c>
      <c r="F163" s="41">
        <v>44011587</v>
      </c>
      <c r="G163" s="53"/>
      <c r="H163" s="53">
        <f t="shared" si="6"/>
        <v>44011587</v>
      </c>
    </row>
    <row r="164" spans="1:8" ht="54.75" customHeight="1">
      <c r="A164" s="94" t="s">
        <v>97</v>
      </c>
      <c r="B164" s="90" t="s">
        <v>6</v>
      </c>
      <c r="C164" s="90" t="s">
        <v>191</v>
      </c>
      <c r="D164" s="90" t="s">
        <v>438</v>
      </c>
      <c r="E164" s="91">
        <v>100</v>
      </c>
      <c r="F164" s="41">
        <v>3186460.21</v>
      </c>
      <c r="G164" s="53"/>
      <c r="H164" s="53">
        <f t="shared" si="6"/>
        <v>3186460.21</v>
      </c>
    </row>
    <row r="165" spans="1:8" ht="30" customHeight="1">
      <c r="A165" s="94" t="s">
        <v>439</v>
      </c>
      <c r="B165" s="90" t="s">
        <v>6</v>
      </c>
      <c r="C165" s="90" t="s">
        <v>191</v>
      </c>
      <c r="D165" s="90" t="s">
        <v>438</v>
      </c>
      <c r="E165" s="91">
        <v>200</v>
      </c>
      <c r="F165" s="41">
        <v>1072400</v>
      </c>
      <c r="G165" s="53"/>
      <c r="H165" s="53">
        <f t="shared" si="6"/>
        <v>1072400</v>
      </c>
    </row>
    <row r="166" spans="1:8" ht="28.5" customHeight="1">
      <c r="A166" s="94" t="s">
        <v>98</v>
      </c>
      <c r="B166" s="90" t="s">
        <v>6</v>
      </c>
      <c r="C166" s="90" t="s">
        <v>191</v>
      </c>
      <c r="D166" s="90" t="s">
        <v>438</v>
      </c>
      <c r="E166" s="91">
        <v>800</v>
      </c>
      <c r="F166" s="41">
        <v>75602.41</v>
      </c>
      <c r="G166" s="53"/>
      <c r="H166" s="53">
        <f t="shared" si="6"/>
        <v>75602.41</v>
      </c>
    </row>
    <row r="167" spans="1:8" ht="79.5" customHeight="1">
      <c r="A167" s="94" t="s">
        <v>241</v>
      </c>
      <c r="B167" s="90" t="s">
        <v>6</v>
      </c>
      <c r="C167" s="90" t="s">
        <v>191</v>
      </c>
      <c r="D167" s="90" t="s">
        <v>440</v>
      </c>
      <c r="E167" s="91">
        <v>100</v>
      </c>
      <c r="F167" s="41">
        <v>3187.56</v>
      </c>
      <c r="G167" s="53"/>
      <c r="H167" s="53">
        <f t="shared" si="6"/>
        <v>3187.56</v>
      </c>
    </row>
    <row r="168" spans="1:8" ht="78.75" customHeight="1">
      <c r="A168" s="24" t="s">
        <v>441</v>
      </c>
      <c r="B168" s="90" t="s">
        <v>6</v>
      </c>
      <c r="C168" s="90" t="s">
        <v>191</v>
      </c>
      <c r="D168" s="90" t="s">
        <v>442</v>
      </c>
      <c r="E168" s="91">
        <v>100</v>
      </c>
      <c r="F168" s="41">
        <v>952.23</v>
      </c>
      <c r="G168" s="53"/>
      <c r="H168" s="53">
        <f t="shared" si="6"/>
        <v>952.23</v>
      </c>
    </row>
    <row r="169" spans="1:8" ht="78" customHeight="1">
      <c r="A169" s="94" t="s">
        <v>267</v>
      </c>
      <c r="B169" s="90" t="s">
        <v>6</v>
      </c>
      <c r="C169" s="90" t="s">
        <v>191</v>
      </c>
      <c r="D169" s="90" t="s">
        <v>443</v>
      </c>
      <c r="E169" s="91">
        <v>100</v>
      </c>
      <c r="F169" s="41">
        <v>94269.96</v>
      </c>
      <c r="G169" s="53"/>
      <c r="H169" s="53">
        <f t="shared" si="6"/>
        <v>94269.96</v>
      </c>
    </row>
    <row r="170" spans="1:8" ht="76.5">
      <c r="A170" s="94" t="s">
        <v>242</v>
      </c>
      <c r="B170" s="90" t="s">
        <v>6</v>
      </c>
      <c r="C170" s="90" t="s">
        <v>191</v>
      </c>
      <c r="D170" s="90" t="s">
        <v>444</v>
      </c>
      <c r="E170" s="91">
        <v>100</v>
      </c>
      <c r="F170" s="41">
        <v>262442.32</v>
      </c>
      <c r="G170" s="53"/>
      <c r="H170" s="53">
        <f t="shared" si="6"/>
        <v>262442.32</v>
      </c>
    </row>
    <row r="171" spans="1:8" ht="51">
      <c r="A171" s="24" t="s">
        <v>253</v>
      </c>
      <c r="B171" s="90" t="s">
        <v>6</v>
      </c>
      <c r="C171" s="90" t="s">
        <v>191</v>
      </c>
      <c r="D171" s="90" t="s">
        <v>445</v>
      </c>
      <c r="E171" s="91">
        <v>100</v>
      </c>
      <c r="F171" s="41">
        <v>483493</v>
      </c>
      <c r="G171" s="53"/>
      <c r="H171" s="53">
        <f t="shared" si="6"/>
        <v>483493</v>
      </c>
    </row>
    <row r="172" spans="1:8" ht="51">
      <c r="A172" s="24" t="s">
        <v>254</v>
      </c>
      <c r="B172" s="90" t="s">
        <v>6</v>
      </c>
      <c r="C172" s="90" t="s">
        <v>191</v>
      </c>
      <c r="D172" s="90" t="s">
        <v>446</v>
      </c>
      <c r="E172" s="91">
        <v>100</v>
      </c>
      <c r="F172" s="41">
        <v>551779</v>
      </c>
      <c r="G172" s="53"/>
      <c r="H172" s="53">
        <f t="shared" si="6"/>
        <v>551779</v>
      </c>
    </row>
    <row r="173" spans="1:8" ht="51">
      <c r="A173" s="94" t="s">
        <v>449</v>
      </c>
      <c r="B173" s="90" t="s">
        <v>6</v>
      </c>
      <c r="C173" s="90" t="s">
        <v>56</v>
      </c>
      <c r="D173" s="90" t="s">
        <v>450</v>
      </c>
      <c r="E173" s="91">
        <v>600</v>
      </c>
      <c r="F173" s="41">
        <v>25410</v>
      </c>
      <c r="G173" s="53"/>
      <c r="H173" s="53">
        <f t="shared" si="6"/>
        <v>25410</v>
      </c>
    </row>
    <row r="174" spans="1:8" ht="39">
      <c r="A174" s="26" t="s">
        <v>153</v>
      </c>
      <c r="B174" s="90" t="s">
        <v>6</v>
      </c>
      <c r="C174" s="90" t="s">
        <v>56</v>
      </c>
      <c r="D174" s="90" t="s">
        <v>451</v>
      </c>
      <c r="E174" s="91">
        <v>200</v>
      </c>
      <c r="F174" s="41">
        <v>215985</v>
      </c>
      <c r="G174" s="53"/>
      <c r="H174" s="53">
        <f t="shared" si="6"/>
        <v>215985</v>
      </c>
    </row>
    <row r="175" spans="1:8" ht="39">
      <c r="A175" s="26" t="s">
        <v>154</v>
      </c>
      <c r="B175" s="90" t="s">
        <v>6</v>
      </c>
      <c r="C175" s="90" t="s">
        <v>56</v>
      </c>
      <c r="D175" s="90" t="s">
        <v>451</v>
      </c>
      <c r="E175" s="91">
        <v>600</v>
      </c>
      <c r="F175" s="41">
        <v>495495</v>
      </c>
      <c r="G175" s="53"/>
      <c r="H175" s="53">
        <f t="shared" si="6"/>
        <v>495495</v>
      </c>
    </row>
    <row r="176" spans="1:8" ht="39" customHeight="1">
      <c r="A176" s="94" t="s">
        <v>627</v>
      </c>
      <c r="B176" s="90" t="s">
        <v>6</v>
      </c>
      <c r="C176" s="90" t="s">
        <v>56</v>
      </c>
      <c r="D176" s="90" t="s">
        <v>486</v>
      </c>
      <c r="E176" s="91">
        <v>600</v>
      </c>
      <c r="F176" s="41">
        <v>20000</v>
      </c>
      <c r="G176" s="53"/>
      <c r="H176" s="53">
        <f t="shared" si="6"/>
        <v>20000</v>
      </c>
    </row>
    <row r="177" spans="1:8" ht="29.25" customHeight="1">
      <c r="A177" s="19" t="s">
        <v>527</v>
      </c>
      <c r="B177" s="90" t="s">
        <v>6</v>
      </c>
      <c r="C177" s="90" t="s">
        <v>56</v>
      </c>
      <c r="D177" s="90" t="s">
        <v>487</v>
      </c>
      <c r="E177" s="91">
        <v>200</v>
      </c>
      <c r="F177" s="41">
        <v>10000</v>
      </c>
      <c r="G177" s="53"/>
      <c r="H177" s="53">
        <f t="shared" si="6"/>
        <v>10000</v>
      </c>
    </row>
    <row r="178" spans="1:8" ht="42.75" customHeight="1">
      <c r="A178" s="19" t="s">
        <v>670</v>
      </c>
      <c r="B178" s="90" t="s">
        <v>6</v>
      </c>
      <c r="C178" s="90" t="s">
        <v>56</v>
      </c>
      <c r="D178" s="90" t="s">
        <v>487</v>
      </c>
      <c r="E178" s="91">
        <v>600</v>
      </c>
      <c r="F178" s="41">
        <v>20000</v>
      </c>
      <c r="G178" s="53"/>
      <c r="H178" s="53">
        <f t="shared" si="6"/>
        <v>20000</v>
      </c>
    </row>
    <row r="179" spans="1:8" ht="42.75" customHeight="1">
      <c r="A179" s="25" t="s">
        <v>678</v>
      </c>
      <c r="B179" s="90" t="s">
        <v>6</v>
      </c>
      <c r="C179" s="90" t="s">
        <v>57</v>
      </c>
      <c r="D179" s="90" t="s">
        <v>676</v>
      </c>
      <c r="E179" s="91">
        <v>600</v>
      </c>
      <c r="F179" s="42">
        <v>1899744.29</v>
      </c>
      <c r="G179" s="53"/>
      <c r="H179" s="53">
        <f t="shared" ref="H179:H180" si="7">F179+G179</f>
        <v>1899744.29</v>
      </c>
    </row>
    <row r="180" spans="1:8" ht="29.25" customHeight="1">
      <c r="A180" s="94" t="s">
        <v>646</v>
      </c>
      <c r="B180" s="90" t="s">
        <v>6</v>
      </c>
      <c r="C180" s="90" t="s">
        <v>57</v>
      </c>
      <c r="D180" s="90" t="s">
        <v>402</v>
      </c>
      <c r="E180" s="91">
        <v>200</v>
      </c>
      <c r="F180" s="41">
        <v>45100</v>
      </c>
      <c r="G180" s="53"/>
      <c r="H180" s="53">
        <f t="shared" si="7"/>
        <v>45100</v>
      </c>
    </row>
    <row r="181" spans="1:8" ht="28.5" customHeight="1">
      <c r="A181" s="94" t="s">
        <v>612</v>
      </c>
      <c r="B181" s="90" t="s">
        <v>6</v>
      </c>
      <c r="C181" s="90" t="s">
        <v>57</v>
      </c>
      <c r="D181" s="90" t="s">
        <v>402</v>
      </c>
      <c r="E181" s="91">
        <v>300</v>
      </c>
      <c r="F181" s="41">
        <v>50000</v>
      </c>
      <c r="G181" s="53"/>
      <c r="H181" s="53">
        <f t="shared" si="6"/>
        <v>50000</v>
      </c>
    </row>
    <row r="182" spans="1:8" ht="42" customHeight="1">
      <c r="A182" s="94" t="s">
        <v>133</v>
      </c>
      <c r="B182" s="90" t="s">
        <v>6</v>
      </c>
      <c r="C182" s="90" t="s">
        <v>57</v>
      </c>
      <c r="D182" s="90" t="s">
        <v>411</v>
      </c>
      <c r="E182" s="91">
        <v>200</v>
      </c>
      <c r="F182" s="41">
        <v>356400</v>
      </c>
      <c r="G182" s="53"/>
      <c r="H182" s="53">
        <f t="shared" si="6"/>
        <v>356400</v>
      </c>
    </row>
    <row r="183" spans="1:8" ht="42" customHeight="1">
      <c r="A183" s="94" t="s">
        <v>123</v>
      </c>
      <c r="B183" s="90" t="s">
        <v>6</v>
      </c>
      <c r="C183" s="90" t="s">
        <v>57</v>
      </c>
      <c r="D183" s="90" t="s">
        <v>411</v>
      </c>
      <c r="E183" s="91">
        <v>600</v>
      </c>
      <c r="F183" s="41">
        <v>30000</v>
      </c>
      <c r="G183" s="53"/>
      <c r="H183" s="53">
        <f t="shared" si="6"/>
        <v>30000</v>
      </c>
    </row>
    <row r="184" spans="1:8" ht="51">
      <c r="A184" s="94" t="s">
        <v>86</v>
      </c>
      <c r="B184" s="90" t="s">
        <v>6</v>
      </c>
      <c r="C184" s="90" t="s">
        <v>57</v>
      </c>
      <c r="D184" s="90" t="s">
        <v>421</v>
      </c>
      <c r="E184" s="91">
        <v>100</v>
      </c>
      <c r="F184" s="41">
        <v>6762900</v>
      </c>
      <c r="G184" s="53"/>
      <c r="H184" s="53">
        <f t="shared" si="6"/>
        <v>6762900</v>
      </c>
    </row>
    <row r="185" spans="1:8" ht="25.5">
      <c r="A185" s="25" t="s">
        <v>138</v>
      </c>
      <c r="B185" s="90" t="s">
        <v>6</v>
      </c>
      <c r="C185" s="90" t="s">
        <v>57</v>
      </c>
      <c r="D185" s="90" t="s">
        <v>421</v>
      </c>
      <c r="E185" s="91">
        <v>200</v>
      </c>
      <c r="F185" s="41">
        <v>1558400</v>
      </c>
      <c r="G185" s="53"/>
      <c r="H185" s="53">
        <f t="shared" si="6"/>
        <v>1558400</v>
      </c>
    </row>
    <row r="186" spans="1:8" ht="23.25" customHeight="1">
      <c r="A186" s="25" t="s">
        <v>87</v>
      </c>
      <c r="B186" s="90" t="s">
        <v>6</v>
      </c>
      <c r="C186" s="90" t="s">
        <v>57</v>
      </c>
      <c r="D186" s="90" t="s">
        <v>421</v>
      </c>
      <c r="E186" s="91">
        <v>800</v>
      </c>
      <c r="F186" s="41">
        <v>5800</v>
      </c>
      <c r="G186" s="53"/>
      <c r="H186" s="53">
        <f t="shared" si="6"/>
        <v>5800</v>
      </c>
    </row>
    <row r="187" spans="1:8" ht="54" customHeight="1">
      <c r="A187" s="24" t="s">
        <v>253</v>
      </c>
      <c r="B187" s="90" t="s">
        <v>6</v>
      </c>
      <c r="C187" s="90" t="s">
        <v>57</v>
      </c>
      <c r="D187" s="90" t="s">
        <v>424</v>
      </c>
      <c r="E187" s="91">
        <v>100</v>
      </c>
      <c r="F187" s="41">
        <v>43390</v>
      </c>
      <c r="G187" s="53"/>
      <c r="H187" s="53">
        <f t="shared" si="6"/>
        <v>43390</v>
      </c>
    </row>
    <row r="188" spans="1:8" ht="53.25" customHeight="1">
      <c r="A188" s="24" t="s">
        <v>254</v>
      </c>
      <c r="B188" s="90" t="s">
        <v>6</v>
      </c>
      <c r="C188" s="90" t="s">
        <v>57</v>
      </c>
      <c r="D188" s="90" t="s">
        <v>425</v>
      </c>
      <c r="E188" s="91">
        <v>100</v>
      </c>
      <c r="F188" s="41">
        <v>869230</v>
      </c>
      <c r="G188" s="53"/>
      <c r="H188" s="53">
        <f t="shared" si="6"/>
        <v>869230</v>
      </c>
    </row>
    <row r="189" spans="1:8" ht="51.75" customHeight="1">
      <c r="A189" s="94" t="s">
        <v>614</v>
      </c>
      <c r="B189" s="90" t="s">
        <v>6</v>
      </c>
      <c r="C189" s="90" t="s">
        <v>57</v>
      </c>
      <c r="D189" s="90" t="s">
        <v>528</v>
      </c>
      <c r="E189" s="91">
        <v>300</v>
      </c>
      <c r="F189" s="96">
        <v>21000</v>
      </c>
      <c r="G189" s="53"/>
      <c r="H189" s="53">
        <f t="shared" si="6"/>
        <v>21000</v>
      </c>
    </row>
    <row r="190" spans="1:8" ht="28.5" customHeight="1">
      <c r="A190" s="94" t="s">
        <v>628</v>
      </c>
      <c r="B190" s="90" t="s">
        <v>6</v>
      </c>
      <c r="C190" s="90" t="s">
        <v>57</v>
      </c>
      <c r="D190" s="90" t="s">
        <v>529</v>
      </c>
      <c r="E190" s="91">
        <v>300</v>
      </c>
      <c r="F190" s="41">
        <v>144000</v>
      </c>
      <c r="G190" s="53"/>
      <c r="H190" s="53">
        <f t="shared" si="6"/>
        <v>144000</v>
      </c>
    </row>
    <row r="191" spans="1:8" ht="28.5" customHeight="1">
      <c r="A191" s="94" t="s">
        <v>629</v>
      </c>
      <c r="B191" s="90" t="s">
        <v>6</v>
      </c>
      <c r="C191" s="90" t="s">
        <v>57</v>
      </c>
      <c r="D191" s="90" t="s">
        <v>530</v>
      </c>
      <c r="E191" s="91">
        <v>300</v>
      </c>
      <c r="F191" s="41">
        <v>105000</v>
      </c>
      <c r="G191" s="53"/>
      <c r="H191" s="53">
        <f t="shared" si="6"/>
        <v>105000</v>
      </c>
    </row>
    <row r="192" spans="1:8" ht="40.5" customHeight="1">
      <c r="A192" s="94" t="s">
        <v>243</v>
      </c>
      <c r="B192" s="90" t="s">
        <v>6</v>
      </c>
      <c r="C192" s="90" t="s">
        <v>57</v>
      </c>
      <c r="D192" s="90" t="s">
        <v>617</v>
      </c>
      <c r="E192" s="91">
        <v>200</v>
      </c>
      <c r="F192" s="41">
        <v>135728.84</v>
      </c>
      <c r="G192" s="53"/>
      <c r="H192" s="53">
        <f t="shared" si="6"/>
        <v>135728.84</v>
      </c>
    </row>
    <row r="193" spans="1:8" ht="55.5" customHeight="1">
      <c r="A193" s="94" t="s">
        <v>631</v>
      </c>
      <c r="B193" s="90" t="s">
        <v>6</v>
      </c>
      <c r="C193" s="90" t="s">
        <v>57</v>
      </c>
      <c r="D193" s="90" t="s">
        <v>618</v>
      </c>
      <c r="E193" s="91">
        <v>300</v>
      </c>
      <c r="F193" s="41">
        <v>9000</v>
      </c>
      <c r="G193" s="53"/>
      <c r="H193" s="53">
        <f t="shared" si="6"/>
        <v>9000</v>
      </c>
    </row>
    <row r="194" spans="1:8" ht="40.5" customHeight="1">
      <c r="A194" s="19" t="s">
        <v>312</v>
      </c>
      <c r="B194" s="90" t="s">
        <v>6</v>
      </c>
      <c r="C194" s="90" t="s">
        <v>57</v>
      </c>
      <c r="D194" s="90" t="s">
        <v>537</v>
      </c>
      <c r="E194" s="91">
        <v>200</v>
      </c>
      <c r="F194" s="41">
        <v>35000</v>
      </c>
      <c r="G194" s="53"/>
      <c r="H194" s="53">
        <f t="shared" si="6"/>
        <v>35000</v>
      </c>
    </row>
    <row r="195" spans="1:8" ht="39">
      <c r="A195" s="19" t="s">
        <v>512</v>
      </c>
      <c r="B195" s="90" t="s">
        <v>6</v>
      </c>
      <c r="C195" s="90" t="s">
        <v>57</v>
      </c>
      <c r="D195" s="90" t="s">
        <v>560</v>
      </c>
      <c r="E195" s="91">
        <v>200</v>
      </c>
      <c r="F195" s="41">
        <v>30000</v>
      </c>
      <c r="G195" s="53"/>
      <c r="H195" s="53">
        <f t="shared" ref="H195:H202" si="8">F195+G195</f>
        <v>30000</v>
      </c>
    </row>
    <row r="196" spans="1:8" ht="39">
      <c r="A196" s="19" t="s">
        <v>630</v>
      </c>
      <c r="B196" s="90" t="s">
        <v>6</v>
      </c>
      <c r="C196" s="90" t="s">
        <v>57</v>
      </c>
      <c r="D196" s="90" t="s">
        <v>560</v>
      </c>
      <c r="E196" s="91">
        <v>600</v>
      </c>
      <c r="F196" s="41">
        <v>100000</v>
      </c>
      <c r="G196" s="53"/>
      <c r="H196" s="53">
        <f t="shared" si="8"/>
        <v>100000</v>
      </c>
    </row>
    <row r="197" spans="1:8" ht="51">
      <c r="A197" s="94" t="s">
        <v>195</v>
      </c>
      <c r="B197" s="90" t="s">
        <v>6</v>
      </c>
      <c r="C197" s="90" t="s">
        <v>57</v>
      </c>
      <c r="D197" s="8">
        <v>4190000370</v>
      </c>
      <c r="E197" s="91">
        <v>100</v>
      </c>
      <c r="F197" s="41">
        <v>1496343</v>
      </c>
      <c r="G197" s="53"/>
      <c r="H197" s="53">
        <f t="shared" si="8"/>
        <v>1496343</v>
      </c>
    </row>
    <row r="198" spans="1:8" ht="38.25">
      <c r="A198" s="94" t="s">
        <v>196</v>
      </c>
      <c r="B198" s="90" t="s">
        <v>6</v>
      </c>
      <c r="C198" s="90" t="s">
        <v>57</v>
      </c>
      <c r="D198" s="8">
        <v>4190000370</v>
      </c>
      <c r="E198" s="91">
        <v>200</v>
      </c>
      <c r="F198" s="41">
        <v>73692</v>
      </c>
      <c r="G198" s="53"/>
      <c r="H198" s="53">
        <f t="shared" si="8"/>
        <v>73692</v>
      </c>
    </row>
    <row r="199" spans="1:8" ht="64.5">
      <c r="A199" s="19" t="s">
        <v>407</v>
      </c>
      <c r="B199" s="90" t="s">
        <v>6</v>
      </c>
      <c r="C199" s="91">
        <v>1004</v>
      </c>
      <c r="D199" s="90" t="s">
        <v>408</v>
      </c>
      <c r="E199" s="91">
        <v>300</v>
      </c>
      <c r="F199" s="41">
        <v>452529.63</v>
      </c>
      <c r="G199" s="53"/>
      <c r="H199" s="53">
        <f t="shared" si="8"/>
        <v>452529.63</v>
      </c>
    </row>
    <row r="200" spans="1:8" ht="54.75" customHeight="1">
      <c r="A200" s="106" t="s">
        <v>684</v>
      </c>
      <c r="B200" s="102" t="s">
        <v>6</v>
      </c>
      <c r="C200" s="102" t="s">
        <v>249</v>
      </c>
      <c r="D200" s="102" t="s">
        <v>280</v>
      </c>
      <c r="E200" s="104">
        <v>100</v>
      </c>
      <c r="F200" s="103">
        <v>19000</v>
      </c>
      <c r="G200" s="105"/>
      <c r="H200" s="105">
        <f>F200+G200</f>
        <v>19000</v>
      </c>
    </row>
    <row r="201" spans="1:8" ht="30.75" customHeight="1">
      <c r="A201" s="94" t="s">
        <v>483</v>
      </c>
      <c r="B201" s="90" t="s">
        <v>6</v>
      </c>
      <c r="C201" s="90" t="s">
        <v>249</v>
      </c>
      <c r="D201" s="90" t="s">
        <v>280</v>
      </c>
      <c r="E201" s="91">
        <v>200</v>
      </c>
      <c r="F201" s="41">
        <v>31000</v>
      </c>
      <c r="G201" s="53"/>
      <c r="H201" s="53">
        <f t="shared" si="8"/>
        <v>31000</v>
      </c>
    </row>
    <row r="202" spans="1:8" ht="54.75" customHeight="1">
      <c r="A202" s="106" t="s">
        <v>263</v>
      </c>
      <c r="B202" s="90" t="s">
        <v>6</v>
      </c>
      <c r="C202" s="91">
        <v>1102</v>
      </c>
      <c r="D202" s="90" t="s">
        <v>532</v>
      </c>
      <c r="E202" s="91">
        <v>100</v>
      </c>
      <c r="F202" s="41">
        <v>200000</v>
      </c>
      <c r="G202" s="53"/>
      <c r="H202" s="53">
        <f t="shared" si="8"/>
        <v>200000</v>
      </c>
    </row>
    <row r="203" spans="1:8" ht="27" customHeight="1">
      <c r="A203" s="92" t="s">
        <v>127</v>
      </c>
      <c r="B203" s="23" t="s">
        <v>126</v>
      </c>
      <c r="C203" s="28"/>
      <c r="D203" s="23"/>
      <c r="E203" s="95"/>
      <c r="F203" s="93">
        <f>+SUM(F204:F218)</f>
        <v>3688574</v>
      </c>
      <c r="G203" s="93">
        <f t="shared" ref="G203:H203" si="9">+SUM(G204:G218)</f>
        <v>0</v>
      </c>
      <c r="H203" s="93">
        <f t="shared" si="9"/>
        <v>3688574</v>
      </c>
    </row>
    <row r="204" spans="1:8" ht="30.75" customHeight="1">
      <c r="A204" s="19" t="s">
        <v>481</v>
      </c>
      <c r="B204" s="90" t="s">
        <v>126</v>
      </c>
      <c r="C204" s="90" t="s">
        <v>46</v>
      </c>
      <c r="D204" s="8">
        <v>2240100230</v>
      </c>
      <c r="E204" s="91">
        <v>200</v>
      </c>
      <c r="F204" s="41">
        <v>250000</v>
      </c>
      <c r="G204" s="53"/>
      <c r="H204" s="53">
        <f t="shared" ref="H204:H218" si="10">F204+G204</f>
        <v>250000</v>
      </c>
    </row>
    <row r="205" spans="1:8" ht="39">
      <c r="A205" s="19" t="s">
        <v>306</v>
      </c>
      <c r="B205" s="90" t="s">
        <v>126</v>
      </c>
      <c r="C205" s="90" t="s">
        <v>46</v>
      </c>
      <c r="D205" s="90" t="s">
        <v>536</v>
      </c>
      <c r="E205" s="91">
        <v>200</v>
      </c>
      <c r="F205" s="41">
        <v>80000</v>
      </c>
      <c r="G205" s="53"/>
      <c r="H205" s="53">
        <f t="shared" si="10"/>
        <v>80000</v>
      </c>
    </row>
    <row r="206" spans="1:8" ht="39">
      <c r="A206" s="19" t="s">
        <v>379</v>
      </c>
      <c r="B206" s="90" t="s">
        <v>126</v>
      </c>
      <c r="C206" s="90" t="s">
        <v>46</v>
      </c>
      <c r="D206" s="90" t="s">
        <v>557</v>
      </c>
      <c r="E206" s="91">
        <v>200</v>
      </c>
      <c r="F206" s="41">
        <v>447000</v>
      </c>
      <c r="G206" s="53"/>
      <c r="H206" s="53">
        <f t="shared" si="10"/>
        <v>447000</v>
      </c>
    </row>
    <row r="207" spans="1:8" ht="40.5" customHeight="1">
      <c r="A207" s="94" t="s">
        <v>148</v>
      </c>
      <c r="B207" s="90" t="s">
        <v>126</v>
      </c>
      <c r="C207" s="90" t="s">
        <v>46</v>
      </c>
      <c r="D207" s="8">
        <v>4290020140</v>
      </c>
      <c r="E207" s="91">
        <v>200</v>
      </c>
      <c r="F207" s="41">
        <v>206500</v>
      </c>
      <c r="G207" s="53"/>
      <c r="H207" s="53">
        <f t="shared" si="10"/>
        <v>206500</v>
      </c>
    </row>
    <row r="208" spans="1:8" ht="38.25">
      <c r="A208" s="94" t="s">
        <v>388</v>
      </c>
      <c r="B208" s="90" t="s">
        <v>126</v>
      </c>
      <c r="C208" s="90" t="s">
        <v>56</v>
      </c>
      <c r="D208" s="90" t="s">
        <v>535</v>
      </c>
      <c r="E208" s="91">
        <v>200</v>
      </c>
      <c r="F208" s="41">
        <v>190000</v>
      </c>
      <c r="G208" s="53"/>
      <c r="H208" s="53">
        <f t="shared" si="10"/>
        <v>190000</v>
      </c>
    </row>
    <row r="209" spans="1:8" ht="28.5" customHeight="1">
      <c r="A209" s="94" t="s">
        <v>234</v>
      </c>
      <c r="B209" s="90" t="s">
        <v>126</v>
      </c>
      <c r="C209" s="90" t="s">
        <v>56</v>
      </c>
      <c r="D209" s="90" t="s">
        <v>486</v>
      </c>
      <c r="E209" s="91">
        <v>200</v>
      </c>
      <c r="F209" s="41">
        <v>0</v>
      </c>
      <c r="G209" s="53"/>
      <c r="H209" s="53">
        <f t="shared" si="10"/>
        <v>0</v>
      </c>
    </row>
    <row r="210" spans="1:8" ht="29.25" customHeight="1">
      <c r="A210" s="19" t="s">
        <v>527</v>
      </c>
      <c r="B210" s="90" t="s">
        <v>126</v>
      </c>
      <c r="C210" s="90" t="s">
        <v>56</v>
      </c>
      <c r="D210" s="90" t="s">
        <v>487</v>
      </c>
      <c r="E210" s="91">
        <v>200</v>
      </c>
      <c r="F210" s="41">
        <v>90000</v>
      </c>
      <c r="G210" s="53"/>
      <c r="H210" s="53">
        <f t="shared" si="10"/>
        <v>90000</v>
      </c>
    </row>
    <row r="211" spans="1:8" ht="39">
      <c r="A211" s="19" t="s">
        <v>488</v>
      </c>
      <c r="B211" s="90" t="s">
        <v>126</v>
      </c>
      <c r="C211" s="90" t="s">
        <v>56</v>
      </c>
      <c r="D211" s="90" t="s">
        <v>489</v>
      </c>
      <c r="E211" s="91">
        <v>200</v>
      </c>
      <c r="F211" s="41">
        <v>10000</v>
      </c>
      <c r="G211" s="53"/>
      <c r="H211" s="53">
        <f t="shared" si="10"/>
        <v>10000</v>
      </c>
    </row>
    <row r="212" spans="1:8" ht="38.25">
      <c r="A212" s="94" t="s">
        <v>133</v>
      </c>
      <c r="B212" s="90" t="s">
        <v>126</v>
      </c>
      <c r="C212" s="90" t="s">
        <v>57</v>
      </c>
      <c r="D212" s="90" t="s">
        <v>411</v>
      </c>
      <c r="E212" s="91">
        <v>200</v>
      </c>
      <c r="F212" s="41">
        <v>120000</v>
      </c>
      <c r="G212" s="53"/>
      <c r="H212" s="53">
        <f t="shared" si="10"/>
        <v>120000</v>
      </c>
    </row>
    <row r="213" spans="1:8" ht="39">
      <c r="A213" s="19" t="s">
        <v>512</v>
      </c>
      <c r="B213" s="90" t="s">
        <v>126</v>
      </c>
      <c r="C213" s="90" t="s">
        <v>57</v>
      </c>
      <c r="D213" s="90" t="s">
        <v>560</v>
      </c>
      <c r="E213" s="91">
        <v>200</v>
      </c>
      <c r="F213" s="41">
        <v>85000</v>
      </c>
      <c r="G213" s="53"/>
      <c r="H213" s="53">
        <f t="shared" si="10"/>
        <v>85000</v>
      </c>
    </row>
    <row r="214" spans="1:8" ht="51">
      <c r="A214" s="94" t="s">
        <v>125</v>
      </c>
      <c r="B214" s="90" t="s">
        <v>126</v>
      </c>
      <c r="C214" s="90" t="s">
        <v>128</v>
      </c>
      <c r="D214" s="90" t="s">
        <v>120</v>
      </c>
      <c r="E214" s="20" t="s">
        <v>7</v>
      </c>
      <c r="F214" s="41">
        <v>1768336</v>
      </c>
      <c r="G214" s="53"/>
      <c r="H214" s="53">
        <f t="shared" si="10"/>
        <v>1768336</v>
      </c>
    </row>
    <row r="215" spans="1:8" ht="30" customHeight="1">
      <c r="A215" s="94" t="s">
        <v>146</v>
      </c>
      <c r="B215" s="90" t="s">
        <v>126</v>
      </c>
      <c r="C215" s="90" t="s">
        <v>128</v>
      </c>
      <c r="D215" s="90" t="s">
        <v>120</v>
      </c>
      <c r="E215" s="20" t="s">
        <v>72</v>
      </c>
      <c r="F215" s="41">
        <v>159738</v>
      </c>
      <c r="G215" s="53"/>
      <c r="H215" s="53">
        <f t="shared" si="10"/>
        <v>159738</v>
      </c>
    </row>
    <row r="216" spans="1:8" ht="25.5">
      <c r="A216" s="94" t="s">
        <v>194</v>
      </c>
      <c r="B216" s="90" t="s">
        <v>126</v>
      </c>
      <c r="C216" s="90" t="s">
        <v>128</v>
      </c>
      <c r="D216" s="90" t="s">
        <v>120</v>
      </c>
      <c r="E216" s="20" t="s">
        <v>193</v>
      </c>
      <c r="F216" s="41">
        <v>2000</v>
      </c>
      <c r="G216" s="53"/>
      <c r="H216" s="53">
        <f t="shared" si="10"/>
        <v>2000</v>
      </c>
    </row>
    <row r="217" spans="1:8" ht="39">
      <c r="A217" s="19" t="s">
        <v>272</v>
      </c>
      <c r="B217" s="90" t="s">
        <v>126</v>
      </c>
      <c r="C217" s="90" t="s">
        <v>62</v>
      </c>
      <c r="D217" s="8" t="s">
        <v>492</v>
      </c>
      <c r="E217" s="91">
        <v>400</v>
      </c>
      <c r="F217" s="41">
        <v>0</v>
      </c>
      <c r="G217" s="53"/>
      <c r="H217" s="53">
        <f t="shared" si="10"/>
        <v>0</v>
      </c>
    </row>
    <row r="218" spans="1:8" ht="29.25" customHeight="1">
      <c r="A218" s="94" t="s">
        <v>483</v>
      </c>
      <c r="B218" s="90" t="s">
        <v>126</v>
      </c>
      <c r="C218" s="90" t="s">
        <v>249</v>
      </c>
      <c r="D218" s="90" t="s">
        <v>280</v>
      </c>
      <c r="E218" s="91">
        <v>200</v>
      </c>
      <c r="F218" s="41">
        <v>280000</v>
      </c>
      <c r="G218" s="53"/>
      <c r="H218" s="53">
        <f t="shared" si="10"/>
        <v>280000</v>
      </c>
    </row>
    <row r="219" spans="1:8" ht="18" customHeight="1">
      <c r="A219" s="68" t="s">
        <v>16</v>
      </c>
      <c r="B219" s="49"/>
      <c r="C219" s="49"/>
      <c r="D219" s="49"/>
      <c r="E219" s="49"/>
      <c r="F219" s="93">
        <f>F17+F78+F75+F121+F203</f>
        <v>261040432.97</v>
      </c>
      <c r="G219" s="93">
        <f t="shared" ref="G219:H219" si="11">G17+G78+G75+G121+G203</f>
        <v>-597709.4</v>
      </c>
      <c r="H219" s="93">
        <f t="shared" si="11"/>
        <v>260442723.56999999</v>
      </c>
    </row>
  </sheetData>
  <mergeCells count="13">
    <mergeCell ref="A12:F12"/>
    <mergeCell ref="A13:F13"/>
    <mergeCell ref="E15:H15"/>
    <mergeCell ref="D6:H6"/>
    <mergeCell ref="D7:H7"/>
    <mergeCell ref="D8:H8"/>
    <mergeCell ref="D9:H9"/>
    <mergeCell ref="C10:H10"/>
    <mergeCell ref="E1:H1"/>
    <mergeCell ref="E2:H2"/>
    <mergeCell ref="E3:H3"/>
    <mergeCell ref="D4:H4"/>
    <mergeCell ref="D5:H5"/>
  </mergeCells>
  <pageMargins left="0.9055118110236221" right="0.31496062992125984" top="0.35433070866141736" bottom="0.35433070866141736" header="0" footer="0"/>
  <pageSetup paperSize="9" scale="65" orientation="portrait" r:id="rId1"/>
  <rowBreaks count="7" manualBreakCount="7">
    <brk id="38" max="7" man="1"/>
    <brk id="67" max="7" man="1"/>
    <brk id="100" max="7" man="1"/>
    <brk id="126" max="7" man="1"/>
    <brk id="150" max="7" man="1"/>
    <brk id="169" max="7" man="1"/>
    <brk id="19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Приложение 1</vt:lpstr>
      <vt:lpstr>Приложение 2</vt:lpstr>
      <vt:lpstr>Приложение 3</vt:lpstr>
      <vt:lpstr>Приложение 4</vt:lpstr>
      <vt:lpstr>Приложение 5</vt:lpstr>
      <vt:lpstr>'Приложение 3'!Область_печати</vt:lpstr>
      <vt:lpstr>'Приложение 5'!Область_печати</vt:lpstr>
    </vt:vector>
  </TitlesOfParts>
  <Company>Финансовый отдел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</dc:creator>
  <cp:lastModifiedBy>ФО</cp:lastModifiedBy>
  <cp:lastPrinted>2021-05-11T11:58:14Z</cp:lastPrinted>
  <dcterms:created xsi:type="dcterms:W3CDTF">2014-09-25T13:17:34Z</dcterms:created>
  <dcterms:modified xsi:type="dcterms:W3CDTF">2021-05-11T11:58:51Z</dcterms:modified>
</cp:coreProperties>
</file>