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activeTab="3"/>
  </bookViews>
  <sheets>
    <sheet name="Приложение 1" sheetId="32" r:id="rId1"/>
    <sheet name="Приложение 2" sheetId="48" r:id="rId2"/>
    <sheet name="Приложение 3" sheetId="34" r:id="rId3"/>
    <sheet name="Приложение 4" sheetId="45" r:id="rId4"/>
    <sheet name="Приложение 5" sheetId="28" r:id="rId5"/>
    <sheet name="Приложение 6" sheetId="29" r:id="rId6"/>
  </sheets>
  <definedNames>
    <definedName name="_xlnm.Print_Area" localSheetId="3">'Приложение 4'!$A$1:$F$342</definedName>
  </definedNames>
  <calcPr calcId="124519"/>
</workbook>
</file>

<file path=xl/calcChain.xml><?xml version="1.0" encoding="utf-8"?>
<calcChain xmlns="http://schemas.openxmlformats.org/spreadsheetml/2006/main">
  <c r="E185" i="45"/>
  <c r="F185"/>
  <c r="D185"/>
  <c r="E194"/>
  <c r="F194"/>
  <c r="D194"/>
  <c r="E208"/>
  <c r="F208"/>
  <c r="D208"/>
  <c r="H117" i="29"/>
  <c r="E253" i="45"/>
  <c r="D253"/>
  <c r="F256"/>
  <c r="H169" i="29" l="1"/>
  <c r="H170"/>
  <c r="F210" i="45"/>
  <c r="F209"/>
  <c r="C85" i="32"/>
  <c r="D17"/>
  <c r="E17"/>
  <c r="C17"/>
  <c r="D59"/>
  <c r="E59"/>
  <c r="D58"/>
  <c r="E58"/>
  <c r="C59"/>
  <c r="C58" s="1"/>
  <c r="E61"/>
  <c r="E62"/>
  <c r="E63"/>
  <c r="E60"/>
  <c r="E127"/>
  <c r="E126" s="1"/>
  <c r="E125" s="1"/>
  <c r="D126"/>
  <c r="D125" s="1"/>
  <c r="C49"/>
  <c r="C48" s="1"/>
  <c r="H52" i="29"/>
  <c r="E313" i="45"/>
  <c r="D313"/>
  <c r="F331"/>
  <c r="D286" l="1"/>
  <c r="D285" s="1"/>
  <c r="E286"/>
  <c r="E285" s="1"/>
  <c r="F287"/>
  <c r="H41" i="29"/>
  <c r="F286" i="45" l="1"/>
  <c r="F285"/>
  <c r="E150"/>
  <c r="D150"/>
  <c r="E162"/>
  <c r="E160"/>
  <c r="D160"/>
  <c r="D162"/>
  <c r="E164"/>
  <c r="D164"/>
  <c r="F165"/>
  <c r="F164" s="1"/>
  <c r="F163"/>
  <c r="F162" s="1"/>
  <c r="F161"/>
  <c r="F160" s="1"/>
  <c r="H184" i="29"/>
  <c r="C71" i="32"/>
  <c r="C70" s="1"/>
  <c r="G216" i="29" l="1"/>
  <c r="F216"/>
  <c r="H219"/>
  <c r="F71"/>
  <c r="G71"/>
  <c r="H126"/>
  <c r="H87"/>
  <c r="D104" i="45"/>
  <c r="D103"/>
  <c r="E104"/>
  <c r="E103"/>
  <c r="D43" i="32"/>
  <c r="D77"/>
  <c r="C77"/>
  <c r="E80"/>
  <c r="E50"/>
  <c r="E49" s="1"/>
  <c r="E48" s="1"/>
  <c r="D296" i="45" l="1"/>
  <c r="C99" i="32"/>
  <c r="E296" i="45" l="1"/>
  <c r="E297"/>
  <c r="D297"/>
  <c r="F305"/>
  <c r="G19" i="29"/>
  <c r="F19"/>
  <c r="F127"/>
  <c r="G127"/>
  <c r="H128"/>
  <c r="H74"/>
  <c r="F307" i="45"/>
  <c r="H136" i="29"/>
  <c r="I127"/>
  <c r="J127"/>
  <c r="K127"/>
  <c r="G68"/>
  <c r="H206"/>
  <c r="E241" i="45"/>
  <c r="D241"/>
  <c r="F244"/>
  <c r="D71" i="32" l="1"/>
  <c r="D70" s="1"/>
  <c r="D19"/>
  <c r="H211" i="29"/>
  <c r="E340" i="45"/>
  <c r="D340"/>
  <c r="E21"/>
  <c r="D21"/>
  <c r="F22"/>
  <c r="H213" i="29"/>
  <c r="F105" i="45"/>
  <c r="H156" i="29"/>
  <c r="H157"/>
  <c r="H98"/>
  <c r="H85"/>
  <c r="E133" i="45"/>
  <c r="D133"/>
  <c r="E167"/>
  <c r="D167"/>
  <c r="F174"/>
  <c r="F175"/>
  <c r="F135"/>
  <c r="E98" i="32"/>
  <c r="E72"/>
  <c r="E71" s="1"/>
  <c r="E70" s="1"/>
  <c r="F216" i="45"/>
  <c r="I19" i="29"/>
  <c r="J19"/>
  <c r="K19"/>
  <c r="F104" i="45" l="1"/>
  <c r="F103"/>
  <c r="H143" i="29"/>
  <c r="H142"/>
  <c r="H67"/>
  <c r="H49"/>
  <c r="F207" i="45"/>
  <c r="F206"/>
  <c r="E37"/>
  <c r="D37"/>
  <c r="E44"/>
  <c r="D44"/>
  <c r="D43" s="1"/>
  <c r="F46"/>
  <c r="E119" i="32"/>
  <c r="H118" i="29"/>
  <c r="F255" i="45"/>
  <c r="H48" i="29"/>
  <c r="F38" i="45"/>
  <c r="F37" s="1"/>
  <c r="F36"/>
  <c r="D141" l="1"/>
  <c r="E141"/>
  <c r="H60" i="29" l="1"/>
  <c r="H130"/>
  <c r="H218"/>
  <c r="H47"/>
  <c r="H43"/>
  <c r="E334" i="45"/>
  <c r="D334"/>
  <c r="F337"/>
  <c r="E29"/>
  <c r="D29"/>
  <c r="F31"/>
  <c r="F156"/>
  <c r="F143"/>
  <c r="E121" i="32"/>
  <c r="D120"/>
  <c r="E120"/>
  <c r="C120"/>
  <c r="E104" l="1"/>
  <c r="E103" s="1"/>
  <c r="D103"/>
  <c r="C103"/>
  <c r="H94" i="29" l="1"/>
  <c r="E92" i="45"/>
  <c r="D92"/>
  <c r="F95"/>
  <c r="D99" i="32"/>
  <c r="C101"/>
  <c r="D101"/>
  <c r="E102"/>
  <c r="E101" s="1"/>
  <c r="H154" i="29"/>
  <c r="H155"/>
  <c r="H167"/>
  <c r="H144"/>
  <c r="H78"/>
  <c r="H51"/>
  <c r="F332" i="45"/>
  <c r="F173" l="1"/>
  <c r="F172"/>
  <c r="F151"/>
  <c r="E99"/>
  <c r="D99"/>
  <c r="F102"/>
  <c r="E100" i="32"/>
  <c r="E99" s="1"/>
  <c r="I71" i="29"/>
  <c r="J71"/>
  <c r="K71"/>
  <c r="H90"/>
  <c r="H91" l="1"/>
  <c r="H93"/>
  <c r="F96" i="45"/>
  <c r="E93" i="32"/>
  <c r="E92" s="1"/>
  <c r="D92"/>
  <c r="C92"/>
  <c r="E74" i="45"/>
  <c r="D74"/>
  <c r="F75"/>
  <c r="E95" i="32"/>
  <c r="E94" s="1"/>
  <c r="D94"/>
  <c r="C94"/>
  <c r="H193" i="29"/>
  <c r="F178" i="45"/>
  <c r="E40" i="34"/>
  <c r="D40"/>
  <c r="C40"/>
  <c r="C39" s="1"/>
  <c r="C34" s="1"/>
  <c r="C33" s="1"/>
  <c r="E39"/>
  <c r="D39"/>
  <c r="E37"/>
  <c r="D37"/>
  <c r="C37"/>
  <c r="E36"/>
  <c r="D36"/>
  <c r="C36"/>
  <c r="E35"/>
  <c r="E34" s="1"/>
  <c r="E33" s="1"/>
  <c r="D35"/>
  <c r="C35"/>
  <c r="D34"/>
  <c r="D33"/>
  <c r="H229" i="29" l="1"/>
  <c r="H152"/>
  <c r="H153"/>
  <c r="H148"/>
  <c r="H149"/>
  <c r="H145"/>
  <c r="H95"/>
  <c r="H92"/>
  <c r="H57"/>
  <c r="E55" i="45"/>
  <c r="D55"/>
  <c r="F94"/>
  <c r="F170"/>
  <c r="F171"/>
  <c r="F152"/>
  <c r="F58" l="1"/>
  <c r="H230" i="29" l="1"/>
  <c r="H228"/>
  <c r="H227"/>
  <c r="H226"/>
  <c r="H225"/>
  <c r="H224"/>
  <c r="H223"/>
  <c r="H222"/>
  <c r="H221"/>
  <c r="H220"/>
  <c r="H217"/>
  <c r="H215"/>
  <c r="H214"/>
  <c r="H212"/>
  <c r="H210"/>
  <c r="H209"/>
  <c r="H208"/>
  <c r="H207"/>
  <c r="H205"/>
  <c r="H204"/>
  <c r="H203"/>
  <c r="H202"/>
  <c r="H201"/>
  <c r="H200"/>
  <c r="H199"/>
  <c r="H198"/>
  <c r="H197"/>
  <c r="H196"/>
  <c r="H195"/>
  <c r="H194"/>
  <c r="H192"/>
  <c r="H191"/>
  <c r="H190"/>
  <c r="H189"/>
  <c r="H188"/>
  <c r="H187"/>
  <c r="H186"/>
  <c r="H185"/>
  <c r="H183"/>
  <c r="H182"/>
  <c r="H181"/>
  <c r="H180"/>
  <c r="H179"/>
  <c r="H178"/>
  <c r="H177"/>
  <c r="H176"/>
  <c r="H175"/>
  <c r="H174"/>
  <c r="H173"/>
  <c r="H172"/>
  <c r="H171"/>
  <c r="H168"/>
  <c r="H166"/>
  <c r="H165"/>
  <c r="H164"/>
  <c r="H163"/>
  <c r="H162"/>
  <c r="H161"/>
  <c r="H160"/>
  <c r="H159"/>
  <c r="H158"/>
  <c r="H151"/>
  <c r="H150"/>
  <c r="H147"/>
  <c r="H146"/>
  <c r="H141"/>
  <c r="H140"/>
  <c r="H139"/>
  <c r="H138"/>
  <c r="H137"/>
  <c r="H135"/>
  <c r="H134"/>
  <c r="H133"/>
  <c r="H131"/>
  <c r="H129"/>
  <c r="H125"/>
  <c r="H124"/>
  <c r="H123"/>
  <c r="H122"/>
  <c r="H121"/>
  <c r="H120"/>
  <c r="H119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7"/>
  <c r="H96"/>
  <c r="H89"/>
  <c r="H88"/>
  <c r="H86"/>
  <c r="H84"/>
  <c r="H83"/>
  <c r="H82"/>
  <c r="H81"/>
  <c r="H80"/>
  <c r="H79"/>
  <c r="H77"/>
  <c r="H76"/>
  <c r="H75"/>
  <c r="H73"/>
  <c r="H72"/>
  <c r="H70"/>
  <c r="H69"/>
  <c r="J231"/>
  <c r="K231"/>
  <c r="H66"/>
  <c r="H65"/>
  <c r="H64"/>
  <c r="H63"/>
  <c r="H61"/>
  <c r="H59"/>
  <c r="H58"/>
  <c r="H56"/>
  <c r="H55"/>
  <c r="H54"/>
  <c r="H53"/>
  <c r="H50"/>
  <c r="H46"/>
  <c r="H45"/>
  <c r="H44"/>
  <c r="H42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D50" i="28"/>
  <c r="D46"/>
  <c r="D43"/>
  <c r="D37"/>
  <c r="D33"/>
  <c r="D29"/>
  <c r="E52"/>
  <c r="E50" s="1"/>
  <c r="E51"/>
  <c r="E49"/>
  <c r="E48"/>
  <c r="E47"/>
  <c r="E45"/>
  <c r="E44"/>
  <c r="E42"/>
  <c r="E41"/>
  <c r="E40"/>
  <c r="E39"/>
  <c r="E38"/>
  <c r="E36"/>
  <c r="E35"/>
  <c r="E34"/>
  <c r="E32"/>
  <c r="E31"/>
  <c r="E30"/>
  <c r="D25"/>
  <c r="E27"/>
  <c r="E25" s="1"/>
  <c r="D16"/>
  <c r="E18"/>
  <c r="E19"/>
  <c r="E20"/>
  <c r="E21"/>
  <c r="E22"/>
  <c r="E23"/>
  <c r="E24"/>
  <c r="E17"/>
  <c r="F330" i="45"/>
  <c r="F329"/>
  <c r="H216" i="29" l="1"/>
  <c r="H71"/>
  <c r="E43" i="28"/>
  <c r="H127" i="29"/>
  <c r="H68"/>
  <c r="E46" i="28"/>
  <c r="E33"/>
  <c r="E37"/>
  <c r="E29"/>
  <c r="D53"/>
  <c r="E16"/>
  <c r="F34" i="45"/>
  <c r="F33" s="1"/>
  <c r="F32" s="1"/>
  <c r="E33"/>
  <c r="E32" s="1"/>
  <c r="D33"/>
  <c r="D32" s="1"/>
  <c r="E53" i="28" l="1"/>
  <c r="E73" i="45"/>
  <c r="D73"/>
  <c r="F76"/>
  <c r="E339"/>
  <c r="E333"/>
  <c r="E312"/>
  <c r="E293"/>
  <c r="E290"/>
  <c r="E289" s="1"/>
  <c r="E288" s="1"/>
  <c r="E283"/>
  <c r="E282" s="1"/>
  <c r="E281" s="1"/>
  <c r="E279"/>
  <c r="E278" s="1"/>
  <c r="E276"/>
  <c r="E275" s="1"/>
  <c r="E267"/>
  <c r="E266" s="1"/>
  <c r="E262"/>
  <c r="E257"/>
  <c r="E247"/>
  <c r="E240"/>
  <c r="E236"/>
  <c r="E235" s="1"/>
  <c r="E231"/>
  <c r="E230" s="1"/>
  <c r="E220"/>
  <c r="E219" s="1"/>
  <c r="E215"/>
  <c r="E212"/>
  <c r="E186"/>
  <c r="E182"/>
  <c r="E181" s="1"/>
  <c r="E166"/>
  <c r="E157"/>
  <c r="E149" s="1"/>
  <c r="E146"/>
  <c r="E145" s="1"/>
  <c r="E144" s="1"/>
  <c r="E140"/>
  <c r="E138"/>
  <c r="E137" s="1"/>
  <c r="E132"/>
  <c r="E131" s="1"/>
  <c r="E128"/>
  <c r="E127" s="1"/>
  <c r="E126" s="1"/>
  <c r="E119"/>
  <c r="E118" s="1"/>
  <c r="E117" s="1"/>
  <c r="E112"/>
  <c r="E111" s="1"/>
  <c r="E110" s="1"/>
  <c r="E108"/>
  <c r="E107" s="1"/>
  <c r="E106" s="1"/>
  <c r="E98"/>
  <c r="F93"/>
  <c r="E91"/>
  <c r="E88"/>
  <c r="E87" s="1"/>
  <c r="E86" s="1"/>
  <c r="E83"/>
  <c r="E82" s="1"/>
  <c r="F80"/>
  <c r="E79"/>
  <c r="E78" s="1"/>
  <c r="E71"/>
  <c r="E70" s="1"/>
  <c r="E68"/>
  <c r="E67" s="1"/>
  <c r="E65"/>
  <c r="E64" s="1"/>
  <c r="E60"/>
  <c r="E59" s="1"/>
  <c r="E54"/>
  <c r="E52"/>
  <c r="E48"/>
  <c r="E47" s="1"/>
  <c r="E43"/>
  <c r="F221"/>
  <c r="F222"/>
  <c r="F223"/>
  <c r="F224"/>
  <c r="F225"/>
  <c r="F226"/>
  <c r="F227"/>
  <c r="F228"/>
  <c r="F229"/>
  <c r="F232"/>
  <c r="F233"/>
  <c r="F234"/>
  <c r="F237"/>
  <c r="F238"/>
  <c r="F239"/>
  <c r="F242"/>
  <c r="F243"/>
  <c r="F241" s="1"/>
  <c r="F248"/>
  <c r="F249"/>
  <c r="F250"/>
  <c r="F251"/>
  <c r="F252"/>
  <c r="F254"/>
  <c r="F253" s="1"/>
  <c r="F258"/>
  <c r="F259"/>
  <c r="F260"/>
  <c r="F261"/>
  <c r="F263"/>
  <c r="F264"/>
  <c r="F265"/>
  <c r="F268"/>
  <c r="F269"/>
  <c r="F270"/>
  <c r="F271"/>
  <c r="F272"/>
  <c r="F273"/>
  <c r="F274"/>
  <c r="F277"/>
  <c r="F276" s="1"/>
  <c r="F275" s="1"/>
  <c r="F280"/>
  <c r="F279" s="1"/>
  <c r="F278" s="1"/>
  <c r="F284"/>
  <c r="F283" s="1"/>
  <c r="F282" s="1"/>
  <c r="F281" s="1"/>
  <c r="F291"/>
  <c r="F290" s="1"/>
  <c r="F289" s="1"/>
  <c r="F288" s="1"/>
  <c r="F294"/>
  <c r="F295"/>
  <c r="F298"/>
  <c r="F299"/>
  <c r="F300"/>
  <c r="F301"/>
  <c r="F302"/>
  <c r="F303"/>
  <c r="F304"/>
  <c r="F306"/>
  <c r="F308"/>
  <c r="F309"/>
  <c r="F310"/>
  <c r="F311"/>
  <c r="F314"/>
  <c r="F315"/>
  <c r="F316"/>
  <c r="F317"/>
  <c r="F318"/>
  <c r="F319"/>
  <c r="F320"/>
  <c r="F321"/>
  <c r="F322"/>
  <c r="F323"/>
  <c r="F324"/>
  <c r="F325"/>
  <c r="F326"/>
  <c r="F327"/>
  <c r="F328"/>
  <c r="F335"/>
  <c r="F336"/>
  <c r="F338"/>
  <c r="F341"/>
  <c r="F340" s="1"/>
  <c r="F218"/>
  <c r="F217"/>
  <c r="F214"/>
  <c r="F213"/>
  <c r="F205"/>
  <c r="F204"/>
  <c r="F203"/>
  <c r="F202"/>
  <c r="F201"/>
  <c r="F200"/>
  <c r="F199"/>
  <c r="F198"/>
  <c r="F197"/>
  <c r="F196"/>
  <c r="F195"/>
  <c r="F193"/>
  <c r="F192"/>
  <c r="F191"/>
  <c r="F190"/>
  <c r="F189"/>
  <c r="F188"/>
  <c r="F187"/>
  <c r="F184"/>
  <c r="F183"/>
  <c r="F180"/>
  <c r="F177"/>
  <c r="F176"/>
  <c r="F169"/>
  <c r="F168"/>
  <c r="F159"/>
  <c r="F158"/>
  <c r="F155"/>
  <c r="F154"/>
  <c r="F147"/>
  <c r="F146" s="1"/>
  <c r="F145" s="1"/>
  <c r="F144" s="1"/>
  <c r="F153"/>
  <c r="F150" s="1"/>
  <c r="F142"/>
  <c r="F141" s="1"/>
  <c r="F139"/>
  <c r="F138" s="1"/>
  <c r="F137" s="1"/>
  <c r="F134"/>
  <c r="F130"/>
  <c r="F129"/>
  <c r="F125"/>
  <c r="F124"/>
  <c r="F123"/>
  <c r="F122"/>
  <c r="F121"/>
  <c r="F120"/>
  <c r="F116"/>
  <c r="F115"/>
  <c r="F114"/>
  <c r="F113"/>
  <c r="F109"/>
  <c r="F108" s="1"/>
  <c r="F107" s="1"/>
  <c r="F106" s="1"/>
  <c r="F101"/>
  <c r="F100"/>
  <c r="F97"/>
  <c r="F89"/>
  <c r="F88" s="1"/>
  <c r="F87" s="1"/>
  <c r="F86" s="1"/>
  <c r="F85"/>
  <c r="F84"/>
  <c r="F81"/>
  <c r="F72"/>
  <c r="F71" s="1"/>
  <c r="F70" s="1"/>
  <c r="F69"/>
  <c r="F68" s="1"/>
  <c r="F67" s="1"/>
  <c r="F66"/>
  <c r="F65" s="1"/>
  <c r="F64" s="1"/>
  <c r="F63"/>
  <c r="F62"/>
  <c r="F61"/>
  <c r="F57"/>
  <c r="F56"/>
  <c r="F53"/>
  <c r="F52" s="1"/>
  <c r="F51"/>
  <c r="F50"/>
  <c r="F49"/>
  <c r="F45"/>
  <c r="F42"/>
  <c r="F41" s="1"/>
  <c r="F40" s="1"/>
  <c r="E41"/>
  <c r="E40" s="1"/>
  <c r="E28"/>
  <c r="E27" s="1"/>
  <c r="F30"/>
  <c r="F26"/>
  <c r="F25" s="1"/>
  <c r="F24" s="1"/>
  <c r="E25"/>
  <c r="E24" s="1"/>
  <c r="F23"/>
  <c r="F21" s="1"/>
  <c r="F20" s="1"/>
  <c r="E20"/>
  <c r="E124" i="32"/>
  <c r="E123" s="1"/>
  <c r="E122" s="1"/>
  <c r="E85" s="1"/>
  <c r="D123"/>
  <c r="D122" s="1"/>
  <c r="D85" s="1"/>
  <c r="C123"/>
  <c r="C122" s="1"/>
  <c r="F313" i="45" l="1"/>
  <c r="F312" s="1"/>
  <c r="F296"/>
  <c r="F297"/>
  <c r="F133"/>
  <c r="F132" s="1"/>
  <c r="F131" s="1"/>
  <c r="F83"/>
  <c r="F82" s="1"/>
  <c r="F157"/>
  <c r="F149" s="1"/>
  <c r="F167"/>
  <c r="F166" s="1"/>
  <c r="F79"/>
  <c r="F78" s="1"/>
  <c r="F293"/>
  <c r="E90"/>
  <c r="E35"/>
  <c r="F44"/>
  <c r="F43" s="1"/>
  <c r="E77"/>
  <c r="F29"/>
  <c r="F28" s="1"/>
  <c r="F27" s="1"/>
  <c r="F55"/>
  <c r="F99"/>
  <c r="F98" s="1"/>
  <c r="F334"/>
  <c r="F92"/>
  <c r="F91" s="1"/>
  <c r="F140"/>
  <c r="F136" s="1"/>
  <c r="E19"/>
  <c r="E292"/>
  <c r="F74"/>
  <c r="F73" s="1"/>
  <c r="E211"/>
  <c r="E136"/>
  <c r="F48"/>
  <c r="F47" s="1"/>
  <c r="F54"/>
  <c r="F60"/>
  <c r="F59" s="1"/>
  <c r="F119"/>
  <c r="F118" s="1"/>
  <c r="F117" s="1"/>
  <c r="F128"/>
  <c r="F127" s="1"/>
  <c r="F126" s="1"/>
  <c r="F186"/>
  <c r="F212"/>
  <c r="F215"/>
  <c r="F182"/>
  <c r="F339"/>
  <c r="E246"/>
  <c r="E245" s="1"/>
  <c r="F19"/>
  <c r="F112"/>
  <c r="F111" s="1"/>
  <c r="F110" s="1"/>
  <c r="F262"/>
  <c r="F257"/>
  <c r="F247"/>
  <c r="F236"/>
  <c r="F235" s="1"/>
  <c r="F220"/>
  <c r="F219" s="1"/>
  <c r="F231"/>
  <c r="F230" s="1"/>
  <c r="F333"/>
  <c r="F77" l="1"/>
  <c r="E148"/>
  <c r="E342" s="1"/>
  <c r="F90"/>
  <c r="F35"/>
  <c r="F292"/>
  <c r="F246"/>
  <c r="F211"/>
  <c r="E118" i="32"/>
  <c r="D117"/>
  <c r="D116" s="1"/>
  <c r="E117"/>
  <c r="E116" s="1"/>
  <c r="C117"/>
  <c r="C116" s="1"/>
  <c r="D46" l="1"/>
  <c r="D45" s="1"/>
  <c r="D53"/>
  <c r="D56"/>
  <c r="D66"/>
  <c r="D65" s="1"/>
  <c r="D64" s="1"/>
  <c r="D74"/>
  <c r="D73" s="1"/>
  <c r="D69" s="1"/>
  <c r="D78"/>
  <c r="D82"/>
  <c r="D81" s="1"/>
  <c r="E83"/>
  <c r="E82" s="1"/>
  <c r="E81" s="1"/>
  <c r="E79"/>
  <c r="E76"/>
  <c r="E75"/>
  <c r="E68"/>
  <c r="E67"/>
  <c r="E57"/>
  <c r="E56" s="1"/>
  <c r="E55"/>
  <c r="E54"/>
  <c r="E47"/>
  <c r="E46" s="1"/>
  <c r="E45" s="1"/>
  <c r="E44"/>
  <c r="E42"/>
  <c r="E40"/>
  <c r="E30"/>
  <c r="E33"/>
  <c r="E36"/>
  <c r="D41"/>
  <c r="D39"/>
  <c r="E21"/>
  <c r="E22"/>
  <c r="E23"/>
  <c r="E20"/>
  <c r="D18"/>
  <c r="E97"/>
  <c r="D96"/>
  <c r="E96"/>
  <c r="C96"/>
  <c r="E115"/>
  <c r="E113"/>
  <c r="E112" s="1"/>
  <c r="E111"/>
  <c r="E109"/>
  <c r="E106"/>
  <c r="E90"/>
  <c r="E89" s="1"/>
  <c r="E88"/>
  <c r="D114"/>
  <c r="D112"/>
  <c r="D110"/>
  <c r="D108"/>
  <c r="D105"/>
  <c r="D91" s="1"/>
  <c r="D89"/>
  <c r="D87"/>
  <c r="D86" s="1"/>
  <c r="D35"/>
  <c r="D32"/>
  <c r="D29"/>
  <c r="D25"/>
  <c r="D24" s="1"/>
  <c r="D26"/>
  <c r="E27"/>
  <c r="F68" i="29"/>
  <c r="F231" s="1"/>
  <c r="E78" i="32" l="1"/>
  <c r="E77"/>
  <c r="E74"/>
  <c r="E73" s="1"/>
  <c r="E69" s="1"/>
  <c r="D52"/>
  <c r="D51" s="1"/>
  <c r="E53"/>
  <c r="E52" s="1"/>
  <c r="E51" s="1"/>
  <c r="E19"/>
  <c r="E66"/>
  <c r="E65" s="1"/>
  <c r="E64" s="1"/>
  <c r="D38"/>
  <c r="D107"/>
  <c r="D84" s="1"/>
  <c r="C50" i="28"/>
  <c r="C46"/>
  <c r="C43"/>
  <c r="C37"/>
  <c r="C33"/>
  <c r="C29"/>
  <c r="C25"/>
  <c r="C16"/>
  <c r="C53" l="1"/>
  <c r="D128" i="32"/>
  <c r="D339" i="45"/>
  <c r="D333"/>
  <c r="D312"/>
  <c r="D293"/>
  <c r="D290"/>
  <c r="D289" s="1"/>
  <c r="D288" s="1"/>
  <c r="D283"/>
  <c r="D282" s="1"/>
  <c r="D281" s="1"/>
  <c r="D279"/>
  <c r="D278" s="1"/>
  <c r="D276"/>
  <c r="D275" s="1"/>
  <c r="D267"/>
  <c r="D262"/>
  <c r="D257"/>
  <c r="D247"/>
  <c r="D236"/>
  <c r="D235" s="1"/>
  <c r="D231"/>
  <c r="D230" s="1"/>
  <c r="D220"/>
  <c r="D219" s="1"/>
  <c r="D215"/>
  <c r="D212"/>
  <c r="D186"/>
  <c r="D182"/>
  <c r="D181" s="1"/>
  <c r="D166"/>
  <c r="D157"/>
  <c r="D149" s="1"/>
  <c r="D146"/>
  <c r="D145" s="1"/>
  <c r="D144" s="1"/>
  <c r="D140"/>
  <c r="D138"/>
  <c r="D137" s="1"/>
  <c r="D132"/>
  <c r="D131" s="1"/>
  <c r="D128"/>
  <c r="D127" s="1"/>
  <c r="D126" s="1"/>
  <c r="D119"/>
  <c r="D118" s="1"/>
  <c r="D117" s="1"/>
  <c r="D112"/>
  <c r="D111" s="1"/>
  <c r="D110" s="1"/>
  <c r="D108"/>
  <c r="D107" s="1"/>
  <c r="D106" s="1"/>
  <c r="D98"/>
  <c r="D91"/>
  <c r="D88"/>
  <c r="D87" s="1"/>
  <c r="D86" s="1"/>
  <c r="D83"/>
  <c r="D82" s="1"/>
  <c r="D79"/>
  <c r="D78" s="1"/>
  <c r="D71"/>
  <c r="D70" s="1"/>
  <c r="D68"/>
  <c r="D67" s="1"/>
  <c r="D65"/>
  <c r="D64" s="1"/>
  <c r="D60"/>
  <c r="D59" s="1"/>
  <c r="D54"/>
  <c r="D52"/>
  <c r="D48"/>
  <c r="D41"/>
  <c r="D40" s="1"/>
  <c r="D28"/>
  <c r="D27" s="1"/>
  <c r="D25"/>
  <c r="D24" s="1"/>
  <c r="D20"/>
  <c r="C114" i="32"/>
  <c r="C112"/>
  <c r="C110"/>
  <c r="C108"/>
  <c r="C105"/>
  <c r="C91" s="1"/>
  <c r="C89"/>
  <c r="C87"/>
  <c r="C86" s="1"/>
  <c r="C82"/>
  <c r="C81" s="1"/>
  <c r="C78"/>
  <c r="C74"/>
  <c r="C73" s="1"/>
  <c r="C69" s="1"/>
  <c r="C66"/>
  <c r="C65" s="1"/>
  <c r="C64" s="1"/>
  <c r="C56"/>
  <c r="C53"/>
  <c r="C52" s="1"/>
  <c r="C51" s="1"/>
  <c r="C46"/>
  <c r="C45" s="1"/>
  <c r="C43"/>
  <c r="C41"/>
  <c r="C39"/>
  <c r="C35"/>
  <c r="C32"/>
  <c r="C29"/>
  <c r="C26"/>
  <c r="C25"/>
  <c r="C24" s="1"/>
  <c r="C19"/>
  <c r="C18" s="1"/>
  <c r="C107" l="1"/>
  <c r="D47" i="45"/>
  <c r="D77"/>
  <c r="D90"/>
  <c r="D35"/>
  <c r="C38" i="32"/>
  <c r="D246" i="45"/>
  <c r="D211"/>
  <c r="D136"/>
  <c r="C84" i="32"/>
  <c r="D19" i="45"/>
  <c r="D240"/>
  <c r="F240"/>
  <c r="D266"/>
  <c r="F267"/>
  <c r="F266" s="1"/>
  <c r="F245" s="1"/>
  <c r="D292"/>
  <c r="D148" l="1"/>
  <c r="D245"/>
  <c r="C128" i="32"/>
  <c r="E32"/>
  <c r="E35"/>
  <c r="E29"/>
  <c r="E26"/>
  <c r="D342" i="45" l="1"/>
  <c r="F181"/>
  <c r="F148" s="1"/>
  <c r="F342" s="1"/>
  <c r="E39" i="32" l="1"/>
  <c r="E114" l="1"/>
  <c r="E110"/>
  <c r="E108"/>
  <c r="E105"/>
  <c r="E91" s="1"/>
  <c r="E87"/>
  <c r="E86" s="1"/>
  <c r="E43"/>
  <c r="E41"/>
  <c r="E25"/>
  <c r="E24" s="1"/>
  <c r="E18"/>
  <c r="E107" l="1"/>
  <c r="E38"/>
  <c r="E84" l="1"/>
  <c r="E128" l="1"/>
  <c r="E30" i="34" l="1"/>
  <c r="E29" s="1"/>
  <c r="E28" s="1"/>
  <c r="D30"/>
  <c r="D29" s="1"/>
  <c r="D28" s="1"/>
  <c r="C30"/>
  <c r="C29" s="1"/>
  <c r="C28" s="1"/>
  <c r="E25"/>
  <c r="E24" s="1"/>
  <c r="E23" s="1"/>
  <c r="D25"/>
  <c r="D24" s="1"/>
  <c r="D23" s="1"/>
  <c r="C25"/>
  <c r="C24" s="1"/>
  <c r="C23" s="1"/>
  <c r="E21" l="1"/>
  <c r="E19" s="1"/>
  <c r="D21"/>
  <c r="D19" s="1"/>
  <c r="C21"/>
  <c r="C19" s="1"/>
  <c r="I216" i="29" l="1"/>
  <c r="I231" s="1"/>
  <c r="G231"/>
  <c r="H62"/>
  <c r="H19" l="1"/>
  <c r="H231" s="1"/>
</calcChain>
</file>

<file path=xl/sharedStrings.xml><?xml version="1.0" encoding="utf-8"?>
<sst xmlns="http://schemas.openxmlformats.org/spreadsheetml/2006/main" count="1915" uniqueCount="1003">
  <si>
    <t>к решению Совета</t>
  </si>
  <si>
    <t>Тейковского</t>
  </si>
  <si>
    <t>муниципального района</t>
  </si>
  <si>
    <t>Наименование показателя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</si>
  <si>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</si>
  <si>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</si>
  <si>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</si>
  <si>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</si>
  <si>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</si>
  <si>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</si>
  <si>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</si>
  <si>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</si>
  <si>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физической культуры и спорта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</si>
  <si>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</si>
  <si>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</si>
  <si>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</si>
  <si>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</si>
  <si>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</si>
  <si>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</si>
  <si>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</si>
  <si>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</si>
  <si>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</si>
  <si>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</si>
  <si>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</si>
  <si>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</si>
  <si>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</si>
  <si>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</si>
  <si>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</si>
  <si>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</si>
  <si>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</si>
  <si>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</si>
  <si>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</si>
  <si>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</si>
  <si>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</si>
  <si>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</si>
  <si>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</si>
  <si>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</si>
  <si>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</si>
  <si>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</si>
  <si>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</si>
  <si>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</si>
  <si>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</si>
  <si>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</si>
  <si>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</si>
  <si>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</si>
  <si>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</si>
  <si>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</si>
  <si>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</si>
  <si>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</si>
  <si>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</si>
  <si>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</si>
  <si>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</si>
  <si>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</si>
  <si>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</si>
  <si>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</si>
  <si>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</si>
  <si>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</si>
  <si>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</si>
  <si>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</si>
  <si>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</si>
  <si>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</si>
  <si>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</si>
  <si>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</si>
  <si>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</si>
  <si>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</si>
  <si>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</si>
  <si>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</si>
  <si>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</si>
  <si>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</si>
  <si>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</si>
  <si>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</si>
  <si>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</si>
  <si>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</si>
  <si>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</si>
  <si>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</si>
  <si>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</si>
  <si>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</si>
  <si>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</si>
  <si>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</si>
  <si>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</si>
  <si>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</si>
  <si>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 xml:space="preserve">Подпрограмма «Развитие общего образования» </t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</si>
  <si>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</si>
  <si>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</si>
  <si>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</si>
  <si>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</si>
  <si>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</si>
  <si>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</si>
  <si>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</si>
  <si>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</si>
  <si>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кадрового потенциала системы образования»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</si>
  <si>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</si>
  <si>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</si>
  <si>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 xml:space="preserve">Подпрограмма “Реализация основных общеобразовательных программ» </t>
  </si>
  <si>
    <t>Основное мероприятие «Развитие дошкольного образования»</t>
  </si>
  <si>
    <t xml:space="preserve">Основное мероприятие «Развитие общего образования» </t>
  </si>
  <si>
    <t>Основное мероприятие «Развитие общего образования»</t>
  </si>
  <si>
    <t xml:space="preserve">Подпрограмма «Реализация дополнительных общеобразовательных программ» </t>
  </si>
  <si>
    <t>Основное мероприятие «Развитие дополнительного образования»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</si>
  <si>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</si>
  <si>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</si>
  <si>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</si>
  <si>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Основное мероприятие «Организация отдыха и оздоровления детей»</t>
  </si>
  <si>
    <t>Основное мероприятие «Реализация молодежной политики»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</si>
  <si>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</si>
  <si>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</si>
  <si>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</si>
  <si>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</si>
  <si>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</si>
  <si>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</si>
  <si>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Основное мероприятие «Укрепление материально-технической базы учреждений культуры»</t>
  </si>
  <si>
    <t>Основное мероприятие «Повышение средней заработной платы работникам муниципальных учреждений культуры»</t>
  </si>
  <si>
    <t xml:space="preserve">Подпрограмма «Предоставление дополнительного образования в сфере культуры и искусства» 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</si>
  <si>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</si>
  <si>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</si>
  <si>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0300000000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</si>
  <si>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</si>
  <si>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</si>
  <si>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</si>
  <si>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</si>
  <si>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</si>
  <si>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</si>
  <si>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</si>
  <si>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</si>
  <si>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</si>
  <si>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Основное мероприятие «Обеспечение общественного порядка и профилактика правонарушений»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</si>
  <si>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</si>
  <si>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</si>
  <si>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</si>
  <si>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</si>
  <si>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</si>
  <si>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</si>
  <si>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</si>
  <si>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</si>
  <si>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</si>
  <si>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</si>
  <si>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</si>
  <si>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</si>
  <si>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</si>
  <si>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</si>
  <si>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</si>
  <si>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</si>
  <si>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</si>
  <si>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</si>
  <si>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</si>
  <si>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</si>
  <si>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</si>
  <si>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</si>
  <si>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</si>
  <si>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</si>
  <si>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</si>
  <si>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</si>
  <si>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</si>
  <si>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</si>
  <si>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</si>
  <si>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</si>
  <si>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</si>
  <si>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</si>
  <si>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</si>
  <si>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</si>
  <si>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</si>
  <si>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</si>
  <si>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</si>
  <si>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</si>
  <si>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</si>
  <si>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</si>
  <si>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</si>
  <si>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</si>
  <si>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</si>
  <si>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</si>
  <si>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</si>
  <si>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</si>
  <si>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</si>
  <si>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</si>
  <si>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</si>
  <si>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</si>
  <si>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</si>
  <si>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</si>
  <si>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</si>
  <si>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</si>
  <si>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</si>
  <si>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</si>
  <si>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</si>
  <si>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</si>
  <si>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</si>
  <si>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1003</t>
  </si>
  <si>
    <t>Социальное обеспечение населения</t>
  </si>
  <si>
    <t>Основное мероприятие "Организация библиотечного обслуживания населения"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</si>
  <si>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</si>
  <si>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</si>
  <si>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</si>
  <si>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</si>
  <si>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</si>
  <si>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</si>
  <si>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</si>
  <si>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</si>
  <si>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</si>
  <si>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</si>
  <si>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</si>
  <si>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</si>
  <si>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</si>
  <si>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</si>
  <si>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</si>
  <si>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</si>
  <si>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</si>
  <si>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</si>
  <si>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</si>
  <si>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</si>
  <si>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</si>
  <si>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</si>
  <si>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</si>
  <si>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</si>
  <si>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</si>
  <si>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</si>
  <si>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</si>
  <si>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</si>
  <si>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</si>
  <si>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</si>
  <si>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</si>
  <si>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</si>
  <si>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</si>
  <si>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</si>
  <si>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</si>
  <si>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</si>
  <si>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</si>
  <si>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</si>
  <si>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</si>
  <si>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</si>
  <si>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Приложение 2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</si>
  <si>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</si>
  <si>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</si>
  <si>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</si>
  <si>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0703</t>
  </si>
  <si>
    <t>Дополнительное образование детей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</si>
  <si>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</si>
  <si>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</si>
  <si>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</si>
  <si>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</si>
  <si>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</si>
  <si>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</si>
  <si>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</si>
  <si>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</si>
  <si>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</si>
  <si>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</si>
  <si>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Тейковского </t>
  </si>
  <si>
    <t>ДОХОДЫ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</si>
  <si>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</si>
  <si>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</si>
  <si>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</si>
  <si>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</si>
  <si>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</si>
  <si>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</si>
  <si>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</si>
  <si>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</si>
  <si>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</si>
  <si>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</si>
  <si>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 xml:space="preserve"> 000 1050000000 0000 000</t>
  </si>
  <si>
    <t xml:space="preserve">  НАЛОГИ НА СОВОКУПНЫЙ ДОХОД</t>
  </si>
  <si>
    <t xml:space="preserve">  Единый налог на вмененный доход для отдельных видов деятельности</t>
  </si>
  <si>
    <t xml:space="preserve">  Единый сельскохозяйственный налог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</si>
  <si>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</si>
  <si>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</si>
  <si>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</si>
  <si>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</si>
  <si>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</si>
  <si>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</si>
  <si>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</si>
  <si>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</si>
  <si>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</si>
  <si>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</si>
  <si>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</si>
  <si>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040 1110501313 0000 120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</si>
  <si>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</si>
  <si>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000 1130000000 0000 000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</si>
  <si>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</si>
  <si>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</si>
  <si>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</si>
  <si>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</si>
  <si>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</si>
  <si>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</si>
  <si>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</si>
  <si>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</si>
  <si>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</si>
  <si>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</si>
  <si>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000 1160000000 0000 000</t>
  </si>
  <si>
    <t xml:space="preserve">  ШТРАФЫ, САНКЦИИ, ВОЗМЕЩЕНИЕ УЩЕРБА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</si>
  <si>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</si>
  <si>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</si>
  <si>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</si>
  <si>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</si>
  <si>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</si>
  <si>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</si>
  <si>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</si>
  <si>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</si>
  <si>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</si>
  <si>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</si>
  <si>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 Дотации на выравнивание бюджетной обеспеченности</t>
  </si>
  <si>
    <t xml:space="preserve">  Дотации бюджетам муниципальных районов на выравнивание  бюджетной обеспеченности</t>
  </si>
  <si>
    <t xml:space="preserve">  Субсидии бюджетам бюджетной системы Российской Федерации (межбюджетные субсидии)</t>
  </si>
  <si>
    <t xml:space="preserve">  Прочие субсидии</t>
  </si>
  <si>
    <t xml:space="preserve">  Прочие субсидии бюджетам муниципальных районов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</si>
  <si>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</si>
  <si>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</si>
  <si>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 Прочие субвенции</t>
  </si>
  <si>
    <t xml:space="preserve">  Прочие субвенции бюджетам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</si>
  <si>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</si>
  <si>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</si>
  <si>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</si>
  <si>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</si>
  <si>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</si>
  <si>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</si>
  <si>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</si>
  <si>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</si>
  <si>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</si>
  <si>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</si>
  <si>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</si>
  <si>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</si>
  <si>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</si>
  <si>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</si>
  <si>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</si>
  <si>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</si>
  <si>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</si>
  <si>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</si>
  <si>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</si>
  <si>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</si>
  <si>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</si>
  <si>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</si>
  <si>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</si>
  <si>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</si>
  <si>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</si>
  <si>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</si>
  <si>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2020 год</t>
  </si>
  <si>
    <t xml:space="preserve">  Дотации бюджетам бюджетной системы Российской Федерации 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</si>
  <si>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</si>
  <si>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</si>
  <si>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</si>
  <si>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Подпрограмма "Устойчивое развитие сельских территорий Тейковского муниципального района"</t>
  </si>
  <si>
    <t>Основное мероприятие "Устойчивое развитие сельских территорий Тейковского муниципального района"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</si>
  <si>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</si>
  <si>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</si>
  <si>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</si>
  <si>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</si>
  <si>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</si>
  <si>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</si>
  <si>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0500000000</t>
  </si>
  <si>
    <t>0540000000</t>
  </si>
  <si>
    <t>0540100000</t>
  </si>
  <si>
    <t>0540140020</t>
  </si>
  <si>
    <t>0560000000</t>
  </si>
  <si>
    <t>0560100000</t>
  </si>
  <si>
    <t>0560120200</t>
  </si>
  <si>
    <t>0560120210</t>
  </si>
  <si>
    <t>0570000000</t>
  </si>
  <si>
    <t>0570100000</t>
  </si>
  <si>
    <t>0570120220</t>
  </si>
  <si>
    <t>0580000000</t>
  </si>
  <si>
    <t>0580100000</t>
  </si>
  <si>
    <t>0580160050</t>
  </si>
  <si>
    <t>0580120240</t>
  </si>
  <si>
    <t>05Б0000000</t>
  </si>
  <si>
    <t>05Б0100000</t>
  </si>
  <si>
    <t>05В0000000</t>
  </si>
  <si>
    <t>05В0100000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</si>
  <si>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</si>
  <si>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</si>
  <si>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0700000000</t>
  </si>
  <si>
    <t>0710000000</t>
  </si>
  <si>
    <t>0710100000</t>
  </si>
  <si>
    <t>0710120080</t>
  </si>
  <si>
    <t>0720000000</t>
  </si>
  <si>
    <t>0720100000</t>
  </si>
  <si>
    <t>0720120190</t>
  </si>
  <si>
    <t>Муниципальная программа «Информатизация и информационная безопасность Тейковского муниципального района»</t>
  </si>
  <si>
    <t xml:space="preserve">Подпрограмма «Информатизация и информационная безопасность Тейковского муниципального района» 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</si>
  <si>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</si>
  <si>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</si>
  <si>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</si>
  <si>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0900000000</t>
  </si>
  <si>
    <t>0920000000</t>
  </si>
  <si>
    <t>0920100000</t>
  </si>
  <si>
    <t>0920120360</t>
  </si>
  <si>
    <t>0930120390</t>
  </si>
  <si>
    <t>1110000000</t>
  </si>
  <si>
    <t>1110100000</t>
  </si>
  <si>
    <t xml:space="preserve">Организационные меры по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</si>
  <si>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</si>
  <si>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>Приложение 1</t>
  </si>
  <si>
    <t>040 1 11 05035 05 0000 120</t>
  </si>
  <si>
    <t>182 1 05 02010 02 0000 110</t>
  </si>
  <si>
    <t>182 1 05 04020 02 0000 110</t>
  </si>
  <si>
    <t>182 1 05 03010 01 0000 110</t>
  </si>
  <si>
    <t>Приложение 3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</si>
  <si>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</si>
  <si>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</si>
  <si>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</si>
  <si>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Подпрограмма "Подготовка проектов внесения изменений в документы территориального планирования, правила землепользования и застройки"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</si>
  <si>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</si>
  <si>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</si>
  <si>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>Дотации бюджетам муниципальных районов на поддержку мер по обеспечению сбалансированности бюджетов</t>
  </si>
  <si>
    <t>040 1110501305 0000 120</t>
  </si>
  <si>
    <t>Дотации бюджетам на поддержку мер по обеспечению сбалансированности бюджетов</t>
  </si>
  <si>
    <t>(руб.)</t>
  </si>
  <si>
    <t xml:space="preserve"> 000 2021000000 0000 150</t>
  </si>
  <si>
    <t xml:space="preserve"> 000 2021500100 0000 150</t>
  </si>
  <si>
    <t>040 2021500105 0000 150</t>
  </si>
  <si>
    <t>000 2021500200 0000 150</t>
  </si>
  <si>
    <t>040 2021500205 0000 150</t>
  </si>
  <si>
    <t xml:space="preserve"> 000 2022000000 0000 150</t>
  </si>
  <si>
    <t xml:space="preserve"> 000 2022999900 0000 150</t>
  </si>
  <si>
    <t>040 2022999905 0000 150</t>
  </si>
  <si>
    <t xml:space="preserve"> 000 2023000000 0000 150</t>
  </si>
  <si>
    <t xml:space="preserve">  ДОХОДЫ ОТ ОКАЗАНИЯ ПЛАТНЫХ УСЛУГ И КОМПЕНСАЦИИ ЗАТРАТ ГОСУДАРСТВА</t>
  </si>
  <si>
    <t>2021 год</t>
  </si>
  <si>
    <t>040 2 02 35120 05 0000 150</t>
  </si>
  <si>
    <t>040 2 02 39999 05 0000 150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</si>
  <si>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</si>
  <si>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</si>
  <si>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</si>
  <si>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</si>
  <si>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</si>
  <si>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Обеспечение функций отдела образования администрации Тейковского муниципального района  (Иные бюджетные ассигнования)</t>
  </si>
  <si>
    <t>Основное мероприятие "Сохранение, использование, популяризация объектов культурного наследия (памятников истории культуры) Тейковского муниципального района"</t>
  </si>
  <si>
    <t xml:space="preserve">Подпрограмма «Развитие малого и среднего предпринимательства в Тейковском муниципальном районе» </t>
  </si>
  <si>
    <t>0930000000</t>
  </si>
  <si>
    <t>0930100000</t>
  </si>
  <si>
    <t>Непрограммные направления деятельности органов местного самоуправления Тейковского муниципального района</t>
  </si>
  <si>
    <t>0550000000</t>
  </si>
  <si>
    <t>Подпрограмма "Государственная поддержка граждан в сфере ипотечного жилищного кредитования на территории Тейковского муниципального района</t>
  </si>
  <si>
    <t>Основное мероприятие "Государственная поддержка граждан в сфере ипотечного жилищного кредитования"</t>
  </si>
  <si>
    <t>0550100000</t>
  </si>
  <si>
    <t>Организационные меры по формированию патриотического сознания детей и молодежи (Предоставление субсидий бюджетным, автономным учреждениям и иным некоммерческим организациям)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</si>
  <si>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</si>
  <si>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1101</t>
  </si>
  <si>
    <t xml:space="preserve">Подпрограмма «Организация физкультурно- массовых, спортивных мероприятий и участие спортсменов Тейковского муниципального района в районных, областных, зональных и региональных соревнованиях»  </t>
  </si>
  <si>
    <t xml:space="preserve">Проведение ремонтно-реставрационных работ на объекте культурного наследия регионального значения (Закупка товаров, работ и услуг для обеспечения государственных (муниципальных) нужд) </t>
  </si>
  <si>
    <t>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(в том числе  рефинансированному)  (Социальное обеспечение и иные выплаты населению)</t>
  </si>
  <si>
    <t>0550107050</t>
  </si>
  <si>
    <t xml:space="preserve">           (руб.)</t>
  </si>
  <si>
    <t>Физическая культура</t>
  </si>
  <si>
    <t>Муниципальная программа "Обеспечение безопасности граждан, профилактика правонарушений и наркомании в Тейковском муниципальном районе"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</si>
  <si>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2019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</si>
  <si>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   бюджета Тейковского муниципального района по кодам классификации доходов бюджетов на 2020 год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</si>
  <si>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</si>
  <si>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</si>
  <si>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</si>
  <si>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182 1 01 02010 01 0000 110</t>
  </si>
  <si>
    <t>182 1 01 02020 01 0000 110</t>
  </si>
  <si>
    <t>182 1 01 02030 01 0000 110</t>
  </si>
  <si>
    <t>182 1 01 02040 01 0000 110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</si>
  <si>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</si>
  <si>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</si>
  <si>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</si>
  <si>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</si>
  <si>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</si>
  <si>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</si>
  <si>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100 1 03 02231 01 0000 110</t>
  </si>
  <si>
    <t>100 1 03 02241 01 0000 110</t>
  </si>
  <si>
    <t>100 1 03 02251 01 0000 110</t>
  </si>
  <si>
    <t>100 1 03 02261 01 0000 110</t>
  </si>
  <si>
    <t>000 1 05 02000 02 0000 110</t>
  </si>
  <si>
    <t>000 1 05 03000 01 0000 110</t>
  </si>
  <si>
    <t xml:space="preserve">  Налог, взимаемый в связи с применением патентной системы налогообложения</t>
  </si>
  <si>
    <t>000 1 05 04000 02 0000 110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</si>
  <si>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</si>
  <si>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</si>
  <si>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</si>
  <si>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</si>
  <si>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</si>
  <si>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</si>
  <si>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</si>
  <si>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</si>
  <si>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000 1 14 06000 00 0000 430</t>
  </si>
  <si>
    <t>000 1 14 06010 00 0000 430</t>
  </si>
  <si>
    <t>040 1 14 06013 05 0000 430</t>
  </si>
  <si>
    <t>040 1 14 06013 13 0000 430</t>
  </si>
  <si>
    <t xml:space="preserve">  Субвенции бюджетам бюджетной системы Российской Федерации</t>
  </si>
  <si>
    <t xml:space="preserve">  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</si>
  <si>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</si>
  <si>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</si>
  <si>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</si>
  <si>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000 2 02 35082 00 0000 150</t>
  </si>
  <si>
    <t>000 2 02 35120 00 0000 150</t>
  </si>
  <si>
    <t>000 2 02 39999 00 0000 150</t>
  </si>
  <si>
    <t>040 2 02 35082 05 0000 150</t>
  </si>
  <si>
    <t xml:space="preserve">  Налог, взимаемый в связи с применением патентной системы налогообложения, зачисляемый в бюджеты муниципальных районов </t>
  </si>
  <si>
    <t>2022 год</t>
  </si>
  <si>
    <t xml:space="preserve">бюджета Тейковского муниципального района на 2020 год                                             </t>
  </si>
  <si>
    <t>и плановый период 2021 - 2022 г.г.</t>
  </si>
  <si>
    <t>бюджета Тейковского муниципального района на 2020 год по разделам и подразделам функциональной классификации расходов Российской Федерации</t>
  </si>
  <si>
    <t>Утверждено по бюджету на 2020г.</t>
  </si>
  <si>
    <t xml:space="preserve">района на 2020 год </t>
  </si>
  <si>
    <t>Расходы на доведение заработной платы работников до МРОТ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</si>
  <si>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повышение заработной платы работников бюджетной сферы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</si>
  <si>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Проведение официальных физкультурно-оздоровительных и спортивных мероприятий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</si>
  <si>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Подпрограмма "Реализация программ спортивной подготовки по видам спорта"</t>
  </si>
  <si>
    <t>0320000000</t>
  </si>
  <si>
    <t xml:space="preserve">Основное мероприятие "Организация спортивной подготовки по видам спорта" </t>
  </si>
  <si>
    <t>0320100000</t>
  </si>
  <si>
    <t>0320100620</t>
  </si>
  <si>
    <t>Основное мероприятие «Содержание временно пустующих муниципальных жилых и нежилых помещений, а также специализированных жилых помещений Тейковского муниципального района»</t>
  </si>
  <si>
    <t>0560200000</t>
  </si>
  <si>
    <t>Субсидии на возмещение недополученных доходов за коммунальные услуги и содержание временно пустующих муниципальных жилых и нежилых помещений, а также специализированных жилых помещений Тейковского муниципального района (Иные бюджетные ассигнования)</t>
  </si>
  <si>
    <t>0560260070</t>
  </si>
  <si>
    <t xml:space="preserve">Развитие газификации в сельской местности (Закупка товаров, работ и услуг для обеспечения государственных (муниципальных) нужд) </t>
  </si>
  <si>
    <t>4290002181</t>
  </si>
  <si>
    <t>4290002182</t>
  </si>
  <si>
    <t>Муниципальная программа "Развитие муниципальной службы  Тейковского муниципального района на 2018 – 2020 годы"</t>
  </si>
  <si>
    <t xml:space="preserve">Подпрограмма "Повышение квалификации кадров в администрации Тейковского муниципального района" </t>
  </si>
  <si>
    <t>Основное мероприятие "Повышение квалификации кадров"</t>
  </si>
  <si>
    <t>0800000000</t>
  </si>
  <si>
    <t>0810000000</t>
  </si>
  <si>
    <t>0810100000</t>
  </si>
  <si>
    <t>0810100720</t>
  </si>
  <si>
    <t>Муниципальная программа "Противодействие коррупции в  Тейковском муниципальном районе на 2018 – 2020 годы"</t>
  </si>
  <si>
    <t xml:space="preserve">Подпрограмма "Формирование системы антикоррупционного просвещения" </t>
  </si>
  <si>
    <t>Основное мероприятие "Противодействие коррупции в органах местного самоуправления"</t>
  </si>
  <si>
    <t>1000000000</t>
  </si>
  <si>
    <t>1010000000</t>
  </si>
  <si>
    <t>1010100000</t>
  </si>
  <si>
    <t>1010100730</t>
  </si>
  <si>
    <t xml:space="preserve">Подпрограмма "Развитие кадрового потенциала системы образования" 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</si>
  <si>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</si>
  <si>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Организация спортивной подготовки по видам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</si>
  <si>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1102</t>
  </si>
  <si>
    <t>Массовый спорт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</si>
  <si>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2020 год</t>
  </si>
  <si>
    <r>
      <t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</si>
  <si>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</si>
  <si>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</si>
  <si>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</si>
  <si>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</si>
  <si>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</si>
  <si>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(Предоставление субсидий бюджетным, автономным учреждениям и иным некоммерческим организациям)</t>
  </si>
  <si>
    <t xml:space="preserve">Осуществление 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(Закупка товаров, работ и услуг для обеспечения государственных (муниципальных) нужд) </t>
  </si>
  <si>
    <t xml:space="preserve">Осуществление 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</si>
  <si>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 (Закупка товаров, работ и услуг для обеспечения государственных (муниципальных) нужд) 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</si>
  <si>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вложения) </t>
  </si>
  <si>
    <t>023 116 01193 01 0000 140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</si>
  <si>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несоершеннолетних и защите их прав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</si>
  <si>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</si>
  <si>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</si>
  <si>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</si>
  <si>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</si>
  <si>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</si>
  <si>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>2100000000</t>
  </si>
  <si>
    <t>2110000000</t>
  </si>
  <si>
    <t>2110100000</t>
  </si>
  <si>
    <t>2110100020</t>
  </si>
  <si>
    <t>2110100030</t>
  </si>
  <si>
    <t>2110200000</t>
  </si>
  <si>
    <t>2110200040</t>
  </si>
  <si>
    <t>2120000000</t>
  </si>
  <si>
    <t>2120100000</t>
  </si>
  <si>
    <t>2120180090</t>
  </si>
  <si>
    <t>2120180100</t>
  </si>
  <si>
    <t>2120180110</t>
  </si>
  <si>
    <t>2130000000</t>
  </si>
  <si>
    <t>2130100000</t>
  </si>
  <si>
    <t>2130100070</t>
  </si>
  <si>
    <t>2140000000</t>
  </si>
  <si>
    <t>2140100000</t>
  </si>
  <si>
    <t>2140100080</t>
  </si>
  <si>
    <t>2140100110</t>
  </si>
  <si>
    <t>2140100060</t>
  </si>
  <si>
    <t>2140102181</t>
  </si>
  <si>
    <t>2140102182</t>
  </si>
  <si>
    <t>2140200000</t>
  </si>
  <si>
    <t>2140200090</t>
  </si>
  <si>
    <t>2120100140</t>
  </si>
  <si>
    <t>2140200100</t>
  </si>
  <si>
    <t>2140200110</t>
  </si>
  <si>
    <t>2140200060</t>
  </si>
  <si>
    <t>2140202181</t>
  </si>
  <si>
    <t>2140202182</t>
  </si>
  <si>
    <t>2150000000</t>
  </si>
  <si>
    <t>2150100000</t>
  </si>
  <si>
    <t>2150180170</t>
  </si>
  <si>
    <t>2150200000</t>
  </si>
  <si>
    <t>2150280150</t>
  </si>
  <si>
    <t>2160000000</t>
  </si>
  <si>
    <t>2160100000</t>
  </si>
  <si>
    <t>2160100120</t>
  </si>
  <si>
    <t>21601S1420</t>
  </si>
  <si>
    <t>21601S1440</t>
  </si>
  <si>
    <t>2160181440</t>
  </si>
  <si>
    <t>2160181420</t>
  </si>
  <si>
    <t>2160102181</t>
  </si>
  <si>
    <t>2160102182</t>
  </si>
  <si>
    <t>2170000000</t>
  </si>
  <si>
    <t>2170100000</t>
  </si>
  <si>
    <t>2170180200</t>
  </si>
  <si>
    <t>21701S0190</t>
  </si>
  <si>
    <t>218000000</t>
  </si>
  <si>
    <t>2180100000</t>
  </si>
  <si>
    <t>2180100400</t>
  </si>
  <si>
    <t>2180100410</t>
  </si>
  <si>
    <t>2180100420</t>
  </si>
  <si>
    <t>2190000000</t>
  </si>
  <si>
    <t>2190100000</t>
  </si>
  <si>
    <t>2190100440</t>
  </si>
  <si>
    <t>2190100430</t>
  </si>
  <si>
    <t>2200000000</t>
  </si>
  <si>
    <t>2210000000</t>
  </si>
  <si>
    <t>2210100000</t>
  </si>
  <si>
    <t>2210100170</t>
  </si>
  <si>
    <t>2210100180</t>
  </si>
  <si>
    <t>2210200000</t>
  </si>
  <si>
    <t>2210200190</t>
  </si>
  <si>
    <t>2210300000</t>
  </si>
  <si>
    <t>2210380340</t>
  </si>
  <si>
    <t>22103S0340</t>
  </si>
  <si>
    <t>2210302181</t>
  </si>
  <si>
    <t>2210302182</t>
  </si>
  <si>
    <t>2210400000</t>
  </si>
  <si>
    <t>2210400220</t>
  </si>
  <si>
    <t>2220000000</t>
  </si>
  <si>
    <t>2220100000</t>
  </si>
  <si>
    <t>2220100210</t>
  </si>
  <si>
    <t>22201S1430</t>
  </si>
  <si>
    <t>2220181430</t>
  </si>
  <si>
    <t>2220102181</t>
  </si>
  <si>
    <t>2220102182</t>
  </si>
  <si>
    <t>2230000000</t>
  </si>
  <si>
    <t>2230100000</t>
  </si>
  <si>
    <t>2230100990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</si>
  <si>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«Развитие культуры и туризма в  Тейковском муниципальном районе»</t>
    </r>
  </si>
  <si>
    <t xml:space="preserve">Подпрограмма «Развитие культуры Тейковского муниципального района» 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</si>
  <si>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</si>
  <si>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Межбюджетные трансферты на исполнение переданных полномочий по организации библиотечного обслуживания населения, комплектование и обеспечение сохранности библиотечных фондов библиотек сельских поселений (Межбюджетные трансферты) </t>
  </si>
  <si>
    <t>2210408070</t>
  </si>
  <si>
    <t xml:space="preserve">Расходы на формирование доступной среды для инвалидов и других  маломобильных групп населения в учреждениях культуры (Закупка товаров, работ и услуг для обеспечения государственных (муниципальных) нужд) 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</si>
  <si>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</si>
  <si>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</si>
  <si>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Развитие местного и событийного туризма (Закупка товаров, работ и услуг для обеспечения государственных (муниципальных) нужд) </t>
  </si>
  <si>
    <t>2400000000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</si>
  <si>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«Реализация молодежной политики на территории Тейковского муниципального района»</t>
    </r>
  </si>
  <si>
    <t xml:space="preserve">Подпрограмма «Создание условий для развития молодежной политики на территории Тейковского муниципального района» </t>
  </si>
  <si>
    <t>2410000000</t>
  </si>
  <si>
    <t>2410100000</t>
  </si>
  <si>
    <t>2410100150</t>
  </si>
  <si>
    <t>2300000000</t>
  </si>
  <si>
    <t>2310000000</t>
  </si>
  <si>
    <t>2310100000</t>
  </si>
  <si>
    <t>2310160020</t>
  </si>
  <si>
    <t>Предоставление муниципальной услуги «Проведение мероприятий межпоселенческого характера по работе с детьми и молодежью»</t>
  </si>
  <si>
    <t>Муниципальная программа «Поддержка населения в Тейковском муниципальном районе»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</si>
  <si>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</si>
  <si>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</si>
  <si>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</si>
  <si>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</si>
  <si>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</si>
  <si>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r>
      <t xml:space="preserve">Организация и проведение мероприятий для граждан пожилого возраста, направленных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</si>
  <si>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0410100320</t>
  </si>
  <si>
    <t xml:space="preserve">Межбюджетные трансферты на осуществление переданных полномочий сельским поселениям в части содержания муниципального жилого фонда (Межбюджетные трансферты) 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</si>
  <si>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</si>
  <si>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</si>
  <si>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</si>
  <si>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</si>
  <si>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</si>
  <si>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>Подпрограмма «Реализация мероприятий по участию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</si>
  <si>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05Г0000000</t>
  </si>
  <si>
    <t>Основное мероприятие "Участие в организации деятельности по накоплению, сбору и транспортированию твердых коммунальных отходов"</t>
  </si>
  <si>
    <t>05Г0100000</t>
  </si>
  <si>
    <t xml:space="preserve">Межбюджетные трансферты на исполнение переданных полномочий сельским поселениям на участие в организации деятельности по накоплению (в том числе раздельному накоплению), сбору и транспортированию, твердых коммунальных отходов сельских поселений (Межбюджетные трансферты) </t>
  </si>
  <si>
    <t>05Г0108060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</si>
  <si>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</si>
  <si>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</si>
  <si>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t>0920120660</t>
  </si>
  <si>
    <t xml:space="preserve">Выполнение комплексных кадастровых работ (Закупка товаров, работ и услуг для обеспечения государственных (муниципальных) нужд) </t>
  </si>
  <si>
    <t xml:space="preserve">Внедрение мероприятий, направленных на противодействие коррупции в органах местного самоуправления (Закупка товаров, работ и услуг для обеспечения государственных (муниципальных) нужд) </t>
  </si>
  <si>
    <t xml:space="preserve">Повышение квалификации муниципальных служащих администрации Тейковского муниципального района (Закупка товаров, работ и услуг для обеспечения государственных (муниципальных) нужд) </t>
  </si>
  <si>
    <t>0930120400</t>
  </si>
  <si>
    <t xml:space="preserve">Межбюджетные трансферты на исполнение переданных полномочий по дорожной деятельности в отношении автомобильных дорог местного значения (Межбюджетные трансферты) </t>
  </si>
  <si>
    <t xml:space="preserve">Муниципальная программа "Формирование законопослушного поведения участников дорожного движения в Тейковском муниципальном районе" </t>
  </si>
  <si>
    <t xml:space="preserve">Подпрограмма "Формирование законопослушного поведения участников дорожного движения в Тейковском муниципальном районе" </t>
  </si>
  <si>
    <t xml:space="preserve">Основное мероприятие "Предупреждение опасного поведения детей дошкольного и школьного возраста, участников дорожного движения" </t>
  </si>
  <si>
    <t xml:space="preserve">Мероприятия по формированию законопослушного поведения участников дорожного движения в Тейковском муниципальном районе (Закупка товаров, работ и услуг для обеспечения государственных (муниципальных) нужд) </t>
  </si>
  <si>
    <t>Совершенствование учительского корпуса (Социальное обеспечение и иные выплаты населению)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</si>
  <si>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</si>
  <si>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2210100630</t>
  </si>
  <si>
    <t>Предоставление муниципальной услуги «Предоставление общедоступного бесплатного дошкольного образования»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</si>
  <si>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</si>
  <si>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</si>
  <si>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t xml:space="preserve"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подъемные)(Социальное обеспечение и иные выплаты населению) </t>
  </si>
  <si>
    <t xml:space="preserve">Ежемесячные муниципальные компенсации молодым специалистам (Социальное обеспечение и иные выплаты населению) </t>
  </si>
  <si>
    <t xml:space="preserve">Единовременные муниципальные компенсации молодым специалистам (Социальное обеспечение и иные выплаты населению) </t>
  </si>
  <si>
    <t>Подпрограмма "Профилактика правонарушений и наркомании, борьба с преступностью и обеспечение безопасности граждан"</t>
  </si>
  <si>
    <t xml:space="preserve">Профилактика правонарушений и наркомании,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</si>
  <si>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Профилактика правонарушений и наркомании,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</si>
  <si>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</si>
  <si>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Подпрограмма "Сохранение, использование, популяризация и государственная охрана объектов культурного наследия (памятников истории культуры) Тейковского муниципального района"</t>
  </si>
  <si>
    <t>Содержание исполнительных органов местного самоуправления  Тейковского муниципального района</t>
  </si>
  <si>
    <t xml:space="preserve">Прочие непрограммные мероприятия </t>
  </si>
  <si>
    <r>
      <t xml:space="preserve">Оценка недвижимости, признание прав и регулирование отношений по муниципальной собственности и содержание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</si>
  <si>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Выплата вознаграждений к наградам администрации Тейковского муниципального района, премий к Почетным грамотам и других премий (Социальное обеспечение и иные выплаты населению)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</si>
  <si>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</si>
  <si>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</si>
  <si>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</si>
  <si>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</si>
  <si>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</si>
  <si>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</si>
  <si>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</si>
  <si>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</si>
  <si>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000 1 03 02260 01 0000 110</t>
  </si>
  <si>
    <t>Административные штрафы, установленные 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</si>
  <si>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</si>
  <si>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ю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</si>
  <si>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 на 2020 - 2022 годы»</t>
    </r>
  </si>
  <si>
    <t>Муниципальная программа «Развитие образования Тейковского муниципального района на 2020 - 2025 годы»</t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</si>
  <si>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</si>
  <si>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</si>
  <si>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Мероприятия по укреплению материально-технической базы дошкольных образовательных организаций (Закупка товаров, работ и услуг для обеспечения государственных (муниципальных) нужд) 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</si>
  <si>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организациях» </t>
  </si>
  <si>
    <t>от 11.12.2019 г. № 440-р</t>
  </si>
  <si>
    <t xml:space="preserve">от 11.12.2019 г. № 440-р </t>
  </si>
  <si>
    <t xml:space="preserve">Вносимые изменения </t>
  </si>
  <si>
    <t>Приложение 4</t>
  </si>
  <si>
    <t>040 2022516905 0000 150</t>
  </si>
  <si>
    <t>000 2022516900 0000 150</t>
  </si>
  <si>
    <t xml:space="preserve"> 000 2024000000 0000 150</t>
  </si>
  <si>
    <t xml:space="preserve">  Иные межбюджетные трансферты</t>
  </si>
  <si>
    <t xml:space="preserve"> 000 2024001400 0000 150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</si>
  <si>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</si>
  <si>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</si>
  <si>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</si>
  <si>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</si>
  <si>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000 2180000000 0000 000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</si>
  <si>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</si>
  <si>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</si>
  <si>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</si>
  <si>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040 2186001005 0000 150</t>
  </si>
  <si>
    <t>Подпрограмма «Переселение граждан из аварийного жилищного фонда на территории сельских поселений Тейковского муниципального района»</t>
  </si>
  <si>
    <t>05Д0000000</t>
  </si>
  <si>
    <t>Основное мероприятие "Переселение граждан из аварийного жилищного фонда "</t>
  </si>
  <si>
    <t>05Д0100000</t>
  </si>
  <si>
    <t xml:space="preserve">Подпрограмма «Повышение качества жизни детей-сирот Тейковского муниципального района» </t>
  </si>
  <si>
    <t>0420000000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</si>
  <si>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</si>
  <si>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0420100000</t>
  </si>
  <si>
    <t>04201R0820</t>
  </si>
  <si>
    <t xml:space="preserve">Межбюджетные трансферты бюджетам сельских поселений на исполнение части полномочий  по электроснабжению населения (Межбюджетные трансферты) </t>
  </si>
  <si>
    <t xml:space="preserve">Средства, переданные бюджетам поселений для компенсации дополнительных расходов, возникших в результате решений, принятых органами власти муниципального района  (Межбюджетные трансферты) </t>
  </si>
  <si>
    <t>05Д0120203</t>
  </si>
  <si>
    <t>Субсидия организациям коммунального комплекса Тейковского муниципального района на ремонт и содержание уличного водоснабжения населенных пунктов (Иные бюджетные ассигнования)</t>
  </si>
  <si>
    <t>0570160100</t>
  </si>
  <si>
    <t xml:space="preserve"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 </t>
  </si>
  <si>
    <t>2110100010</t>
  </si>
  <si>
    <t>211Е151690</t>
  </si>
  <si>
    <t>211Е452100</t>
  </si>
  <si>
    <t>211Е250970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</si>
  <si>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(Предоставление субсидий бюджетным, автономным учреждениям и иным некоммерческим организациям)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</si>
  <si>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 (Предоставление субсидий бюджетным, автономным учреждениям и иным некоммерческим организациям)</t>
  </si>
  <si>
    <t>21201S0080</t>
  </si>
  <si>
    <t xml:space="preserve">Оценка стоимости жилых помещений, находящихся в собственности граждан, подлежащих расселению (Закупка товаров, работ и услуг для обеспечения государственных (муниципальных) нужд) </t>
  </si>
  <si>
    <t>000 01 06 00 00 00 0000 000</t>
  </si>
  <si>
    <t xml:space="preserve">Иные источники внутреннего финансирования дефицитов бюджетов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</si>
  <si>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</si>
  <si>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</si>
  <si>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</si>
  <si>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</si>
  <si>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</si>
  <si>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</si>
  <si>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</si>
  <si>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</si>
  <si>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</si>
  <si>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</si>
  <si>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</si>
  <si>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</si>
  <si>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</si>
  <si>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</si>
  <si>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 (Закупка товаров, работ и услуг для обеспечения государственных (муниципальных) нужд)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</si>
  <si>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</si>
  <si>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000 2022521000 0000 150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</si>
  <si>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</si>
  <si>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040 2022521005 0000 150</t>
  </si>
  <si>
    <t>000 202 3002400 0000 150</t>
  </si>
  <si>
    <t>040 202 3002405 0000 150</t>
  </si>
  <si>
    <t xml:space="preserve">Покупка жилых помещений на вторичном рынке для предоставления по договору социального найма жителям муниципальных квартир, подлежащих расселению  (Закупка товаров, работ и услуг для обеспечения государственных (муниципальных) нужд) </t>
  </si>
  <si>
    <t>05Д0120202</t>
  </si>
  <si>
    <t>000 2022509700 0000 150</t>
  </si>
  <si>
    <t xml:space="preserve"> 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</si>
  <si>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 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</si>
  <si>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Комплексное обустройство объектами социальной и инженерной инфраструктуры населенных пунктов, расположенных в сельской местности  (распределительный газопровод в с. Морозово Тейковского муниципального района Ивановской области - 1 этап) (Межбюджетные трансферты)</t>
  </si>
  <si>
    <t>0920108181</t>
  </si>
  <si>
    <t>Развитие газификации в сельской местности (Межбюджетные трансферты)</t>
  </si>
  <si>
    <t>0920108191</t>
  </si>
  <si>
    <t xml:space="preserve">Организация питания обучающихся 1 - 4 классов муниципальных общеобразовательных организаций (Закупка товаров, работ и услуг для обеспечения государственных (муниципальных) нужд) 
</t>
  </si>
  <si>
    <t xml:space="preserve">Организация питания обучающихся 1 - 4 классов муниципальных общеобразовательных организаций (Предоставление субсидий бюджетным, автономным учреждениям и иным некоммерческим организациям) 
</t>
  </si>
  <si>
    <t>040 2022551105 0000 150</t>
  </si>
  <si>
    <t>Субсидии бюджетам на проведение комплексных кадастровых работ</t>
  </si>
  <si>
    <t>Субсидии бюджетам муниципальных районов на проведение комплексных кадастровых работ</t>
  </si>
  <si>
    <t>09301L5110</t>
  </si>
  <si>
    <t xml:space="preserve">Проведение комплексных кадастровых работ на территории Ивановской области (Закупка товаров, работ и услуг для обеспечения государственных (муниципальных) нужд) 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</si>
  <si>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</si>
  <si>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t xml:space="preserve">Расходы по организации питания обучающихся 1 - 4 классов муниципальных общеобразовательных организаций из малообеспеченных семей (Закупка товаров, работ и услуг для обеспечения государственных (муниципальных) нужд) 
</t>
  </si>
  <si>
    <t>2120101080</t>
  </si>
  <si>
    <t xml:space="preserve">Расходы по организации питания обучающихся 1 - 4 классов муниципальных общеобразовательных организаций из малообеспеченных семей (Предоставление субсидий бюджетным, автономным учреждениям и иным некоммерческим организациям) 
</t>
  </si>
  <si>
    <t>Проведение аудиторских проверок муниципальных унитарных предприятий Тейковского муниципального района (Закупка товаров, работ и услуг для обеспечения государственных (муниципальных) нужд)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</si>
  <si>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</si>
  <si>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040 2022757605 0000 150</t>
  </si>
  <si>
    <t>040 2022757600 0000 150</t>
  </si>
  <si>
    <t>000 2022551100 0000 150</t>
  </si>
  <si>
    <t>040 2022509705 0000 150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</si>
  <si>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</si>
  <si>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Обеспечение комплексного развития сельских территорий (распределительный газопровод в с. Морозово Тейковского муниципального района Ивановской области - 1 этап) (Межбюджетные трансферты)</t>
  </si>
  <si>
    <t>09Д02L5762</t>
  </si>
  <si>
    <t>000 2022021600 0000 150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</si>
  <si>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</si>
  <si>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040 2022021605 0000 150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</si>
  <si>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</si>
  <si>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040 2024999905 0000 150</t>
  </si>
  <si>
    <t>Прочие межбюджетные трансферты, передаваемые бюджетам муниципальных районов</t>
  </si>
  <si>
    <t>000 2024999905 0000 150</t>
  </si>
  <si>
    <t>Прочие межбюджетные трансферты, передаваемые бюджетам</t>
  </si>
  <si>
    <t>17201S0510</t>
  </si>
  <si>
    <t>04101S0240</t>
  </si>
  <si>
    <t xml:space="preserve">Осуществление 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 </t>
  </si>
  <si>
    <t xml:space="preserve">Проектирование строительства (реконструкции), капитального ремонта, строительство (реконструкцию), капитальный ремонт, ремонт и содержание автомобильных дорог общего пользования местного значения, в том числе на формирование муниципальных дорожных фондов (Закупка товаров, работ и услуг для обеспечения государственных (муниципальных) нужд) </t>
  </si>
  <si>
    <t xml:space="preserve">Проведение ремонта жилых помещений и (или) замену (приобретение) бытового и сантехнического оборудования в жилых посещениях, занимаемых инвалидами и участниками Великой Отечественной войны, обеспеченных жильем в соответствии с Указом Президента Российской Федерации от 07.05.2008 № 714 "Об обеспечении жильем ветеранов Великой Отечественной войны 1941 - 1945 годов" и Федеральным законом от 12.01.1995 № 5-ФЗ "О ветеранах" (Закупка товаров, работ и услуг для обеспечения государственных (муниципальных) нужд) </t>
  </si>
  <si>
    <t>21101S1950</t>
  </si>
  <si>
    <t xml:space="preserve">Мероприятия на укрепление материально-технической базы муниципальных образовательных организаций Ивановской области  (Закупка товаров, работ и услуг для обеспечения государственных (муниципальных) нужд) </t>
  </si>
  <si>
    <t>Мероприятия на укрепление материально-технической базы муниципальных образовательных организаций Ивановской области (Закупка товаров, работ и услуг для обеспечения государственных (муниципальных) нужд)</t>
  </si>
  <si>
    <t xml:space="preserve">Муниципальная программа "Улучшение условий и охраны труда в Тейковском муниципальном районе" </t>
  </si>
  <si>
    <t xml:space="preserve">Подпрограмма «Обеспечение инженерной инфраструктурой земельных участков, предназначенных для бесплатного предоставления семьям с тремя и более детьми в Тейковском муниципальном районе» </t>
  </si>
  <si>
    <t>0530000000</t>
  </si>
  <si>
    <t>Основное мероприятие "Обеспечение инженерной инфраструктурой земельных участков, предназначенных для бесплатного предоставления семьям с тремя и более детьми"</t>
  </si>
  <si>
    <t>0530100000</t>
  </si>
  <si>
    <t>0530120030</t>
  </si>
  <si>
    <t xml:space="preserve">Мероприятия по обеспечению инженерной и транспортной  инфраструктурой земельных участков, предназначенных для бесплатного предоставления семьям с тремя и более детьми, в том числе на разработку проектной документации, проведение экспертизы проектной документации (Закупка товаров, работ и услуг для обеспечения государственных (муниципальных) нужд) </t>
  </si>
  <si>
    <t>22102S1980</t>
  </si>
  <si>
    <t>Мероприятия на укрепление материально-технической базы муниципальных учреждений культуры Ивановской области (Закупка товаров, работ и услуг для обеспечения государственных (муниципальных) нужд)</t>
  </si>
  <si>
    <t>05301S6600</t>
  </si>
  <si>
    <t>05501S3100</t>
  </si>
  <si>
    <t>2140253031</t>
  </si>
  <si>
    <t>040 2 02 45303 05 0000 150</t>
  </si>
  <si>
    <t xml:space="preserve">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 </t>
  </si>
  <si>
    <t>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</si>
  <si>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  (Предоставление субсидий бюджетным, автономным учреждениям и иным некоммерческим организациям)</t>
  </si>
  <si>
    <t xml:space="preserve"> 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(Предоставление субсидий бюджетным, автономным учреждениям и иным некоммерческим организациям)</t>
  </si>
  <si>
    <t xml:space="preserve">На обеспечение инженерной и транспортной инфраструктурой земельных участков, предназначенных для бесплатного предоставления (предоставленных) семьям с тремя и более детьми, в т.ч. на разработку проектной документации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</si>
  <si>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</si>
  <si>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т.ч. казенных), в части реализации материальных запасов по указанному имуществу</t>
  </si>
  <si>
    <t>040 2022530405 0000 150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</si>
  <si>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</si>
  <si>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040 1 14 02053 05 0000 440</t>
  </si>
  <si>
    <t>040 1 14 02050 05 0000 440</t>
  </si>
  <si>
    <t>040 1 14 02000 00 0000 440</t>
  </si>
  <si>
    <t>Доходы от реализации мущества, находящегося в государственной и муниципальной собственнсти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т.ч. казенных)</t>
  </si>
  <si>
    <t xml:space="preserve"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т.ч. казенных), в части реализации материальных запасов по казанному имуществу </t>
  </si>
  <si>
    <t xml:space="preserve">Организация бесплатного горячего питания обучающихся, получающих начальное общее образование в муниципальных образовательных организациях (Закупка товаров, работ и услуг для обеспечения государственных (муниципальных) нужд) </t>
  </si>
  <si>
    <t xml:space="preserve">Организация бесплатного горячего питания обучающихся, получающих начальное общее образование в муниципальных образовательных организациях (Предоставление субсидий бюджетным, автономным учреждениям и иным некоммерческим организациям) </t>
  </si>
  <si>
    <t>Подпрограмма "Комплексное развитие сельских территорий Тейковского муниципального района"</t>
  </si>
  <si>
    <t>Основное мероприятие "Создание и развитие инфраструктуры на сельских территориях"</t>
  </si>
  <si>
    <t>0940000000</t>
  </si>
  <si>
    <t>0940100000</t>
  </si>
  <si>
    <t>21201L3041</t>
  </si>
  <si>
    <r>
      <t xml:space="preserve">Проведение официальных физкультурно-оздоровительных и спортивных мероприятий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</si>
  <si>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(Межбюджетные трансферты) 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</si>
  <si>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</si>
  <si>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 xml:space="preserve">Межбюджетные трансферты бюджетам муниципальных районов  на ежемесячное денежное вознаграждение за классное руководство педагогическим работникам государственных и муниципальных общеобразовательных  организаций </t>
  </si>
  <si>
    <t>Осуществление переданных органам местного самоуправления государственных полномочий Ивановской области по выплате компенсации части    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</si>
  <si>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Обеспечение функций финансового органа администрации Тейковского муниципального района  (Социальное обеспечение и иные выплаты населению)</t>
  </si>
  <si>
    <t>21901S3110</t>
  </si>
  <si>
    <t>Приложение 6</t>
  </si>
  <si>
    <t>000 1080000000 0000 000</t>
  </si>
  <si>
    <t>ГОСУДАРСТВЕННАЯ ПОШЛИНА</t>
  </si>
  <si>
    <t>000 1080300001 0000 110</t>
  </si>
  <si>
    <t>Государственная пошлина по делам, рассматриваемым в судах общей юрисдикции, мировыми судьями</t>
  </si>
  <si>
    <t>182 1080301001 0000 110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</si>
  <si>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</si>
  <si>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182 116 10129 01 0000 140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</si>
  <si>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</si>
  <si>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Региональный проект "Современная школа"</t>
  </si>
  <si>
    <t>211Е100000</t>
  </si>
  <si>
    <t>Региональный проект "Успех каждого ребенка"</t>
  </si>
  <si>
    <t>Региональный проект "Цифровая образовательная среда"</t>
  </si>
  <si>
    <t>211Е400000</t>
  </si>
  <si>
    <t>211Е200000</t>
  </si>
  <si>
    <t>Обеспечение предписаний контрольных органов о возмещении ущерба, причиненного незаконными действиями (бездействиями) органов местного самоуправления и муниципальными учреждениями Тейковского муниципального района (Иные бюджетные ассигнования)</t>
  </si>
  <si>
    <t>Основное мероприятие «Реализация имущественной поддержки субъектов малого и среднего предпринимательства в Тейковском муниципальном районе»</t>
  </si>
  <si>
    <t>Подпрограмма «Реализация имущественной поддержки субъектов малого и среднего предпринимательства в Тейковском муниципальном районе»</t>
  </si>
  <si>
    <t>2320000000</t>
  </si>
  <si>
    <t>2320100000</t>
  </si>
  <si>
    <t>2320120760</t>
  </si>
  <si>
    <t xml:space="preserve">Оказание имущественной поддержки субъектов малого и среднего предпринимательства в Тейковском муниципальном районе (Закупка товаров, работ и услуг для обеспечения государственных (муниципальных) нужд) 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</si>
  <si>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</si>
  <si>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</si>
  <si>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</si>
  <si>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</si>
  <si>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</si>
  <si>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</si>
  <si>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048 1120103001 0000 120</t>
  </si>
  <si>
    <t xml:space="preserve">  Плата за сбросы загрязняющих веществ в водные объекты</t>
  </si>
  <si>
    <t>048 1120104101 0000 120</t>
  </si>
  <si>
    <t xml:space="preserve">  Плата за размещение отходов производства </t>
  </si>
  <si>
    <t>048 1120104201 6000 120</t>
  </si>
  <si>
    <t xml:space="preserve">  Плата за размещение твердых коммунальных отходов </t>
  </si>
  <si>
    <t>Перечень   главных администраторов доходов бюджета Тейковского муниципального района и  закрепляемые  за ними виды (подвиды) доходов бюджета  Тейковского муниципального района  на 2020 год и плановый период 2021 - 2022 г.г.</t>
  </si>
  <si>
    <t>Код классификации доходов бюджетов Российской Федерации, код главного администратора доходов бюджета Тейковского муниципального района</t>
  </si>
  <si>
    <t xml:space="preserve">Наименование главного администратора доходов районного бюджета </t>
  </si>
  <si>
    <t>040 1 11 05013 05 0000 120</t>
  </si>
  <si>
    <t>040 1 11 05013 13 0000 120</t>
  </si>
  <si>
    <t>040 1 13 01995 05 0000 130</t>
  </si>
  <si>
    <t>Прочие доходы от оказания платных услуг (работ) получателями средств бюджетов муниципальных районов</t>
  </si>
  <si>
    <t>040 1 14 06013 05 0000 430</t>
  </si>
  <si>
    <t>040 1 14 06013 13 0000 430</t>
  </si>
  <si>
    <t>040 1 17 01050 05 0000 180</t>
  </si>
  <si>
    <t>Невыясненные поступления, зачисляемые в бюджеты муниципальных районов</t>
  </si>
  <si>
    <t>040 1 17 05050 05 0000 180</t>
  </si>
  <si>
    <t>Прочие неналоговые доходы бюджетов муниципальных районов</t>
  </si>
  <si>
    <t>040 2 02 15001 05 0000 150</t>
  </si>
  <si>
    <t xml:space="preserve">Дотации бюджетам муниципальных районов на выравнивание бюджетной обеспеченности </t>
  </si>
  <si>
    <t>040 2 02 15002 05 0000 150</t>
  </si>
  <si>
    <t>040 2 02 29999 05 0000 150</t>
  </si>
  <si>
    <t xml:space="preserve">Прочие субсидии бюджетам муниципальных районов 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</si>
  <si>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</si>
  <si>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040 2023508205 0000 150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</si>
  <si>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</si>
  <si>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040 2 02 30024 05 0000 150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</si>
  <si>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</si>
  <si>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Прочие субвенции бюджетам муниципальных районов </t>
  </si>
  <si>
    <t>040 2 02 40014 05 0000 150</t>
  </si>
  <si>
    <t>040 2 18 60010 05 0000 150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</si>
  <si>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</si>
  <si>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040 2 19 60010 05 0000 150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</si>
  <si>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</si>
  <si>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023 </t>
  </si>
  <si>
    <t xml:space="preserve">Департамент социальной защиты населения Ивановской области </t>
  </si>
  <si>
    <t>023 116 01053 01 0000 140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</si>
  <si>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</si>
  <si>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023 116 01063 01 0000 140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</si>
  <si>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</si>
  <si>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023 116 01203 01 0000 140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</si>
  <si>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</si>
  <si>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Отдел образования Тейковского муниципального района</t>
  </si>
  <si>
    <t>042 1 13 01995 05 0000 130</t>
  </si>
  <si>
    <t>042 1 17 01050 05 0000 180</t>
  </si>
  <si>
    <t>182</t>
  </si>
  <si>
    <t>Управление Федеральной налоговой службы по Ивановской области</t>
  </si>
  <si>
    <t>182 1 01 02010 01 0000 100</t>
  </si>
  <si>
    <t>182 1 01 02020 01 0000 100</t>
  </si>
  <si>
    <t>182 1 01 02030 01 0000 100</t>
  </si>
  <si>
    <t>182 1 01 02040 01 0000 100</t>
  </si>
  <si>
    <t>Единый налог на вмененный доход для отдельных видов деятельности</t>
  </si>
  <si>
    <t>182 1 07 01020 01 0000 110</t>
  </si>
  <si>
    <t xml:space="preserve">Налог на добычу общераспространенных полезных ископаемых </t>
  </si>
  <si>
    <t xml:space="preserve">Единый сельскохозяйственный налог </t>
  </si>
  <si>
    <t>Управление Федерального казначейства по Ивановской области</t>
  </si>
  <si>
    <t>000 2 19 00000 00 0000 000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</si>
  <si>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</si>
  <si>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000 2 19 00000 05 0000 150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</si>
  <si>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</si>
  <si>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21403S6900</t>
  </si>
  <si>
    <t xml:space="preserve">Осуществление дополнительных мероприятий по профилактике и противодействию распространению новой короновирусной инфекции (COVID-2019) в муниципальных общеобразовательных организациях Ивановской области (Закупка товаров, работ и услуг для обеспечения государственных (муниципальных) нужд) </t>
  </si>
  <si>
    <t>Осуществление дополнительных мероприятий по профилактике и противодействию распространению новой короновирусной инфекции (COVID-2019) в муниципальных общеобразовательных организациях Ивановской области (Предоставление субсидий бюджетным, автономным учреждениям и иным некоммерческим организациям)</t>
  </si>
  <si>
    <t>Софинансирование на укрепление материально-технической базы муниципальных учреждений культуры Ивановской области (Закупка товаров, работ и услуг для обеспечения государственных (муниципальных) нужд)</t>
  </si>
  <si>
    <t>2210201980</t>
  </si>
  <si>
    <t>048</t>
  </si>
  <si>
    <t xml:space="preserve">Межрегиональное Управление Федеральной службы по надзору в сфере природопользования по Владимирской и Ивановской областям </t>
  </si>
  <si>
    <t xml:space="preserve"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</si>
  <si>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 в сельской местности и малых городах</t>
  </si>
  <si>
    <t>040 1 11 03050 05 0000 120</t>
  </si>
  <si>
    <t>040 1 14 02053 05 0000 440</t>
  </si>
  <si>
    <t>040 1 16 10123 01 0000 140</t>
  </si>
  <si>
    <t>182 105 02020 02 0000 110</t>
  </si>
  <si>
    <t>182 1 08 03010 01 0000 110</t>
  </si>
  <si>
    <t>042 1 16 01063 01 0000 140</t>
  </si>
  <si>
    <t>042 1 16 01073 01 0000 140</t>
  </si>
  <si>
    <t>042 1 16 01053 01 0000 140</t>
  </si>
  <si>
    <t>042 1 16 01083 01 0000 140</t>
  </si>
  <si>
    <t>042 1 16 01093 01 0000 140</t>
  </si>
  <si>
    <t>042 1 16 01133 01 0000 140</t>
  </si>
  <si>
    <t>042 1 16 01143 01 0000 140</t>
  </si>
  <si>
    <t>042 1 16 01153 01 0000 140</t>
  </si>
  <si>
    <t>042 1 16 01173 01 0000 140</t>
  </si>
  <si>
    <t>042 1 16 01193 01 0000 140</t>
  </si>
  <si>
    <t>042 1 16 01203 01 0000 140</t>
  </si>
  <si>
    <t>034</t>
  </si>
  <si>
    <t>034 1 16 11050 01 0000 140</t>
  </si>
  <si>
    <t>Комитет Ивановской области по обеспечению деятельности мировых судей и гражданской защиты населения</t>
  </si>
  <si>
    <t>Комитет Ивановской области по лесному хозяйству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</si>
  <si>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</si>
  <si>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</si>
  <si>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</si>
  <si>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</si>
  <si>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</si>
  <si>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</si>
  <si>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</si>
  <si>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</si>
  <si>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</si>
  <si>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 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</si>
  <si>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</si>
  <si>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</si>
  <si>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Проценты, полученные от предоставления бюджетных кредитов внутри страны за счет средств бюджетов муниципальных районов</t>
  </si>
  <si>
    <t>182 1 16 10129 01 0000 140</t>
  </si>
  <si>
    <t xml:space="preserve">   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</si>
  <si>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 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</si>
  <si>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Основное мероприятие «Содействие развитию общего образования» </t>
  </si>
  <si>
    <t>от 16.12.2020 г. № 3/9</t>
  </si>
  <si>
    <t>040 2 02 49999 05 0000 150</t>
  </si>
  <si>
    <t xml:space="preserve"> </t>
  </si>
  <si>
    <t>048 1120104201 0000 120</t>
  </si>
  <si>
    <t xml:space="preserve">Организация целевой подготовки педагогов для работы в муниципальных образовательных организациях Ивановской области на 2020 год (Закупка товаров, работ и услуг для обеспечения государственных (муниципальных) нужд)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</si>
</sst>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7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  <font>
      <sz val="13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9" fillId="0" borderId="12">
      <alignment horizontal="left" wrapText="1" indent="2"/>
    </xf>
    <xf numFmtId="49" fontId="19" fillId="0" borderId="13">
      <alignment horizontal="center"/>
    </xf>
    <xf numFmtId="0" fontId="19" fillId="0" borderId="12">
      <alignment horizontal="left" wrapText="1" indent="2"/>
    </xf>
    <xf numFmtId="49" fontId="19" fillId="0" borderId="13">
      <alignment horizontal="center"/>
    </xf>
    <xf numFmtId="4" fontId="21" fillId="3" borderId="14">
      <alignment horizontal="right" vertical="top" shrinkToFit="1"/>
    </xf>
    <xf numFmtId="0" fontId="26" fillId="0" borderId="17">
      <alignment horizontal="left" wrapText="1" indent="2"/>
    </xf>
  </cellStyleXfs>
  <cellXfs count="37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2" fillId="0" borderId="0" xfId="0" applyFont="1" applyAlignment="1">
      <alignment horizontal="right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4" fillId="0" borderId="0" xfId="0" applyFont="1"/>
    <xf numFmtId="164" fontId="5" fillId="0" borderId="0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0" fontId="8" fillId="0" borderId="4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49" fontId="8" fillId="0" borderId="1" xfId="4" applyFont="1" applyBorder="1" applyAlignment="1" applyProtection="1">
      <alignment horizontal="center" vertical="top"/>
    </xf>
    <xf numFmtId="49" fontId="8" fillId="0" borderId="1" xfId="4" applyFont="1" applyBorder="1" applyProtection="1">
      <alignment horizontal="center"/>
    </xf>
    <xf numFmtId="0" fontId="11" fillId="0" borderId="1" xfId="3" applyNumberFormat="1" applyFont="1" applyBorder="1" applyAlignment="1" applyProtection="1">
      <alignment wrapText="1"/>
    </xf>
    <xf numFmtId="0" fontId="8" fillId="0" borderId="1" xfId="3" applyNumberFormat="1" applyFont="1" applyBorder="1" applyAlignment="1" applyProtection="1">
      <alignment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22" fillId="0" borderId="1" xfId="0" applyNumberFormat="1" applyFont="1" applyFill="1" applyBorder="1" applyAlignment="1">
      <alignment horizontal="center" vertical="top" wrapText="1"/>
    </xf>
    <xf numFmtId="4" fontId="2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2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0" fillId="0" borderId="0" xfId="0" applyFill="1"/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wrapText="1"/>
    </xf>
    <xf numFmtId="0" fontId="3" fillId="0" borderId="1" xfId="0" applyFont="1" applyFill="1" applyBorder="1" applyAlignment="1">
      <alignment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top" wrapText="1"/>
    </xf>
    <xf numFmtId="0" fontId="25" fillId="0" borderId="0" xfId="0" applyFont="1" applyAlignment="1">
      <alignment wrapText="1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vertical="top"/>
    </xf>
    <xf numFmtId="0" fontId="9" fillId="0" borderId="0" xfId="0" applyFont="1" applyFill="1"/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wrapText="1"/>
    </xf>
    <xf numFmtId="0" fontId="8" fillId="0" borderId="9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Fill="1" applyBorder="1" applyAlignment="1">
      <alignment wrapText="1"/>
    </xf>
    <xf numFmtId="4" fontId="22" fillId="0" borderId="4" xfId="0" applyNumberFormat="1" applyFont="1" applyFill="1" applyBorder="1" applyAlignment="1">
      <alignment horizontal="center" vertical="top" wrapText="1"/>
    </xf>
    <xf numFmtId="4" fontId="22" fillId="0" borderId="7" xfId="0" applyNumberFormat="1" applyFont="1" applyFill="1" applyBorder="1" applyAlignment="1">
      <alignment horizontal="center" vertical="top" wrapText="1"/>
    </xf>
    <xf numFmtId="4" fontId="0" fillId="0" borderId="0" xfId="0" applyNumberFormat="1" applyFont="1" applyFill="1"/>
    <xf numFmtId="4" fontId="22" fillId="0" borderId="1" xfId="3" applyNumberFormat="1" applyFont="1" applyBorder="1" applyAlignment="1" applyProtection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6" fillId="0" borderId="4" xfId="0" applyNumberFormat="1" applyFont="1" applyFill="1" applyBorder="1" applyAlignment="1">
      <alignment horizontal="center" vertical="top" wrapText="1"/>
    </xf>
    <xf numFmtId="4" fontId="23" fillId="0" borderId="3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4" fontId="22" fillId="2" borderId="1" xfId="5" applyNumberFormat="1" applyFont="1" applyFill="1" applyBorder="1" applyAlignment="1" applyProtection="1">
      <alignment horizontal="center" vertical="top" shrinkToFit="1"/>
    </xf>
    <xf numFmtId="4" fontId="6" fillId="0" borderId="1" xfId="0" applyNumberFormat="1" applyFont="1" applyBorder="1" applyAlignment="1">
      <alignment horizontal="center" vertical="top" wrapText="1"/>
    </xf>
    <xf numFmtId="4" fontId="22" fillId="0" borderId="1" xfId="0" applyNumberFormat="1" applyFont="1" applyBorder="1" applyAlignment="1">
      <alignment horizontal="center" vertical="top" wrapText="1"/>
    </xf>
    <xf numFmtId="4" fontId="22" fillId="0" borderId="3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0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5" fontId="6" fillId="0" borderId="1" xfId="0" applyNumberFormat="1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justify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2" fillId="0" borderId="4" xfId="0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justify" vertical="top"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" fontId="22" fillId="0" borderId="2" xfId="0" applyNumberFormat="1" applyFont="1" applyFill="1" applyBorder="1" applyAlignment="1">
      <alignment horizontal="center" vertical="top" wrapText="1"/>
    </xf>
    <xf numFmtId="4" fontId="22" fillId="0" borderId="3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8" fillId="0" borderId="15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22" fillId="2" borderId="1" xfId="0" applyNumberFormat="1" applyFont="1" applyFill="1" applyBorder="1" applyAlignment="1">
      <alignment horizontal="center" vertical="top" wrapText="1"/>
    </xf>
    <xf numFmtId="4" fontId="7" fillId="0" borderId="0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8" fillId="0" borderId="1" xfId="3" applyNumberFormat="1" applyFont="1" applyFill="1" applyBorder="1" applyAlignment="1" applyProtection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8" fillId="0" borderId="1" xfId="1" applyNumberFormat="1" applyFont="1" applyBorder="1" applyAlignment="1" applyProtection="1">
      <alignment wrapText="1"/>
    </xf>
    <xf numFmtId="0" fontId="11" fillId="0" borderId="1" xfId="0" applyFont="1" applyBorder="1" applyAlignment="1">
      <alignment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11" fillId="0" borderId="16" xfId="4" applyFont="1" applyBorder="1" applyAlignment="1" applyProtection="1">
      <alignment horizontal="center" vertical="top"/>
    </xf>
    <xf numFmtId="0" fontId="11" fillId="0" borderId="1" xfId="3" applyNumberFormat="1" applyFont="1" applyBorder="1" applyAlignment="1" applyProtection="1">
      <alignment horizontal="left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9" fontId="8" fillId="0" borderId="16" xfId="4" applyFont="1" applyBorder="1" applyAlignment="1" applyProtection="1">
      <alignment horizontal="center" vertical="top"/>
    </xf>
    <xf numFmtId="0" fontId="8" fillId="0" borderId="1" xfId="3" applyNumberFormat="1" applyFont="1" applyBorder="1" applyAlignment="1" applyProtection="1">
      <alignment horizontal="left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5" fillId="0" borderId="5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NumberFormat="1" applyFont="1" applyBorder="1" applyAlignment="1">
      <alignment wrapText="1"/>
    </xf>
    <xf numFmtId="0" fontId="8" fillId="2" borderId="1" xfId="6" applyNumberFormat="1" applyFont="1" applyFill="1" applyBorder="1" applyAlignment="1" applyProtection="1">
      <alignment horizontal="left" vertical="top" wrapText="1"/>
    </xf>
    <xf numFmtId="0" fontId="8" fillId="0" borderId="1" xfId="6" applyNumberFormat="1" applyFont="1" applyBorder="1" applyAlignment="1" applyProtection="1">
      <alignment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4" fillId="0" borderId="2" xfId="0" applyFont="1" applyFill="1" applyBorder="1" applyAlignment="1">
      <alignment wrapText="1"/>
    </xf>
    <xf numFmtId="0" fontId="11" fillId="0" borderId="3" xfId="1" applyNumberFormat="1" applyFont="1" applyBorder="1" applyAlignment="1" applyProtection="1">
      <alignment wrapText="1"/>
    </xf>
    <xf numFmtId="0" fontId="8" fillId="0" borderId="1" xfId="0" applyFont="1" applyBorder="1" applyAlignment="1">
      <alignment wrapText="1"/>
    </xf>
    <xf numFmtId="49" fontId="4" fillId="0" borderId="5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4" fontId="22" fillId="2" borderId="1" xfId="5" applyNumberFormat="1" applyFont="1" applyFill="1" applyBorder="1" applyAlignment="1" applyProtection="1">
      <alignment horizontal="center" vertical="top" shrinkToFit="1"/>
    </xf>
    <xf numFmtId="0" fontId="16" fillId="0" borderId="0" xfId="0" applyFont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49" fontId="4" fillId="0" borderId="10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49" fontId="4" fillId="0" borderId="9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4" fontId="23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4" fontId="22" fillId="0" borderId="1" xfId="0" applyNumberFormat="1" applyFont="1" applyBorder="1" applyAlignment="1">
      <alignment horizontal="center" vertical="top" wrapText="1"/>
    </xf>
    <xf numFmtId="4" fontId="22" fillId="0" borderId="2" xfId="0" applyNumberFormat="1" applyFont="1" applyBorder="1" applyAlignment="1">
      <alignment horizontal="center" vertical="top" wrapText="1"/>
    </xf>
    <xf numFmtId="4" fontId="22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8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20" fillId="0" borderId="6" xfId="0" applyFont="1" applyFill="1" applyBorder="1" applyAlignment="1">
      <alignment horizontal="right" wrapText="1"/>
    </xf>
    <xf numFmtId="0" fontId="14" fillId="0" borderId="6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4" fontId="22" fillId="0" borderId="2" xfId="0" applyNumberFormat="1" applyFont="1" applyFill="1" applyBorder="1" applyAlignment="1">
      <alignment horizontal="center" vertical="top" wrapText="1"/>
    </xf>
    <xf numFmtId="4" fontId="22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4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</cellXfs>
  <cellStyles count="7">
    <cellStyle name="xl30" xfId="3"/>
    <cellStyle name="xl31" xfId="6"/>
    <cellStyle name="xl32" xfId="1"/>
    <cellStyle name="xl41" xfId="4"/>
    <cellStyle name="xl42" xfId="5"/>
    <cellStyle name="xl45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8"/>
  <sheetViews>
    <sheetView view="pageBreakPreview" topLeftCell="A98" zoomScale="112" zoomScaleSheetLayoutView="112" workbookViewId="0">
      <selection activeCell="A104" sqref="A104:B104"/>
    </sheetView>
  </sheetViews>
  <sheetFormatPr defaultRowHeight="15"/>
  <cols>
    <col min="1" max="1" width="23.42578125" customWidth="1"/>
    <col min="2" max="2" width="70.7109375" customWidth="1"/>
    <col min="3" max="3" width="13.5703125" customWidth="1"/>
    <col min="4" max="4" width="12.5703125" customWidth="1"/>
    <col min="5" max="5" width="14" customWidth="1"/>
  </cols>
  <sheetData>
    <row r="1" spans="1:5" ht="15.75">
      <c r="B1" s="289" t="s">
        <v>386</v>
      </c>
      <c r="C1" s="289"/>
      <c r="D1" s="289"/>
      <c r="E1" s="289"/>
    </row>
    <row r="2" spans="1:5" ht="15.75">
      <c r="B2" s="289" t="s">
        <v>0</v>
      </c>
      <c r="C2" s="289"/>
      <c r="D2" s="289"/>
      <c r="E2" s="289"/>
    </row>
    <row r="3" spans="1:5" ht="15.75">
      <c r="B3" s="290" t="s">
        <v>244</v>
      </c>
      <c r="C3" s="290"/>
      <c r="D3" s="290"/>
      <c r="E3" s="290"/>
    </row>
    <row r="4" spans="1:5" ht="15.75">
      <c r="B4" s="289" t="s">
        <v>2</v>
      </c>
      <c r="C4" s="289"/>
      <c r="D4" s="289"/>
      <c r="E4" s="289"/>
    </row>
    <row r="5" spans="1:5" ht="15.75">
      <c r="B5" s="289" t="s">
        <v>998</v>
      </c>
      <c r="C5" s="289"/>
      <c r="D5" s="289"/>
      <c r="E5" s="289"/>
    </row>
    <row r="6" spans="1:5" ht="15.75" customHeight="1">
      <c r="A6" s="1"/>
      <c r="B6" s="289" t="s">
        <v>228</v>
      </c>
      <c r="C6" s="289"/>
      <c r="D6" s="289"/>
      <c r="E6" s="289"/>
    </row>
    <row r="7" spans="1:5" ht="15.75" customHeight="1">
      <c r="A7" s="1"/>
      <c r="B7" s="289" t="s">
        <v>0</v>
      </c>
      <c r="C7" s="289"/>
      <c r="D7" s="289"/>
      <c r="E7" s="289"/>
    </row>
    <row r="8" spans="1:5" ht="15.75" customHeight="1">
      <c r="A8" s="1"/>
      <c r="B8" s="290" t="s">
        <v>244</v>
      </c>
      <c r="C8" s="290"/>
      <c r="D8" s="290"/>
      <c r="E8" s="290"/>
    </row>
    <row r="9" spans="1:5" ht="15.75" customHeight="1">
      <c r="A9" s="1"/>
      <c r="B9" s="289" t="s">
        <v>2</v>
      </c>
      <c r="C9" s="289"/>
      <c r="D9" s="289"/>
      <c r="E9" s="289"/>
    </row>
    <row r="10" spans="1:5" ht="15.75" customHeight="1">
      <c r="A10" s="1"/>
      <c r="B10" s="289" t="s">
        <v>714</v>
      </c>
      <c r="C10" s="289"/>
      <c r="D10" s="289"/>
      <c r="E10" s="289"/>
    </row>
    <row r="11" spans="1:5" ht="15.75">
      <c r="A11" s="291"/>
      <c r="B11" s="292"/>
      <c r="C11" s="292"/>
      <c r="D11" s="292"/>
      <c r="E11" s="292"/>
    </row>
    <row r="12" spans="1:5">
      <c r="A12" s="288" t="s">
        <v>245</v>
      </c>
      <c r="B12" s="288"/>
      <c r="C12" s="288"/>
      <c r="D12" s="288"/>
      <c r="E12" s="288"/>
    </row>
    <row r="13" spans="1:5" ht="15.75" customHeight="1">
      <c r="A13" s="294" t="s">
        <v>441</v>
      </c>
      <c r="B13" s="294"/>
      <c r="C13" s="294"/>
      <c r="D13" s="294"/>
      <c r="E13" s="294"/>
    </row>
    <row r="14" spans="1:5" ht="15.75">
      <c r="A14" s="1"/>
      <c r="B14" s="1"/>
      <c r="C14" s="1"/>
      <c r="D14" s="1"/>
      <c r="E14" s="1"/>
    </row>
    <row r="15" spans="1:5" ht="20.25" customHeight="1">
      <c r="A15" s="46"/>
      <c r="B15" s="295" t="s">
        <v>401</v>
      </c>
      <c r="C15" s="295"/>
      <c r="D15" s="295"/>
      <c r="E15" s="295"/>
    </row>
    <row r="16" spans="1:5" ht="39" customHeight="1">
      <c r="A16" s="30" t="s">
        <v>246</v>
      </c>
      <c r="B16" s="31" t="s">
        <v>3</v>
      </c>
      <c r="C16" s="126" t="s">
        <v>489</v>
      </c>
      <c r="D16" s="126" t="s">
        <v>715</v>
      </c>
      <c r="E16" s="126" t="s">
        <v>489</v>
      </c>
    </row>
    <row r="17" spans="1:5">
      <c r="A17" s="32" t="s">
        <v>247</v>
      </c>
      <c r="B17" s="5" t="s">
        <v>248</v>
      </c>
      <c r="C17" s="234">
        <f>C18+C24+C38+C45+C51+C64+C69+C77+C81+C48+C58</f>
        <v>50340293.159999996</v>
      </c>
      <c r="D17" s="253">
        <f t="shared" ref="D17:E17" si="0">D18+D24+D38+D45+D51+D64+D69+D77+D81+D48+D58</f>
        <v>662800</v>
      </c>
      <c r="E17" s="253">
        <f t="shared" si="0"/>
        <v>51003093.159999996</v>
      </c>
    </row>
    <row r="18" spans="1:5">
      <c r="A18" s="32" t="s">
        <v>249</v>
      </c>
      <c r="B18" s="5" t="s">
        <v>250</v>
      </c>
      <c r="C18" s="161">
        <f>C19</f>
        <v>36562850</v>
      </c>
      <c r="D18" s="161">
        <f t="shared" ref="D18:E18" si="1">D19</f>
        <v>0</v>
      </c>
      <c r="E18" s="161">
        <f t="shared" si="1"/>
        <v>36562850</v>
      </c>
    </row>
    <row r="19" spans="1:5" ht="14.25" customHeight="1">
      <c r="A19" s="79" t="s">
        <v>251</v>
      </c>
      <c r="B19" s="240" t="s">
        <v>252</v>
      </c>
      <c r="C19" s="158">
        <f>C20+C21+C22+C23</f>
        <v>36562850</v>
      </c>
      <c r="D19" s="216">
        <f t="shared" ref="D19:E19" si="2">D20+D21+D22+D23</f>
        <v>0</v>
      </c>
      <c r="E19" s="216">
        <f t="shared" si="2"/>
        <v>36562850</v>
      </c>
    </row>
    <row r="20" spans="1:5" ht="53.25" customHeight="1">
      <c r="A20" s="83" t="s">
        <v>445</v>
      </c>
      <c r="B20" s="86" t="s">
        <v>253</v>
      </c>
      <c r="C20" s="142">
        <v>34040000</v>
      </c>
      <c r="D20" s="141"/>
      <c r="E20" s="142">
        <f>C20+D20</f>
        <v>34040000</v>
      </c>
    </row>
    <row r="21" spans="1:5" ht="66.75" customHeight="1">
      <c r="A21" s="83" t="s">
        <v>446</v>
      </c>
      <c r="B21" s="86" t="s">
        <v>442</v>
      </c>
      <c r="C21" s="142">
        <v>1771800</v>
      </c>
      <c r="D21" s="141"/>
      <c r="E21" s="142">
        <f t="shared" ref="E21:E23" si="3">C21+D21</f>
        <v>1771800</v>
      </c>
    </row>
    <row r="22" spans="1:5" ht="30" customHeight="1">
      <c r="A22" s="83" t="s">
        <v>447</v>
      </c>
      <c r="B22" s="86" t="s">
        <v>443</v>
      </c>
      <c r="C22" s="142">
        <v>728550</v>
      </c>
      <c r="D22" s="141"/>
      <c r="E22" s="142">
        <f t="shared" si="3"/>
        <v>728550</v>
      </c>
    </row>
    <row r="23" spans="1:5" ht="54.75" customHeight="1">
      <c r="A23" s="83" t="s">
        <v>448</v>
      </c>
      <c r="B23" s="86" t="s">
        <v>444</v>
      </c>
      <c r="C23" s="142">
        <v>22500</v>
      </c>
      <c r="D23" s="141"/>
      <c r="E23" s="142">
        <f t="shared" si="3"/>
        <v>22500</v>
      </c>
    </row>
    <row r="24" spans="1:5" ht="27" customHeight="1">
      <c r="A24" s="32" t="s">
        <v>254</v>
      </c>
      <c r="B24" s="5" t="s">
        <v>255</v>
      </c>
      <c r="C24" s="161">
        <f>C25</f>
        <v>6062310</v>
      </c>
      <c r="D24" s="161">
        <f>D25</f>
        <v>0</v>
      </c>
      <c r="E24" s="161">
        <f>E25</f>
        <v>6062310</v>
      </c>
    </row>
    <row r="25" spans="1:5" ht="27" customHeight="1">
      <c r="A25" s="83" t="s">
        <v>450</v>
      </c>
      <c r="B25" s="86" t="s">
        <v>449</v>
      </c>
      <c r="C25" s="158">
        <f>C27+C30+C33+C36</f>
        <v>6062310</v>
      </c>
      <c r="D25" s="158">
        <f>D27+D30+D33+D36</f>
        <v>0</v>
      </c>
      <c r="E25" s="158">
        <f>E27+E30+E33+E36</f>
        <v>6062310</v>
      </c>
    </row>
    <row r="26" spans="1:5" ht="41.25" customHeight="1">
      <c r="A26" s="118" t="s">
        <v>696</v>
      </c>
      <c r="B26" s="119" t="s">
        <v>697</v>
      </c>
      <c r="C26" s="158">
        <f>C27</f>
        <v>2846690</v>
      </c>
      <c r="D26" s="158">
        <f>D27</f>
        <v>0</v>
      </c>
      <c r="E26" s="158">
        <f>E27</f>
        <v>2846690</v>
      </c>
    </row>
    <row r="27" spans="1:5" ht="18.75" customHeight="1">
      <c r="A27" s="296" t="s">
        <v>455</v>
      </c>
      <c r="B27" s="297" t="s">
        <v>451</v>
      </c>
      <c r="C27" s="298">
        <v>2846690</v>
      </c>
      <c r="D27" s="299"/>
      <c r="E27" s="298">
        <f>C27+D27</f>
        <v>2846690</v>
      </c>
    </row>
    <row r="28" spans="1:5" ht="46.5" customHeight="1">
      <c r="A28" s="296"/>
      <c r="B28" s="297"/>
      <c r="C28" s="298"/>
      <c r="D28" s="300"/>
      <c r="E28" s="298"/>
    </row>
    <row r="29" spans="1:5" ht="54.75" customHeight="1">
      <c r="A29" s="120" t="s">
        <v>698</v>
      </c>
      <c r="B29" s="121" t="s">
        <v>699</v>
      </c>
      <c r="C29" s="158">
        <f>C30</f>
        <v>17880</v>
      </c>
      <c r="D29" s="158">
        <f>D30</f>
        <v>0</v>
      </c>
      <c r="E29" s="158">
        <f>E30</f>
        <v>17880</v>
      </c>
    </row>
    <row r="30" spans="1:5" ht="78" customHeight="1">
      <c r="A30" s="301" t="s">
        <v>456</v>
      </c>
      <c r="B30" s="297" t="s">
        <v>452</v>
      </c>
      <c r="C30" s="157">
        <v>17880</v>
      </c>
      <c r="D30" s="158"/>
      <c r="E30" s="157">
        <f>C30+D30</f>
        <v>17880</v>
      </c>
    </row>
    <row r="31" spans="1:5" ht="9" hidden="1" customHeight="1">
      <c r="A31" s="301"/>
      <c r="B31" s="297"/>
      <c r="C31" s="157"/>
      <c r="D31" s="158"/>
      <c r="E31" s="157"/>
    </row>
    <row r="32" spans="1:5" ht="55.5" customHeight="1">
      <c r="A32" s="120" t="s">
        <v>702</v>
      </c>
      <c r="B32" s="121" t="s">
        <v>700</v>
      </c>
      <c r="C32" s="157">
        <f>C33</f>
        <v>3673460</v>
      </c>
      <c r="D32" s="157">
        <f>D33</f>
        <v>0</v>
      </c>
      <c r="E32" s="157">
        <f>E33</f>
        <v>3673460</v>
      </c>
    </row>
    <row r="33" spans="1:5" ht="41.25" customHeight="1">
      <c r="A33" s="301" t="s">
        <v>457</v>
      </c>
      <c r="B33" s="297" t="s">
        <v>453</v>
      </c>
      <c r="C33" s="293">
        <v>3673460</v>
      </c>
      <c r="D33" s="299"/>
      <c r="E33" s="293">
        <f>C33+D33</f>
        <v>3673460</v>
      </c>
    </row>
    <row r="34" spans="1:5" ht="25.5" customHeight="1">
      <c r="A34" s="301"/>
      <c r="B34" s="297"/>
      <c r="C34" s="293"/>
      <c r="D34" s="300"/>
      <c r="E34" s="293"/>
    </row>
    <row r="35" spans="1:5" ht="42" customHeight="1">
      <c r="A35" s="120" t="s">
        <v>703</v>
      </c>
      <c r="B35" s="121" t="s">
        <v>701</v>
      </c>
      <c r="C35" s="157">
        <f>C36</f>
        <v>-475720</v>
      </c>
      <c r="D35" s="157">
        <f>D36</f>
        <v>0</v>
      </c>
      <c r="E35" s="157">
        <f>E36</f>
        <v>-475720</v>
      </c>
    </row>
    <row r="36" spans="1:5" ht="66.75" customHeight="1">
      <c r="A36" s="301" t="s">
        <v>458</v>
      </c>
      <c r="B36" s="297" t="s">
        <v>454</v>
      </c>
      <c r="C36" s="157">
        <v>-475720</v>
      </c>
      <c r="D36" s="158"/>
      <c r="E36" s="157">
        <f>C36+D36</f>
        <v>-475720</v>
      </c>
    </row>
    <row r="37" spans="1:5" ht="6" hidden="1" customHeight="1">
      <c r="A37" s="301"/>
      <c r="B37" s="297"/>
      <c r="C37" s="157">
        <v>-394298.97</v>
      </c>
      <c r="D37" s="158"/>
      <c r="E37" s="157">
        <v>-394298.97</v>
      </c>
    </row>
    <row r="38" spans="1:5" ht="14.25" customHeight="1">
      <c r="A38" s="32" t="s">
        <v>256</v>
      </c>
      <c r="B38" s="92" t="s">
        <v>257</v>
      </c>
      <c r="C38" s="161">
        <f>C39+C41+C43</f>
        <v>1691620</v>
      </c>
      <c r="D38" s="161">
        <f>D39+D41+D43</f>
        <v>0</v>
      </c>
      <c r="E38" s="161">
        <f>E39+E41+E43</f>
        <v>1691620</v>
      </c>
    </row>
    <row r="39" spans="1:5" ht="18" customHeight="1">
      <c r="A39" s="83" t="s">
        <v>459</v>
      </c>
      <c r="B39" s="86" t="s">
        <v>258</v>
      </c>
      <c r="C39" s="158">
        <f>C40</f>
        <v>1300000</v>
      </c>
      <c r="D39" s="158">
        <f>D40</f>
        <v>0</v>
      </c>
      <c r="E39" s="158">
        <f>E40</f>
        <v>1300000</v>
      </c>
    </row>
    <row r="40" spans="1:5" ht="17.25" customHeight="1">
      <c r="A40" s="83" t="s">
        <v>388</v>
      </c>
      <c r="B40" s="86" t="s">
        <v>258</v>
      </c>
      <c r="C40" s="142">
        <v>1300000</v>
      </c>
      <c r="D40" s="141"/>
      <c r="E40" s="142">
        <f>C40+D40</f>
        <v>1300000</v>
      </c>
    </row>
    <row r="41" spans="1:5" ht="15.75" customHeight="1">
      <c r="A41" s="84" t="s">
        <v>460</v>
      </c>
      <c r="B41" s="240" t="s">
        <v>259</v>
      </c>
      <c r="C41" s="158">
        <f>C42</f>
        <v>266620</v>
      </c>
      <c r="D41" s="158">
        <f>D42</f>
        <v>0</v>
      </c>
      <c r="E41" s="158">
        <f>E42</f>
        <v>266620</v>
      </c>
    </row>
    <row r="42" spans="1:5">
      <c r="A42" s="84" t="s">
        <v>390</v>
      </c>
      <c r="B42" s="81" t="s">
        <v>259</v>
      </c>
      <c r="C42" s="142">
        <v>266620</v>
      </c>
      <c r="D42" s="158"/>
      <c r="E42" s="142">
        <f>C42+D42</f>
        <v>266620</v>
      </c>
    </row>
    <row r="43" spans="1:5">
      <c r="A43" s="83" t="s">
        <v>462</v>
      </c>
      <c r="B43" s="86" t="s">
        <v>461</v>
      </c>
      <c r="C43" s="158">
        <f>C44</f>
        <v>125000</v>
      </c>
      <c r="D43" s="158">
        <f>D44</f>
        <v>0</v>
      </c>
      <c r="E43" s="158">
        <f>E44</f>
        <v>125000</v>
      </c>
    </row>
    <row r="44" spans="1:5" ht="27.75" customHeight="1">
      <c r="A44" s="83" t="s">
        <v>389</v>
      </c>
      <c r="B44" s="86" t="s">
        <v>484</v>
      </c>
      <c r="C44" s="142">
        <v>125000</v>
      </c>
      <c r="D44" s="141"/>
      <c r="E44" s="142">
        <f>C44+D44</f>
        <v>125000</v>
      </c>
    </row>
    <row r="45" spans="1:5" ht="18" customHeight="1">
      <c r="A45" s="32" t="s">
        <v>260</v>
      </c>
      <c r="B45" s="5" t="s">
        <v>261</v>
      </c>
      <c r="C45" s="161">
        <f t="shared" ref="C45:E46" si="4">C46</f>
        <v>950000</v>
      </c>
      <c r="D45" s="161">
        <f t="shared" si="4"/>
        <v>0</v>
      </c>
      <c r="E45" s="161">
        <f t="shared" si="4"/>
        <v>950000</v>
      </c>
    </row>
    <row r="46" spans="1:5" ht="18" customHeight="1">
      <c r="A46" s="79" t="s">
        <v>262</v>
      </c>
      <c r="B46" s="77" t="s">
        <v>263</v>
      </c>
      <c r="C46" s="158">
        <f t="shared" si="4"/>
        <v>950000</v>
      </c>
      <c r="D46" s="158">
        <f t="shared" si="4"/>
        <v>0</v>
      </c>
      <c r="E46" s="158">
        <f t="shared" si="4"/>
        <v>950000</v>
      </c>
    </row>
    <row r="47" spans="1:5" ht="17.25" customHeight="1">
      <c r="A47" s="80" t="s">
        <v>264</v>
      </c>
      <c r="B47" s="77" t="s">
        <v>265</v>
      </c>
      <c r="C47" s="142">
        <v>950000</v>
      </c>
      <c r="D47" s="158"/>
      <c r="E47" s="142">
        <f>C47+D47</f>
        <v>950000</v>
      </c>
    </row>
    <row r="48" spans="1:5" ht="17.25" customHeight="1">
      <c r="A48" s="235" t="s">
        <v>864</v>
      </c>
      <c r="B48" s="92" t="s">
        <v>865</v>
      </c>
      <c r="C48" s="192">
        <f>C49</f>
        <v>13000</v>
      </c>
      <c r="D48" s="192"/>
      <c r="E48" s="192">
        <f>E49</f>
        <v>13000</v>
      </c>
    </row>
    <row r="49" spans="1:5" ht="27.75" customHeight="1">
      <c r="A49" s="230" t="s">
        <v>866</v>
      </c>
      <c r="B49" s="77" t="s">
        <v>867</v>
      </c>
      <c r="C49" s="142">
        <f>C50</f>
        <v>13000</v>
      </c>
      <c r="D49" s="142"/>
      <c r="E49" s="142">
        <f>E50</f>
        <v>13000</v>
      </c>
    </row>
    <row r="50" spans="1:5" ht="27.75" customHeight="1">
      <c r="A50" s="230" t="s">
        <v>868</v>
      </c>
      <c r="B50" s="77" t="s">
        <v>869</v>
      </c>
      <c r="C50" s="142">
        <v>13000</v>
      </c>
      <c r="D50" s="142"/>
      <c r="E50" s="142">
        <f>C50+D50</f>
        <v>13000</v>
      </c>
    </row>
    <row r="51" spans="1:5" ht="29.25" customHeight="1">
      <c r="A51" s="32" t="s">
        <v>266</v>
      </c>
      <c r="B51" s="5" t="s">
        <v>267</v>
      </c>
      <c r="C51" s="161">
        <f>C52</f>
        <v>2742236.16</v>
      </c>
      <c r="D51" s="161">
        <f t="shared" ref="D51:E51" si="5">D52</f>
        <v>0</v>
      </c>
      <c r="E51" s="161">
        <f t="shared" si="5"/>
        <v>2742236.16</v>
      </c>
    </row>
    <row r="52" spans="1:5" ht="54.75" customHeight="1">
      <c r="A52" s="83" t="s">
        <v>463</v>
      </c>
      <c r="B52" s="86" t="s">
        <v>268</v>
      </c>
      <c r="C52" s="158">
        <f>C53+C56</f>
        <v>2742236.16</v>
      </c>
      <c r="D52" s="158">
        <f t="shared" ref="D52:E52" si="6">D53+D56</f>
        <v>0</v>
      </c>
      <c r="E52" s="158">
        <f t="shared" si="6"/>
        <v>2742236.16</v>
      </c>
    </row>
    <row r="53" spans="1:5" ht="40.5" customHeight="1">
      <c r="A53" s="79" t="s">
        <v>269</v>
      </c>
      <c r="B53" s="86" t="s">
        <v>270</v>
      </c>
      <c r="C53" s="158">
        <f>C54+C55</f>
        <v>2491836.16</v>
      </c>
      <c r="D53" s="158">
        <f t="shared" ref="D53:E53" si="7">D54+D55</f>
        <v>0</v>
      </c>
      <c r="E53" s="158">
        <f t="shared" si="7"/>
        <v>2491836.16</v>
      </c>
    </row>
    <row r="54" spans="1:5" ht="64.5" customHeight="1">
      <c r="A54" s="80" t="s">
        <v>399</v>
      </c>
      <c r="B54" s="86" t="s">
        <v>464</v>
      </c>
      <c r="C54" s="142">
        <v>2358036.16</v>
      </c>
      <c r="D54" s="141"/>
      <c r="E54" s="142">
        <f>C54+D54</f>
        <v>2358036.16</v>
      </c>
    </row>
    <row r="55" spans="1:5" ht="53.25" customHeight="1">
      <c r="A55" s="80" t="s">
        <v>271</v>
      </c>
      <c r="B55" s="86" t="s">
        <v>465</v>
      </c>
      <c r="C55" s="142">
        <v>133800</v>
      </c>
      <c r="D55" s="141"/>
      <c r="E55" s="142">
        <f>C55+D55</f>
        <v>133800</v>
      </c>
    </row>
    <row r="56" spans="1:5" ht="53.25" customHeight="1">
      <c r="A56" s="83" t="s">
        <v>467</v>
      </c>
      <c r="B56" s="86" t="s">
        <v>466</v>
      </c>
      <c r="C56" s="158">
        <f>C57</f>
        <v>250400</v>
      </c>
      <c r="D56" s="158">
        <f t="shared" ref="D56:E56" si="8">D57</f>
        <v>0</v>
      </c>
      <c r="E56" s="158">
        <f t="shared" si="8"/>
        <v>250400</v>
      </c>
    </row>
    <row r="57" spans="1:5" ht="40.5" customHeight="1">
      <c r="A57" s="83" t="s">
        <v>387</v>
      </c>
      <c r="B57" s="86" t="s">
        <v>272</v>
      </c>
      <c r="C57" s="142">
        <v>250400</v>
      </c>
      <c r="D57" s="141"/>
      <c r="E57" s="142">
        <f>C57+D57</f>
        <v>250400</v>
      </c>
    </row>
    <row r="58" spans="1:5">
      <c r="A58" s="32" t="s">
        <v>885</v>
      </c>
      <c r="B58" s="92" t="s">
        <v>886</v>
      </c>
      <c r="C58" s="192">
        <f>C59</f>
        <v>0</v>
      </c>
      <c r="D58" s="192">
        <f t="shared" ref="D58:E58" si="9">D59</f>
        <v>662800</v>
      </c>
      <c r="E58" s="192">
        <f t="shared" si="9"/>
        <v>662800</v>
      </c>
    </row>
    <row r="59" spans="1:5">
      <c r="A59" s="248" t="s">
        <v>887</v>
      </c>
      <c r="B59" s="77" t="s">
        <v>888</v>
      </c>
      <c r="C59" s="142">
        <f>C60+C61+C62+C63</f>
        <v>0</v>
      </c>
      <c r="D59" s="142">
        <f t="shared" ref="D59:E59" si="10">D60+D61+D62+D63</f>
        <v>662800</v>
      </c>
      <c r="E59" s="142">
        <f t="shared" si="10"/>
        <v>662800</v>
      </c>
    </row>
    <row r="60" spans="1:5" ht="26.25">
      <c r="A60" s="250" t="s">
        <v>889</v>
      </c>
      <c r="B60" s="249" t="s">
        <v>890</v>
      </c>
      <c r="C60" s="142"/>
      <c r="D60" s="141">
        <v>7500</v>
      </c>
      <c r="E60" s="142">
        <f>C60+D60</f>
        <v>7500</v>
      </c>
    </row>
    <row r="61" spans="1:5">
      <c r="A61" s="250" t="s">
        <v>891</v>
      </c>
      <c r="B61" s="249" t="s">
        <v>892</v>
      </c>
      <c r="C61" s="142"/>
      <c r="D61" s="141">
        <v>700</v>
      </c>
      <c r="E61" s="142">
        <f t="shared" ref="E61:E63" si="11">C61+D61</f>
        <v>700</v>
      </c>
    </row>
    <row r="62" spans="1:5">
      <c r="A62" s="250" t="s">
        <v>893</v>
      </c>
      <c r="B62" s="249" t="s">
        <v>894</v>
      </c>
      <c r="C62" s="142"/>
      <c r="D62" s="141">
        <v>332700</v>
      </c>
      <c r="E62" s="142">
        <f t="shared" si="11"/>
        <v>332700</v>
      </c>
    </row>
    <row r="63" spans="1:5">
      <c r="A63" s="250" t="s">
        <v>895</v>
      </c>
      <c r="B63" s="249" t="s">
        <v>896</v>
      </c>
      <c r="C63" s="142"/>
      <c r="D63" s="141">
        <v>321900</v>
      </c>
      <c r="E63" s="142">
        <f t="shared" si="11"/>
        <v>321900</v>
      </c>
    </row>
    <row r="64" spans="1:5" ht="29.25" customHeight="1">
      <c r="A64" s="32" t="s">
        <v>273</v>
      </c>
      <c r="B64" s="5" t="s">
        <v>411</v>
      </c>
      <c r="C64" s="161">
        <f t="shared" ref="C64:E65" si="12">C65</f>
        <v>1280500</v>
      </c>
      <c r="D64" s="161">
        <f t="shared" si="12"/>
        <v>0</v>
      </c>
      <c r="E64" s="161">
        <f t="shared" si="12"/>
        <v>1280500</v>
      </c>
    </row>
    <row r="65" spans="1:5" ht="19.5" customHeight="1">
      <c r="A65" s="79" t="s">
        <v>274</v>
      </c>
      <c r="B65" s="86" t="s">
        <v>275</v>
      </c>
      <c r="C65" s="158">
        <f t="shared" si="12"/>
        <v>1280500</v>
      </c>
      <c r="D65" s="158">
        <f t="shared" si="12"/>
        <v>0</v>
      </c>
      <c r="E65" s="158">
        <f t="shared" si="12"/>
        <v>1280500</v>
      </c>
    </row>
    <row r="66" spans="1:5" ht="17.25" customHeight="1">
      <c r="A66" s="79" t="s">
        <v>276</v>
      </c>
      <c r="B66" s="86" t="s">
        <v>277</v>
      </c>
      <c r="C66" s="158">
        <f>C67+C68</f>
        <v>1280500</v>
      </c>
      <c r="D66" s="158">
        <f t="shared" ref="D66:E66" si="13">D67+D68</f>
        <v>0</v>
      </c>
      <c r="E66" s="158">
        <f t="shared" si="13"/>
        <v>1280500</v>
      </c>
    </row>
    <row r="67" spans="1:5" ht="25.5" customHeight="1">
      <c r="A67" s="80" t="s">
        <v>278</v>
      </c>
      <c r="B67" s="86" t="s">
        <v>279</v>
      </c>
      <c r="C67" s="142">
        <v>20400</v>
      </c>
      <c r="D67" s="141"/>
      <c r="E67" s="142">
        <f>C67+D67</f>
        <v>20400</v>
      </c>
    </row>
    <row r="68" spans="1:5" ht="27.75" customHeight="1">
      <c r="A68" s="80" t="s">
        <v>280</v>
      </c>
      <c r="B68" s="81" t="s">
        <v>279</v>
      </c>
      <c r="C68" s="142">
        <v>1260100</v>
      </c>
      <c r="D68" s="158"/>
      <c r="E68" s="142">
        <f>C68+D68</f>
        <v>1260100</v>
      </c>
    </row>
    <row r="69" spans="1:5" ht="27.75" customHeight="1">
      <c r="A69" s="32" t="s">
        <v>281</v>
      </c>
      <c r="B69" s="5" t="s">
        <v>282</v>
      </c>
      <c r="C69" s="203">
        <f>C73+C70</f>
        <v>745527</v>
      </c>
      <c r="D69" s="161">
        <f>D73+D70</f>
        <v>0</v>
      </c>
      <c r="E69" s="203">
        <f>E73+E70</f>
        <v>745527</v>
      </c>
    </row>
    <row r="70" spans="1:5" ht="57" customHeight="1">
      <c r="A70" s="196" t="s">
        <v>846</v>
      </c>
      <c r="B70" s="209" t="s">
        <v>847</v>
      </c>
      <c r="C70" s="231">
        <f t="shared" ref="C70:E71" si="14">C71</f>
        <v>45527</v>
      </c>
      <c r="D70" s="216">
        <f t="shared" si="14"/>
        <v>0</v>
      </c>
      <c r="E70" s="217">
        <f t="shared" si="14"/>
        <v>45527</v>
      </c>
    </row>
    <row r="71" spans="1:5" ht="55.5" customHeight="1">
      <c r="A71" s="196" t="s">
        <v>845</v>
      </c>
      <c r="B71" s="209" t="s">
        <v>848</v>
      </c>
      <c r="C71" s="231">
        <f t="shared" si="14"/>
        <v>45527</v>
      </c>
      <c r="D71" s="216">
        <f t="shared" si="14"/>
        <v>0</v>
      </c>
      <c r="E71" s="217">
        <f t="shared" si="14"/>
        <v>45527</v>
      </c>
    </row>
    <row r="72" spans="1:5" ht="55.5" customHeight="1">
      <c r="A72" s="53" t="s">
        <v>844</v>
      </c>
      <c r="B72" s="50" t="s">
        <v>841</v>
      </c>
      <c r="C72" s="215">
        <v>45527</v>
      </c>
      <c r="D72" s="194"/>
      <c r="E72" s="194">
        <f>C72+D72</f>
        <v>45527</v>
      </c>
    </row>
    <row r="73" spans="1:5" ht="26.25" customHeight="1">
      <c r="A73" s="83" t="s">
        <v>471</v>
      </c>
      <c r="B73" s="86" t="s">
        <v>468</v>
      </c>
      <c r="C73" s="158">
        <f>C74</f>
        <v>700000</v>
      </c>
      <c r="D73" s="158">
        <f t="shared" ref="D73:E73" si="15">D74</f>
        <v>0</v>
      </c>
      <c r="E73" s="158">
        <f t="shared" si="15"/>
        <v>700000</v>
      </c>
    </row>
    <row r="74" spans="1:5" ht="25.5" customHeight="1">
      <c r="A74" s="83" t="s">
        <v>472</v>
      </c>
      <c r="B74" s="86" t="s">
        <v>283</v>
      </c>
      <c r="C74" s="158">
        <f>C75+C76</f>
        <v>700000</v>
      </c>
      <c r="D74" s="158">
        <f t="shared" ref="D74:E74" si="16">D75+D76</f>
        <v>0</v>
      </c>
      <c r="E74" s="158">
        <f t="shared" si="16"/>
        <v>700000</v>
      </c>
    </row>
    <row r="75" spans="1:5" ht="39.75" customHeight="1">
      <c r="A75" s="83" t="s">
        <v>473</v>
      </c>
      <c r="B75" s="86" t="s">
        <v>469</v>
      </c>
      <c r="C75" s="142">
        <v>687400</v>
      </c>
      <c r="D75" s="141"/>
      <c r="E75" s="142">
        <f>C75+D75</f>
        <v>687400</v>
      </c>
    </row>
    <row r="76" spans="1:5" ht="29.25" customHeight="1">
      <c r="A76" s="83" t="s">
        <v>474</v>
      </c>
      <c r="B76" s="86" t="s">
        <v>470</v>
      </c>
      <c r="C76" s="142">
        <v>12600</v>
      </c>
      <c r="D76" s="141"/>
      <c r="E76" s="142">
        <f>C76+D76</f>
        <v>12600</v>
      </c>
    </row>
    <row r="77" spans="1:5" ht="17.25" customHeight="1">
      <c r="A77" s="32" t="s">
        <v>284</v>
      </c>
      <c r="B77" s="92" t="s">
        <v>285</v>
      </c>
      <c r="C77" s="234">
        <f>C79+C80</f>
        <v>25250</v>
      </c>
      <c r="D77" s="161">
        <f>D79+D80</f>
        <v>0</v>
      </c>
      <c r="E77" s="234">
        <f>E79+E80</f>
        <v>25250</v>
      </c>
    </row>
    <row r="78" spans="1:5" ht="42" customHeight="1">
      <c r="A78" s="122" t="s">
        <v>705</v>
      </c>
      <c r="B78" s="119" t="s">
        <v>704</v>
      </c>
      <c r="C78" s="158">
        <f>C79</f>
        <v>5250</v>
      </c>
      <c r="D78" s="158">
        <f t="shared" ref="D78:E78" si="17">D79</f>
        <v>0</v>
      </c>
      <c r="E78" s="158">
        <f t="shared" si="17"/>
        <v>5250</v>
      </c>
    </row>
    <row r="79" spans="1:5" ht="53.25" customHeight="1">
      <c r="A79" s="83" t="s">
        <v>537</v>
      </c>
      <c r="B79" s="86" t="s">
        <v>538</v>
      </c>
      <c r="C79" s="142">
        <v>5250</v>
      </c>
      <c r="D79" s="141"/>
      <c r="E79" s="142">
        <f>C79+D79</f>
        <v>5250</v>
      </c>
    </row>
    <row r="80" spans="1:5" ht="51.75">
      <c r="A80" s="83" t="s">
        <v>870</v>
      </c>
      <c r="B80" s="236" t="s">
        <v>871</v>
      </c>
      <c r="C80" s="142">
        <v>20000</v>
      </c>
      <c r="D80" s="141"/>
      <c r="E80" s="142">
        <f>C80+D80</f>
        <v>20000</v>
      </c>
    </row>
    <row r="81" spans="1:5" ht="16.5" customHeight="1">
      <c r="A81" s="32" t="s">
        <v>286</v>
      </c>
      <c r="B81" s="92" t="s">
        <v>287</v>
      </c>
      <c r="C81" s="161">
        <f t="shared" ref="C81:E82" si="18">C82</f>
        <v>267000</v>
      </c>
      <c r="D81" s="161">
        <f t="shared" si="18"/>
        <v>0</v>
      </c>
      <c r="E81" s="161">
        <f t="shared" si="18"/>
        <v>267000</v>
      </c>
    </row>
    <row r="82" spans="1:5" ht="19.5" customHeight="1">
      <c r="A82" s="79" t="s">
        <v>288</v>
      </c>
      <c r="B82" s="77" t="s">
        <v>289</v>
      </c>
      <c r="C82" s="158">
        <f t="shared" si="18"/>
        <v>267000</v>
      </c>
      <c r="D82" s="158">
        <f t="shared" si="18"/>
        <v>0</v>
      </c>
      <c r="E82" s="158">
        <f t="shared" si="18"/>
        <v>267000</v>
      </c>
    </row>
    <row r="83" spans="1:5" ht="18" customHeight="1">
      <c r="A83" s="80" t="s">
        <v>290</v>
      </c>
      <c r="B83" s="77" t="s">
        <v>291</v>
      </c>
      <c r="C83" s="142">
        <v>267000</v>
      </c>
      <c r="D83" s="158"/>
      <c r="E83" s="142">
        <f>C83+D83</f>
        <v>267000</v>
      </c>
    </row>
    <row r="84" spans="1:5" ht="17.25" customHeight="1">
      <c r="A84" s="32" t="s">
        <v>292</v>
      </c>
      <c r="B84" s="5" t="s">
        <v>293</v>
      </c>
      <c r="C84" s="161">
        <f>C85</f>
        <v>193578809.19</v>
      </c>
      <c r="D84" s="161">
        <f>D85</f>
        <v>185.17</v>
      </c>
      <c r="E84" s="161">
        <f>E85</f>
        <v>193578994.35999998</v>
      </c>
    </row>
    <row r="85" spans="1:5" ht="31.5" customHeight="1">
      <c r="A85" s="32" t="s">
        <v>294</v>
      </c>
      <c r="B85" s="5" t="s">
        <v>295</v>
      </c>
      <c r="C85" s="161">
        <f>C86+C91+C107+C116+C122+C125</f>
        <v>193578809.19</v>
      </c>
      <c r="D85" s="253">
        <f t="shared" ref="D85:E85" si="19">D86+D91+D107+D116+D122+D125</f>
        <v>185.17</v>
      </c>
      <c r="E85" s="253">
        <f t="shared" si="19"/>
        <v>193578994.35999998</v>
      </c>
    </row>
    <row r="86" spans="1:5" ht="17.25" customHeight="1">
      <c r="A86" s="32" t="s">
        <v>402</v>
      </c>
      <c r="B86" s="5" t="s">
        <v>332</v>
      </c>
      <c r="C86" s="161">
        <f t="shared" ref="C86:E86" si="20">C87</f>
        <v>88150388</v>
      </c>
      <c r="D86" s="161">
        <f t="shared" si="20"/>
        <v>0</v>
      </c>
      <c r="E86" s="161">
        <f t="shared" si="20"/>
        <v>88150388</v>
      </c>
    </row>
    <row r="87" spans="1:5" ht="16.5" customHeight="1">
      <c r="A87" s="79" t="s">
        <v>403</v>
      </c>
      <c r="B87" s="162" t="s">
        <v>296</v>
      </c>
      <c r="C87" s="158">
        <f>C88+C90</f>
        <v>88150388</v>
      </c>
      <c r="D87" s="158">
        <f>D88+D90</f>
        <v>0</v>
      </c>
      <c r="E87" s="158">
        <f>E88+E90</f>
        <v>88150388</v>
      </c>
    </row>
    <row r="88" spans="1:5" ht="28.5" customHeight="1">
      <c r="A88" s="80" t="s">
        <v>404</v>
      </c>
      <c r="B88" s="81" t="s">
        <v>297</v>
      </c>
      <c r="C88" s="142">
        <v>82113700</v>
      </c>
      <c r="D88" s="158"/>
      <c r="E88" s="142">
        <f>C88+D88</f>
        <v>82113700</v>
      </c>
    </row>
    <row r="89" spans="1:5" ht="18" customHeight="1">
      <c r="A89" s="80" t="s">
        <v>405</v>
      </c>
      <c r="B89" s="162" t="s">
        <v>400</v>
      </c>
      <c r="C89" s="158">
        <f>C90</f>
        <v>6036688</v>
      </c>
      <c r="D89" s="158">
        <f>D90</f>
        <v>0</v>
      </c>
      <c r="E89" s="158">
        <f>E90</f>
        <v>6036688</v>
      </c>
    </row>
    <row r="90" spans="1:5" ht="26.25" customHeight="1">
      <c r="A90" s="80" t="s">
        <v>406</v>
      </c>
      <c r="B90" s="81" t="s">
        <v>398</v>
      </c>
      <c r="C90" s="142">
        <v>6036688</v>
      </c>
      <c r="D90" s="158"/>
      <c r="E90" s="142">
        <f>C90+D90</f>
        <v>6036688</v>
      </c>
    </row>
    <row r="91" spans="1:5" ht="27" customHeight="1">
      <c r="A91" s="32" t="s">
        <v>407</v>
      </c>
      <c r="B91" s="5" t="s">
        <v>298</v>
      </c>
      <c r="C91" s="161">
        <f>C105+C96+C94+C92+C99+C101+C103+C98</f>
        <v>33977224.239999995</v>
      </c>
      <c r="D91" s="229">
        <f t="shared" ref="D91:E91" si="21">D105+D96+D94+D92+D99+D101+D103+D98</f>
        <v>0</v>
      </c>
      <c r="E91" s="229">
        <f t="shared" si="21"/>
        <v>33977224.239999995</v>
      </c>
    </row>
    <row r="92" spans="1:5" ht="42" customHeight="1">
      <c r="A92" s="151" t="s">
        <v>779</v>
      </c>
      <c r="B92" s="152" t="s">
        <v>780</v>
      </c>
      <c r="C92" s="158">
        <f>C93</f>
        <v>2238602.2000000002</v>
      </c>
      <c r="D92" s="158">
        <f t="shared" ref="C92:E101" si="22">D93</f>
        <v>0</v>
      </c>
      <c r="E92" s="158">
        <f t="shared" si="22"/>
        <v>2238602.2000000002</v>
      </c>
    </row>
    <row r="93" spans="1:5" ht="45" customHeight="1">
      <c r="A93" s="177" t="s">
        <v>802</v>
      </c>
      <c r="B93" s="152" t="s">
        <v>781</v>
      </c>
      <c r="C93" s="164">
        <v>2238602.2000000002</v>
      </c>
      <c r="D93" s="158"/>
      <c r="E93" s="158">
        <f>C93+D93</f>
        <v>2238602.2000000002</v>
      </c>
    </row>
    <row r="94" spans="1:5" ht="39.75" customHeight="1">
      <c r="A94" s="148" t="s">
        <v>772</v>
      </c>
      <c r="B94" s="147" t="s">
        <v>771</v>
      </c>
      <c r="C94" s="158">
        <f>C95</f>
        <v>2259172.91</v>
      </c>
      <c r="D94" s="158">
        <f t="shared" si="22"/>
        <v>0</v>
      </c>
      <c r="E94" s="158">
        <f t="shared" si="22"/>
        <v>2259172.91</v>
      </c>
    </row>
    <row r="95" spans="1:5" ht="41.25" customHeight="1">
      <c r="A95" s="146" t="s">
        <v>774</v>
      </c>
      <c r="B95" s="147" t="s">
        <v>773</v>
      </c>
      <c r="C95" s="164">
        <v>2259172.91</v>
      </c>
      <c r="D95" s="158"/>
      <c r="E95" s="158">
        <f>C95+D95</f>
        <v>2259172.91</v>
      </c>
    </row>
    <row r="96" spans="1:5" ht="54" customHeight="1">
      <c r="A96" s="272" t="s">
        <v>718</v>
      </c>
      <c r="B96" s="50" t="s">
        <v>960</v>
      </c>
      <c r="C96" s="158">
        <f>C97</f>
        <v>1117058.69</v>
      </c>
      <c r="D96" s="158">
        <f t="shared" si="22"/>
        <v>0</v>
      </c>
      <c r="E96" s="158">
        <f t="shared" si="22"/>
        <v>1117058.69</v>
      </c>
    </row>
    <row r="97" spans="1:5" ht="53.25" customHeight="1">
      <c r="A97" s="272" t="s">
        <v>717</v>
      </c>
      <c r="B97" s="163" t="s">
        <v>959</v>
      </c>
      <c r="C97" s="164">
        <v>1117058.69</v>
      </c>
      <c r="D97" s="158"/>
      <c r="E97" s="158">
        <f>C97+D97</f>
        <v>1117058.69</v>
      </c>
    </row>
    <row r="98" spans="1:5" ht="42" customHeight="1">
      <c r="A98" s="53" t="s">
        <v>842</v>
      </c>
      <c r="B98" s="50" t="s">
        <v>843</v>
      </c>
      <c r="C98" s="187">
        <v>1585048.25</v>
      </c>
      <c r="D98" s="187"/>
      <c r="E98" s="187">
        <f>C98+D98</f>
        <v>1585048.25</v>
      </c>
    </row>
    <row r="99" spans="1:5" ht="18.75" customHeight="1">
      <c r="A99" s="177" t="s">
        <v>801</v>
      </c>
      <c r="B99" s="167" t="s">
        <v>789</v>
      </c>
      <c r="C99" s="228">
        <f t="shared" si="22"/>
        <v>169194.78</v>
      </c>
      <c r="D99" s="176">
        <f t="shared" si="22"/>
        <v>0</v>
      </c>
      <c r="E99" s="168">
        <f t="shared" si="22"/>
        <v>169194.78</v>
      </c>
    </row>
    <row r="100" spans="1:5" ht="27.75" customHeight="1">
      <c r="A100" s="169" t="s">
        <v>788</v>
      </c>
      <c r="B100" s="167" t="s">
        <v>790</v>
      </c>
      <c r="C100" s="168">
        <v>169194.78</v>
      </c>
      <c r="D100" s="168"/>
      <c r="E100" s="168">
        <f>C100+D100</f>
        <v>169194.78</v>
      </c>
    </row>
    <row r="101" spans="1:5" ht="40.5" customHeight="1">
      <c r="A101" s="177" t="s">
        <v>800</v>
      </c>
      <c r="B101" s="175" t="s">
        <v>803</v>
      </c>
      <c r="C101" s="176">
        <f t="shared" si="22"/>
        <v>8917892.4700000007</v>
      </c>
      <c r="D101" s="176">
        <f t="shared" si="22"/>
        <v>0</v>
      </c>
      <c r="E101" s="176">
        <f t="shared" si="22"/>
        <v>8917892.4700000007</v>
      </c>
    </row>
    <row r="102" spans="1:5" ht="40.5" customHeight="1">
      <c r="A102" s="177" t="s">
        <v>799</v>
      </c>
      <c r="B102" s="175" t="s">
        <v>798</v>
      </c>
      <c r="C102" s="179">
        <v>8917892.4700000007</v>
      </c>
      <c r="D102" s="176"/>
      <c r="E102" s="176">
        <f>C102+D102</f>
        <v>8917892.4700000007</v>
      </c>
    </row>
    <row r="103" spans="1:5" ht="55.5" customHeight="1">
      <c r="A103" s="180" t="s">
        <v>806</v>
      </c>
      <c r="B103" s="181" t="s">
        <v>807</v>
      </c>
      <c r="C103" s="187">
        <f>C104</f>
        <v>5417903.1299999999</v>
      </c>
      <c r="D103" s="187">
        <f t="shared" ref="D103:E103" si="23">D104</f>
        <v>0</v>
      </c>
      <c r="E103" s="187">
        <f t="shared" si="23"/>
        <v>5417903.1299999999</v>
      </c>
    </row>
    <row r="104" spans="1:5" ht="54" customHeight="1">
      <c r="A104" s="180" t="s">
        <v>808</v>
      </c>
      <c r="B104" s="181" t="s">
        <v>809</v>
      </c>
      <c r="C104" s="187">
        <v>5417903.1299999999</v>
      </c>
      <c r="D104" s="187"/>
      <c r="E104" s="187">
        <f>C104+D104</f>
        <v>5417903.1299999999</v>
      </c>
    </row>
    <row r="105" spans="1:5">
      <c r="A105" s="79" t="s">
        <v>408</v>
      </c>
      <c r="B105" s="82" t="s">
        <v>299</v>
      </c>
      <c r="C105" s="158">
        <f t="shared" ref="C105:E105" si="24">C106</f>
        <v>12272351.810000001</v>
      </c>
      <c r="D105" s="158">
        <f t="shared" si="24"/>
        <v>0</v>
      </c>
      <c r="E105" s="158">
        <f t="shared" si="24"/>
        <v>12272351.810000001</v>
      </c>
    </row>
    <row r="106" spans="1:5">
      <c r="A106" s="80" t="s">
        <v>409</v>
      </c>
      <c r="B106" s="82" t="s">
        <v>300</v>
      </c>
      <c r="C106" s="142">
        <v>12272351.810000001</v>
      </c>
      <c r="D106" s="158"/>
      <c r="E106" s="142">
        <f>C106+D106</f>
        <v>12272351.810000001</v>
      </c>
    </row>
    <row r="107" spans="1:5" ht="16.5" customHeight="1">
      <c r="A107" s="32" t="s">
        <v>410</v>
      </c>
      <c r="B107" s="85" t="s">
        <v>475</v>
      </c>
      <c r="C107" s="161">
        <f>C112+C114+C108+C110</f>
        <v>69960676.950000003</v>
      </c>
      <c r="D107" s="161">
        <f>D112+D114+D108+D110</f>
        <v>0</v>
      </c>
      <c r="E107" s="161">
        <f>E112+E114+E108+E110</f>
        <v>69960676.950000003</v>
      </c>
    </row>
    <row r="108" spans="1:5" ht="26.25">
      <c r="A108" s="150" t="s">
        <v>775</v>
      </c>
      <c r="B108" s="86" t="s">
        <v>301</v>
      </c>
      <c r="C108" s="158">
        <f>C109</f>
        <v>1392538.68</v>
      </c>
      <c r="D108" s="158">
        <f>D109</f>
        <v>0</v>
      </c>
      <c r="E108" s="158">
        <f>E109</f>
        <v>1392538.68</v>
      </c>
    </row>
    <row r="109" spans="1:5" ht="26.25">
      <c r="A109" s="149" t="s">
        <v>776</v>
      </c>
      <c r="B109" s="86" t="s">
        <v>302</v>
      </c>
      <c r="C109" s="142">
        <v>1392538.68</v>
      </c>
      <c r="D109" s="141"/>
      <c r="E109" s="142">
        <f>C109+D109</f>
        <v>1392538.68</v>
      </c>
    </row>
    <row r="110" spans="1:5" ht="42" customHeight="1">
      <c r="A110" s="84" t="s">
        <v>480</v>
      </c>
      <c r="B110" s="86" t="s">
        <v>476</v>
      </c>
      <c r="C110" s="158">
        <f>C111</f>
        <v>954857.94</v>
      </c>
      <c r="D110" s="158">
        <f>D111</f>
        <v>0</v>
      </c>
      <c r="E110" s="158">
        <f>E111</f>
        <v>954857.94</v>
      </c>
    </row>
    <row r="111" spans="1:5" ht="41.25" customHeight="1">
      <c r="A111" s="84" t="s">
        <v>483</v>
      </c>
      <c r="B111" s="86" t="s">
        <v>477</v>
      </c>
      <c r="C111" s="158">
        <v>954857.94</v>
      </c>
      <c r="D111" s="141"/>
      <c r="E111" s="142">
        <f>C111+D111</f>
        <v>954857.94</v>
      </c>
    </row>
    <row r="112" spans="1:5" ht="41.25" customHeight="1">
      <c r="A112" s="84" t="s">
        <v>481</v>
      </c>
      <c r="B112" s="86" t="s">
        <v>478</v>
      </c>
      <c r="C112" s="158">
        <f>C113</f>
        <v>130.08000000000001</v>
      </c>
      <c r="D112" s="158">
        <f>D113</f>
        <v>0</v>
      </c>
      <c r="E112" s="158">
        <f>E113</f>
        <v>130.08000000000001</v>
      </c>
    </row>
    <row r="113" spans="1:5" ht="42" customHeight="1">
      <c r="A113" s="84" t="s">
        <v>413</v>
      </c>
      <c r="B113" s="86" t="s">
        <v>479</v>
      </c>
      <c r="C113" s="142">
        <v>130.08000000000001</v>
      </c>
      <c r="D113" s="141"/>
      <c r="E113" s="142">
        <f>C113+D113</f>
        <v>130.08000000000001</v>
      </c>
    </row>
    <row r="114" spans="1:5">
      <c r="A114" s="84" t="s">
        <v>482</v>
      </c>
      <c r="B114" s="86" t="s">
        <v>303</v>
      </c>
      <c r="C114" s="158">
        <f>C115</f>
        <v>67613150.25</v>
      </c>
      <c r="D114" s="158">
        <f>D115</f>
        <v>0</v>
      </c>
      <c r="E114" s="158">
        <f>E115</f>
        <v>67613150.25</v>
      </c>
    </row>
    <row r="115" spans="1:5">
      <c r="A115" s="84" t="s">
        <v>414</v>
      </c>
      <c r="B115" s="86" t="s">
        <v>304</v>
      </c>
      <c r="C115" s="142">
        <v>67613150.25</v>
      </c>
      <c r="D115" s="141"/>
      <c r="E115" s="142">
        <f>C115+D115</f>
        <v>67613150.25</v>
      </c>
    </row>
    <row r="116" spans="1:5">
      <c r="A116" s="60" t="s">
        <v>719</v>
      </c>
      <c r="B116" s="69" t="s">
        <v>720</v>
      </c>
      <c r="C116" s="192">
        <f>C117+C120+C119</f>
        <v>1490520</v>
      </c>
      <c r="D116" s="192">
        <f t="shared" ref="D116:E116" si="25">D117+D120+D119</f>
        <v>0</v>
      </c>
      <c r="E116" s="192">
        <f t="shared" si="25"/>
        <v>1490520</v>
      </c>
    </row>
    <row r="117" spans="1:5" ht="39">
      <c r="A117" s="28" t="s">
        <v>721</v>
      </c>
      <c r="B117" s="50" t="s">
        <v>722</v>
      </c>
      <c r="C117" s="142">
        <f>C118</f>
        <v>56700</v>
      </c>
      <c r="D117" s="142">
        <f t="shared" ref="D117:E117" si="26">D118</f>
        <v>0</v>
      </c>
      <c r="E117" s="142">
        <f t="shared" si="26"/>
        <v>56700</v>
      </c>
    </row>
    <row r="118" spans="1:5" ht="39">
      <c r="A118" s="130" t="s">
        <v>723</v>
      </c>
      <c r="B118" s="50" t="s">
        <v>724</v>
      </c>
      <c r="C118" s="142">
        <v>56700</v>
      </c>
      <c r="D118" s="141"/>
      <c r="E118" s="142">
        <f>C118+D118</f>
        <v>56700</v>
      </c>
    </row>
    <row r="119" spans="1:5" ht="39">
      <c r="A119" s="191" t="s">
        <v>834</v>
      </c>
      <c r="B119" s="50" t="s">
        <v>859</v>
      </c>
      <c r="C119" s="142">
        <v>1380120</v>
      </c>
      <c r="D119" s="141"/>
      <c r="E119" s="187">
        <f>C119+D119</f>
        <v>1380120</v>
      </c>
    </row>
    <row r="120" spans="1:5" ht="19.5" customHeight="1">
      <c r="A120" s="182" t="s">
        <v>812</v>
      </c>
      <c r="B120" s="50" t="s">
        <v>813</v>
      </c>
      <c r="C120" s="142">
        <f>C121</f>
        <v>53700</v>
      </c>
      <c r="D120" s="142">
        <f t="shared" ref="D120:E120" si="27">D121</f>
        <v>0</v>
      </c>
      <c r="E120" s="142">
        <f t="shared" si="27"/>
        <v>53700</v>
      </c>
    </row>
    <row r="121" spans="1:5" ht="27" customHeight="1">
      <c r="A121" s="182" t="s">
        <v>810</v>
      </c>
      <c r="B121" s="50" t="s">
        <v>811</v>
      </c>
      <c r="C121" s="142">
        <v>53700</v>
      </c>
      <c r="D121" s="141"/>
      <c r="E121" s="142">
        <f>C121+D121</f>
        <v>53700</v>
      </c>
    </row>
    <row r="122" spans="1:5" ht="54" customHeight="1">
      <c r="A122" s="84" t="s">
        <v>726</v>
      </c>
      <c r="B122" s="85" t="s">
        <v>725</v>
      </c>
      <c r="C122" s="142">
        <f>C123</f>
        <v>0</v>
      </c>
      <c r="D122" s="142">
        <f t="shared" ref="D122:E123" si="28">D123</f>
        <v>185.17</v>
      </c>
      <c r="E122" s="142">
        <f t="shared" si="28"/>
        <v>185.17</v>
      </c>
    </row>
    <row r="123" spans="1:5" ht="54.75" customHeight="1">
      <c r="A123" s="84" t="s">
        <v>728</v>
      </c>
      <c r="B123" s="86" t="s">
        <v>727</v>
      </c>
      <c r="C123" s="142">
        <f>C124</f>
        <v>0</v>
      </c>
      <c r="D123" s="142">
        <f t="shared" si="28"/>
        <v>185.17</v>
      </c>
      <c r="E123" s="142">
        <f t="shared" si="28"/>
        <v>185.17</v>
      </c>
    </row>
    <row r="124" spans="1:5" ht="45" customHeight="1">
      <c r="A124" s="84" t="s">
        <v>730</v>
      </c>
      <c r="B124" s="86" t="s">
        <v>729</v>
      </c>
      <c r="C124" s="142"/>
      <c r="D124" s="141">
        <v>185.17</v>
      </c>
      <c r="E124" s="142">
        <f>C124+D124</f>
        <v>185.17</v>
      </c>
    </row>
    <row r="125" spans="1:5" ht="39" customHeight="1">
      <c r="A125" s="263" t="s">
        <v>948</v>
      </c>
      <c r="B125" s="264" t="s">
        <v>949</v>
      </c>
      <c r="C125" s="265"/>
      <c r="D125" s="265">
        <f>D126</f>
        <v>0</v>
      </c>
      <c r="E125" s="265">
        <f>E126</f>
        <v>0</v>
      </c>
    </row>
    <row r="126" spans="1:5" ht="29.25" customHeight="1">
      <c r="A126" s="266" t="s">
        <v>950</v>
      </c>
      <c r="B126" s="267" t="s">
        <v>951</v>
      </c>
      <c r="C126" s="268"/>
      <c r="D126" s="268">
        <f>D127</f>
        <v>0</v>
      </c>
      <c r="E126" s="268">
        <f>E127</f>
        <v>0</v>
      </c>
    </row>
    <row r="127" spans="1:5" ht="26.25" customHeight="1">
      <c r="A127" s="266" t="s">
        <v>924</v>
      </c>
      <c r="B127" s="267" t="s">
        <v>925</v>
      </c>
      <c r="C127" s="268"/>
      <c r="D127" s="268">
        <v>0</v>
      </c>
      <c r="E127" s="268">
        <f>C127+D127</f>
        <v>0</v>
      </c>
    </row>
    <row r="128" spans="1:5">
      <c r="A128" s="33"/>
      <c r="B128" s="5" t="s">
        <v>305</v>
      </c>
      <c r="C128" s="161">
        <f>C17+C84</f>
        <v>243919102.34999999</v>
      </c>
      <c r="D128" s="161">
        <f>D17+D84</f>
        <v>662985.17000000004</v>
      </c>
      <c r="E128" s="161">
        <f>E17+E84</f>
        <v>244582087.51999998</v>
      </c>
    </row>
  </sheetData>
  <mergeCells count="28">
    <mergeCell ref="B1:E1"/>
    <mergeCell ref="B2:E2"/>
    <mergeCell ref="B3:E3"/>
    <mergeCell ref="B4:E4"/>
    <mergeCell ref="B5:E5"/>
    <mergeCell ref="A36:A37"/>
    <mergeCell ref="B36:B37"/>
    <mergeCell ref="A30:A31"/>
    <mergeCell ref="B30:B31"/>
    <mergeCell ref="A33:A34"/>
    <mergeCell ref="B33:B34"/>
    <mergeCell ref="E33:E34"/>
    <mergeCell ref="A13:E13"/>
    <mergeCell ref="B15:E15"/>
    <mergeCell ref="A27:A28"/>
    <mergeCell ref="B27:B28"/>
    <mergeCell ref="E27:E28"/>
    <mergeCell ref="C27:C28"/>
    <mergeCell ref="C33:C34"/>
    <mergeCell ref="D27:D28"/>
    <mergeCell ref="D33:D34"/>
    <mergeCell ref="A12:E12"/>
    <mergeCell ref="B6:E6"/>
    <mergeCell ref="B7:E7"/>
    <mergeCell ref="B8:E8"/>
    <mergeCell ref="B9:E9"/>
    <mergeCell ref="B10:E10"/>
    <mergeCell ref="A11:E11"/>
  </mergeCells>
  <pageMargins left="0.31496062992125984" right="0.31496062992125984" top="0.35433070866141736" bottom="0.35433070866141736" header="0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93"/>
  <sheetViews>
    <sheetView view="pageBreakPreview" topLeftCell="A43" zoomScaleSheetLayoutView="100" workbookViewId="0">
      <selection activeCell="A61" sqref="A61:B61"/>
    </sheetView>
  </sheetViews>
  <sheetFormatPr defaultRowHeight="15"/>
  <cols>
    <col min="1" max="1" width="6.42578125" customWidth="1"/>
    <col min="2" max="2" width="17.7109375" customWidth="1"/>
    <col min="3" max="3" width="72.42578125" customWidth="1"/>
    <col min="4" max="4" width="11.42578125" customWidth="1"/>
  </cols>
  <sheetData>
    <row r="1" spans="1:4" ht="15.75">
      <c r="C1" s="247" t="s">
        <v>228</v>
      </c>
    </row>
    <row r="2" spans="1:4" ht="15.75">
      <c r="C2" s="247" t="s">
        <v>0</v>
      </c>
    </row>
    <row r="3" spans="1:4" ht="15.75">
      <c r="C3" s="247" t="s">
        <v>1</v>
      </c>
    </row>
    <row r="4" spans="1:4" ht="15.75">
      <c r="C4" s="247" t="s">
        <v>2</v>
      </c>
    </row>
    <row r="5" spans="1:4" ht="15.75">
      <c r="C5" s="282" t="s">
        <v>998</v>
      </c>
    </row>
    <row r="6" spans="1:4" ht="15.75">
      <c r="A6" s="1"/>
      <c r="B6" s="1"/>
      <c r="C6" s="247" t="s">
        <v>716</v>
      </c>
      <c r="D6" s="247"/>
    </row>
    <row r="7" spans="1:4" ht="15.75">
      <c r="A7" s="1"/>
      <c r="B7" s="1"/>
      <c r="C7" s="247" t="s">
        <v>0</v>
      </c>
      <c r="D7" s="247"/>
    </row>
    <row r="8" spans="1:4" ht="15.75">
      <c r="A8" s="1"/>
      <c r="B8" s="1"/>
      <c r="C8" s="247" t="s">
        <v>1</v>
      </c>
      <c r="D8" s="247"/>
    </row>
    <row r="9" spans="1:4" ht="15.75">
      <c r="A9" s="1"/>
      <c r="B9" s="1"/>
      <c r="C9" s="247" t="s">
        <v>2</v>
      </c>
      <c r="D9" s="247"/>
    </row>
    <row r="10" spans="1:4" ht="15.75">
      <c r="A10" s="1"/>
      <c r="B10" s="1"/>
      <c r="C10" s="247" t="s">
        <v>713</v>
      </c>
      <c r="D10" s="247"/>
    </row>
    <row r="11" spans="1:4" ht="15.75">
      <c r="A11" s="1"/>
      <c r="B11" s="1"/>
      <c r="C11" s="247"/>
      <c r="D11" s="247"/>
    </row>
    <row r="12" spans="1:4" ht="69" customHeight="1">
      <c r="A12" s="294" t="s">
        <v>897</v>
      </c>
      <c r="B12" s="294"/>
      <c r="C12" s="294"/>
      <c r="D12" s="254"/>
    </row>
    <row r="13" spans="1:4" ht="15.75">
      <c r="A13" s="1"/>
      <c r="B13" s="1"/>
      <c r="C13" s="247"/>
      <c r="D13" s="247"/>
    </row>
    <row r="14" spans="1:4" ht="17.25" customHeight="1">
      <c r="A14" s="46"/>
      <c r="B14" s="46"/>
      <c r="C14" s="255"/>
      <c r="D14" s="256"/>
    </row>
    <row r="15" spans="1:4" ht="82.5" customHeight="1">
      <c r="A15" s="304" t="s">
        <v>898</v>
      </c>
      <c r="B15" s="304"/>
      <c r="C15" s="276" t="s">
        <v>899</v>
      </c>
      <c r="D15" s="257"/>
    </row>
    <row r="16" spans="1:4" ht="20.25" customHeight="1">
      <c r="A16" s="302" t="s">
        <v>5</v>
      </c>
      <c r="B16" s="302"/>
      <c r="C16" s="92" t="s">
        <v>4</v>
      </c>
      <c r="D16" s="47"/>
    </row>
    <row r="17" spans="1:4" ht="26.25" customHeight="1">
      <c r="A17" s="301" t="s">
        <v>961</v>
      </c>
      <c r="B17" s="301"/>
      <c r="C17" s="279" t="s">
        <v>993</v>
      </c>
      <c r="D17" s="47"/>
    </row>
    <row r="18" spans="1:4" ht="55.5" customHeight="1">
      <c r="A18" s="301" t="s">
        <v>900</v>
      </c>
      <c r="B18" s="301"/>
      <c r="C18" s="86" t="s">
        <v>464</v>
      </c>
      <c r="D18" s="258"/>
    </row>
    <row r="19" spans="1:4" ht="51.75" customHeight="1">
      <c r="A19" s="304" t="s">
        <v>901</v>
      </c>
      <c r="B19" s="304"/>
      <c r="C19" s="86" t="s">
        <v>465</v>
      </c>
      <c r="D19" s="258"/>
    </row>
    <row r="20" spans="1:4" ht="41.25" customHeight="1">
      <c r="A20" s="304" t="s">
        <v>387</v>
      </c>
      <c r="B20" s="304"/>
      <c r="C20" s="86" t="s">
        <v>272</v>
      </c>
      <c r="D20" s="258"/>
    </row>
    <row r="21" spans="1:4" ht="27.75" customHeight="1">
      <c r="A21" s="301" t="s">
        <v>902</v>
      </c>
      <c r="B21" s="301"/>
      <c r="C21" s="77" t="s">
        <v>903</v>
      </c>
      <c r="D21" s="258"/>
    </row>
    <row r="22" spans="1:4" ht="66.75" customHeight="1">
      <c r="A22" s="307" t="s">
        <v>962</v>
      </c>
      <c r="B22" s="307"/>
      <c r="C22" s="279" t="s">
        <v>996</v>
      </c>
      <c r="D22" s="258"/>
    </row>
    <row r="23" spans="1:4" ht="38.25" customHeight="1">
      <c r="A23" s="304" t="s">
        <v>904</v>
      </c>
      <c r="B23" s="304"/>
      <c r="C23" s="86" t="s">
        <v>469</v>
      </c>
      <c r="D23" s="258"/>
    </row>
    <row r="24" spans="1:4" ht="30" customHeight="1">
      <c r="A24" s="304" t="s">
        <v>905</v>
      </c>
      <c r="B24" s="304"/>
      <c r="C24" s="86" t="s">
        <v>470</v>
      </c>
      <c r="D24" s="258"/>
    </row>
    <row r="25" spans="1:4" ht="40.5" customHeight="1">
      <c r="A25" s="309" t="s">
        <v>963</v>
      </c>
      <c r="B25" s="309"/>
      <c r="C25" s="236" t="s">
        <v>981</v>
      </c>
      <c r="D25" s="258"/>
    </row>
    <row r="26" spans="1:4">
      <c r="A26" s="304" t="s">
        <v>906</v>
      </c>
      <c r="B26" s="304"/>
      <c r="C26" s="77" t="s">
        <v>907</v>
      </c>
      <c r="D26" s="258"/>
    </row>
    <row r="27" spans="1:4" ht="18.75" customHeight="1">
      <c r="A27" s="304" t="s">
        <v>908</v>
      </c>
      <c r="B27" s="304"/>
      <c r="C27" s="77" t="s">
        <v>909</v>
      </c>
      <c r="D27" s="258"/>
    </row>
    <row r="28" spans="1:4" ht="27" customHeight="1">
      <c r="A28" s="304" t="s">
        <v>910</v>
      </c>
      <c r="B28" s="304"/>
      <c r="C28" s="77" t="s">
        <v>911</v>
      </c>
      <c r="D28" s="258"/>
    </row>
    <row r="29" spans="1:4" ht="29.25" customHeight="1">
      <c r="A29" s="304" t="s">
        <v>912</v>
      </c>
      <c r="B29" s="304"/>
      <c r="C29" s="259" t="s">
        <v>398</v>
      </c>
      <c r="D29" s="258"/>
    </row>
    <row r="30" spans="1:4" ht="54.75" customHeight="1">
      <c r="A30" s="319" t="s">
        <v>808</v>
      </c>
      <c r="B30" s="320"/>
      <c r="C30" s="181" t="s">
        <v>809</v>
      </c>
      <c r="D30" s="258"/>
    </row>
    <row r="31" spans="1:4" ht="57.75" customHeight="1">
      <c r="A31" s="307" t="s">
        <v>717</v>
      </c>
      <c r="B31" s="307"/>
      <c r="C31" s="50" t="s">
        <v>959</v>
      </c>
      <c r="D31" s="258"/>
    </row>
    <row r="32" spans="1:4" ht="39.75" customHeight="1">
      <c r="A32" s="301" t="s">
        <v>774</v>
      </c>
      <c r="B32" s="301"/>
      <c r="C32" s="275" t="s">
        <v>773</v>
      </c>
      <c r="D32" s="258"/>
    </row>
    <row r="33" spans="1:4" ht="39.75" customHeight="1">
      <c r="A33" s="301" t="s">
        <v>802</v>
      </c>
      <c r="B33" s="301"/>
      <c r="C33" s="275" t="s">
        <v>781</v>
      </c>
      <c r="D33" s="258"/>
    </row>
    <row r="34" spans="1:4" ht="39.75" customHeight="1">
      <c r="A34" s="313" t="s">
        <v>842</v>
      </c>
      <c r="B34" s="314"/>
      <c r="C34" s="50" t="s">
        <v>843</v>
      </c>
      <c r="D34" s="258"/>
    </row>
    <row r="35" spans="1:4" ht="31.5" customHeight="1">
      <c r="A35" s="301" t="s">
        <v>788</v>
      </c>
      <c r="B35" s="301"/>
      <c r="C35" s="275" t="s">
        <v>790</v>
      </c>
      <c r="D35" s="258"/>
    </row>
    <row r="36" spans="1:4" ht="37.5" customHeight="1">
      <c r="A36" s="301" t="s">
        <v>799</v>
      </c>
      <c r="B36" s="301"/>
      <c r="C36" s="275" t="s">
        <v>798</v>
      </c>
      <c r="D36" s="258"/>
    </row>
    <row r="37" spans="1:4" ht="19.5" customHeight="1">
      <c r="A37" s="304" t="s">
        <v>913</v>
      </c>
      <c r="B37" s="304"/>
      <c r="C37" s="77" t="s">
        <v>914</v>
      </c>
      <c r="D37" s="258"/>
    </row>
    <row r="38" spans="1:4" ht="42" customHeight="1">
      <c r="A38" s="304" t="s">
        <v>413</v>
      </c>
      <c r="B38" s="304"/>
      <c r="C38" s="275" t="s">
        <v>915</v>
      </c>
      <c r="D38" s="258"/>
    </row>
    <row r="39" spans="1:4" ht="42" customHeight="1">
      <c r="A39" s="301" t="s">
        <v>916</v>
      </c>
      <c r="B39" s="301"/>
      <c r="C39" s="275" t="s">
        <v>917</v>
      </c>
      <c r="D39" s="258"/>
    </row>
    <row r="40" spans="1:4" ht="27" customHeight="1">
      <c r="A40" s="304" t="s">
        <v>918</v>
      </c>
      <c r="B40" s="304"/>
      <c r="C40" s="77" t="s">
        <v>919</v>
      </c>
      <c r="D40" s="258"/>
    </row>
    <row r="41" spans="1:4" ht="20.25" customHeight="1">
      <c r="A41" s="304" t="s">
        <v>414</v>
      </c>
      <c r="B41" s="304"/>
      <c r="C41" s="77" t="s">
        <v>920</v>
      </c>
      <c r="D41" s="258"/>
    </row>
    <row r="42" spans="1:4" ht="40.5" customHeight="1">
      <c r="A42" s="308" t="s">
        <v>921</v>
      </c>
      <c r="B42" s="308"/>
      <c r="C42" s="275" t="s">
        <v>724</v>
      </c>
      <c r="D42" s="258"/>
    </row>
    <row r="43" spans="1:4" ht="40.5" customHeight="1">
      <c r="A43" s="315" t="s">
        <v>834</v>
      </c>
      <c r="B43" s="316"/>
      <c r="C43" s="283" t="s">
        <v>859</v>
      </c>
      <c r="D43" s="258"/>
    </row>
    <row r="44" spans="1:4" ht="21.75" customHeight="1">
      <c r="A44" s="317" t="s">
        <v>999</v>
      </c>
      <c r="B44" s="317"/>
      <c r="C44" s="285" t="s">
        <v>811</v>
      </c>
      <c r="D44" s="258"/>
    </row>
    <row r="45" spans="1:4" ht="40.5" customHeight="1">
      <c r="A45" s="308" t="s">
        <v>922</v>
      </c>
      <c r="B45" s="308"/>
      <c r="C45" s="259" t="s">
        <v>923</v>
      </c>
      <c r="D45" s="258"/>
    </row>
    <row r="46" spans="1:4" ht="30" customHeight="1">
      <c r="A46" s="318" t="s">
        <v>924</v>
      </c>
      <c r="B46" s="318"/>
      <c r="C46" s="285" t="s">
        <v>925</v>
      </c>
      <c r="D46" s="258"/>
    </row>
    <row r="47" spans="1:4" ht="24" customHeight="1">
      <c r="A47" s="305" t="s">
        <v>926</v>
      </c>
      <c r="B47" s="306"/>
      <c r="C47" s="284" t="s">
        <v>927</v>
      </c>
      <c r="D47" s="258"/>
    </row>
    <row r="48" spans="1:4" ht="54" customHeight="1">
      <c r="A48" s="301" t="s">
        <v>928</v>
      </c>
      <c r="B48" s="301"/>
      <c r="C48" s="86" t="s">
        <v>929</v>
      </c>
      <c r="D48" s="258"/>
    </row>
    <row r="49" spans="1:4" ht="65.25" customHeight="1">
      <c r="A49" s="301" t="s">
        <v>930</v>
      </c>
      <c r="B49" s="301"/>
      <c r="C49" s="86" t="s">
        <v>931</v>
      </c>
      <c r="D49" s="258"/>
    </row>
    <row r="50" spans="1:4" ht="55.5" customHeight="1">
      <c r="A50" s="301" t="s">
        <v>932</v>
      </c>
      <c r="B50" s="301"/>
      <c r="C50" s="86" t="s">
        <v>933</v>
      </c>
      <c r="D50" s="258"/>
    </row>
    <row r="51" spans="1:4" ht="20.25" customHeight="1">
      <c r="A51" s="302" t="s">
        <v>6</v>
      </c>
      <c r="B51" s="302"/>
      <c r="C51" s="92" t="s">
        <v>934</v>
      </c>
      <c r="D51" s="47"/>
    </row>
    <row r="52" spans="1:4" ht="30.75" customHeight="1">
      <c r="A52" s="304" t="s">
        <v>935</v>
      </c>
      <c r="B52" s="304"/>
      <c r="C52" s="77" t="s">
        <v>903</v>
      </c>
      <c r="D52" s="258"/>
    </row>
    <row r="53" spans="1:4">
      <c r="A53" s="304" t="s">
        <v>936</v>
      </c>
      <c r="B53" s="304"/>
      <c r="C53" s="77" t="s">
        <v>907</v>
      </c>
      <c r="D53" s="258"/>
    </row>
    <row r="54" spans="1:4" ht="29.25" customHeight="1">
      <c r="A54" s="302" t="s">
        <v>957</v>
      </c>
      <c r="B54" s="302"/>
      <c r="C54" s="277" t="s">
        <v>958</v>
      </c>
      <c r="D54" s="258"/>
    </row>
    <row r="55" spans="1:4" ht="26.25">
      <c r="A55" s="301" t="s">
        <v>889</v>
      </c>
      <c r="B55" s="301"/>
      <c r="C55" s="275" t="s">
        <v>890</v>
      </c>
      <c r="D55" s="258"/>
    </row>
    <row r="56" spans="1:4">
      <c r="A56" s="301" t="s">
        <v>891</v>
      </c>
      <c r="B56" s="301"/>
      <c r="C56" s="275" t="s">
        <v>892</v>
      </c>
      <c r="D56" s="258"/>
    </row>
    <row r="57" spans="1:4">
      <c r="A57" s="301" t="s">
        <v>893</v>
      </c>
      <c r="B57" s="301"/>
      <c r="C57" s="287" t="s">
        <v>894</v>
      </c>
      <c r="D57" s="258"/>
    </row>
    <row r="58" spans="1:4">
      <c r="A58" s="301" t="s">
        <v>1001</v>
      </c>
      <c r="B58" s="301"/>
      <c r="C58" s="275" t="s">
        <v>896</v>
      </c>
      <c r="D58" s="258"/>
    </row>
    <row r="59" spans="1:4" ht="21" customHeight="1">
      <c r="A59" s="302" t="s">
        <v>937</v>
      </c>
      <c r="B59" s="302"/>
      <c r="C59" s="92" t="s">
        <v>938</v>
      </c>
      <c r="D59" s="47"/>
    </row>
    <row r="60" spans="1:4" ht="49.5" customHeight="1">
      <c r="A60" s="303" t="s">
        <v>939</v>
      </c>
      <c r="B60" s="303"/>
      <c r="C60" s="86" t="s">
        <v>253</v>
      </c>
      <c r="D60" s="258"/>
    </row>
    <row r="61" spans="1:4" ht="64.5" customHeight="1">
      <c r="A61" s="303" t="s">
        <v>940</v>
      </c>
      <c r="B61" s="303"/>
      <c r="C61" s="86" t="s">
        <v>442</v>
      </c>
      <c r="D61" s="258"/>
    </row>
    <row r="62" spans="1:4" ht="27" customHeight="1">
      <c r="A62" s="303" t="s">
        <v>941</v>
      </c>
      <c r="B62" s="303"/>
      <c r="C62" s="86" t="s">
        <v>443</v>
      </c>
      <c r="D62" s="258"/>
    </row>
    <row r="63" spans="1:4" ht="55.5" customHeight="1">
      <c r="A63" s="303" t="s">
        <v>942</v>
      </c>
      <c r="B63" s="303"/>
      <c r="C63" s="86" t="s">
        <v>444</v>
      </c>
      <c r="D63" s="258"/>
    </row>
    <row r="64" spans="1:4" ht="18" customHeight="1">
      <c r="A64" s="304" t="s">
        <v>388</v>
      </c>
      <c r="B64" s="304"/>
      <c r="C64" s="77" t="s">
        <v>943</v>
      </c>
      <c r="D64" s="258"/>
    </row>
    <row r="65" spans="1:4" ht="27" customHeight="1">
      <c r="A65" s="304" t="s">
        <v>964</v>
      </c>
      <c r="B65" s="304"/>
      <c r="C65" s="280" t="s">
        <v>991</v>
      </c>
      <c r="D65" s="258"/>
    </row>
    <row r="66" spans="1:4" ht="26.25">
      <c r="A66" s="304" t="s">
        <v>389</v>
      </c>
      <c r="B66" s="304"/>
      <c r="C66" s="86" t="s">
        <v>484</v>
      </c>
      <c r="D66" s="258"/>
    </row>
    <row r="67" spans="1:4" ht="19.5" customHeight="1">
      <c r="A67" s="304" t="s">
        <v>944</v>
      </c>
      <c r="B67" s="304"/>
      <c r="C67" s="77" t="s">
        <v>945</v>
      </c>
      <c r="D67" s="258"/>
    </row>
    <row r="68" spans="1:4" ht="29.25" customHeight="1">
      <c r="A68" s="304" t="s">
        <v>965</v>
      </c>
      <c r="B68" s="304"/>
      <c r="C68" s="279" t="s">
        <v>992</v>
      </c>
      <c r="D68" s="258"/>
    </row>
    <row r="69" spans="1:4" ht="18" customHeight="1">
      <c r="A69" s="304" t="s">
        <v>390</v>
      </c>
      <c r="B69" s="304"/>
      <c r="C69" s="77" t="s">
        <v>946</v>
      </c>
      <c r="D69" s="258"/>
    </row>
    <row r="70" spans="1:4" ht="53.25" customHeight="1">
      <c r="A70" s="304" t="s">
        <v>994</v>
      </c>
      <c r="B70" s="304"/>
      <c r="C70" s="279" t="s">
        <v>995</v>
      </c>
      <c r="D70" s="258"/>
    </row>
    <row r="71" spans="1:4" ht="21" customHeight="1">
      <c r="A71" s="302" t="s">
        <v>7</v>
      </c>
      <c r="B71" s="302"/>
      <c r="C71" s="260" t="s">
        <v>947</v>
      </c>
      <c r="D71" s="47"/>
    </row>
    <row r="72" spans="1:4" ht="36.75" customHeight="1">
      <c r="A72" s="304" t="s">
        <v>455</v>
      </c>
      <c r="B72" s="304"/>
      <c r="C72" s="297" t="s">
        <v>451</v>
      </c>
      <c r="D72" s="258"/>
    </row>
    <row r="73" spans="1:4" ht="27" customHeight="1">
      <c r="A73" s="304"/>
      <c r="B73" s="304"/>
      <c r="C73" s="297"/>
      <c r="D73" s="258"/>
    </row>
    <row r="74" spans="1:4" ht="27" customHeight="1">
      <c r="A74" s="304" t="s">
        <v>456</v>
      </c>
      <c r="B74" s="304"/>
      <c r="C74" s="297" t="s">
        <v>452</v>
      </c>
      <c r="D74" s="258"/>
    </row>
    <row r="75" spans="1:4" ht="50.25" customHeight="1">
      <c r="A75" s="304"/>
      <c r="B75" s="304"/>
      <c r="C75" s="297"/>
      <c r="D75" s="258"/>
    </row>
    <row r="76" spans="1:4" ht="66" customHeight="1">
      <c r="A76" s="304" t="s">
        <v>457</v>
      </c>
      <c r="B76" s="304"/>
      <c r="C76" s="297" t="s">
        <v>453</v>
      </c>
      <c r="D76" s="258"/>
    </row>
    <row r="77" spans="1:4" ht="3" hidden="1" customHeight="1">
      <c r="A77" s="304"/>
      <c r="B77" s="304"/>
      <c r="C77" s="297"/>
      <c r="D77" s="258"/>
    </row>
    <row r="78" spans="1:4" ht="68.25" customHeight="1">
      <c r="A78" s="301" t="s">
        <v>458</v>
      </c>
      <c r="B78" s="301"/>
      <c r="C78" s="297" t="s">
        <v>454</v>
      </c>
      <c r="D78" s="258"/>
    </row>
    <row r="79" spans="1:4" ht="0.75" customHeight="1">
      <c r="A79" s="301"/>
      <c r="B79" s="301"/>
      <c r="C79" s="297"/>
    </row>
    <row r="80" spans="1:4" ht="25.5">
      <c r="A80" s="312" t="s">
        <v>6</v>
      </c>
      <c r="B80" s="312"/>
      <c r="C80" s="274" t="s">
        <v>979</v>
      </c>
    </row>
    <row r="81" spans="1:3" ht="51.75">
      <c r="A81" s="310" t="s">
        <v>968</v>
      </c>
      <c r="B81" s="310"/>
      <c r="C81" s="86" t="s">
        <v>538</v>
      </c>
    </row>
    <row r="82" spans="1:3" ht="64.5">
      <c r="A82" s="310" t="s">
        <v>966</v>
      </c>
      <c r="B82" s="310"/>
      <c r="C82" s="86" t="s">
        <v>931</v>
      </c>
    </row>
    <row r="83" spans="1:3" ht="51">
      <c r="A83" s="310" t="s">
        <v>967</v>
      </c>
      <c r="B83" s="310"/>
      <c r="C83" s="279" t="s">
        <v>988</v>
      </c>
    </row>
    <row r="84" spans="1:3" ht="51">
      <c r="A84" s="310" t="s">
        <v>969</v>
      </c>
      <c r="B84" s="310"/>
      <c r="C84" s="279" t="s">
        <v>984</v>
      </c>
    </row>
    <row r="85" spans="1:3" ht="38.25">
      <c r="A85" s="310" t="s">
        <v>970</v>
      </c>
      <c r="B85" s="310"/>
      <c r="C85" s="279" t="s">
        <v>987</v>
      </c>
    </row>
    <row r="86" spans="1:3" ht="51.75">
      <c r="A86" s="310" t="s">
        <v>971</v>
      </c>
      <c r="B86" s="310"/>
      <c r="C86" s="280" t="s">
        <v>990</v>
      </c>
    </row>
    <row r="87" spans="1:3" ht="63.75">
      <c r="A87" s="310" t="s">
        <v>972</v>
      </c>
      <c r="B87" s="310"/>
      <c r="C87" s="279" t="s">
        <v>985</v>
      </c>
    </row>
    <row r="88" spans="1:3" ht="76.5">
      <c r="A88" s="310" t="s">
        <v>973</v>
      </c>
      <c r="B88" s="310"/>
      <c r="C88" s="279" t="s">
        <v>983</v>
      </c>
    </row>
    <row r="89" spans="1:3" ht="51">
      <c r="A89" s="310" t="s">
        <v>974</v>
      </c>
      <c r="B89" s="310"/>
      <c r="C89" s="279" t="s">
        <v>986</v>
      </c>
    </row>
    <row r="90" spans="1:3" ht="51">
      <c r="A90" s="310" t="s">
        <v>975</v>
      </c>
      <c r="B90" s="310"/>
      <c r="C90" s="279" t="s">
        <v>989</v>
      </c>
    </row>
    <row r="91" spans="1:3" ht="57" customHeight="1">
      <c r="A91" s="310" t="s">
        <v>976</v>
      </c>
      <c r="B91" s="310"/>
      <c r="C91" s="86" t="s">
        <v>933</v>
      </c>
    </row>
    <row r="92" spans="1:3" ht="19.5" customHeight="1">
      <c r="A92" s="311" t="s">
        <v>977</v>
      </c>
      <c r="B92" s="311"/>
      <c r="C92" s="273" t="s">
        <v>980</v>
      </c>
    </row>
    <row r="93" spans="1:3" ht="52.5" customHeight="1">
      <c r="A93" s="310" t="s">
        <v>978</v>
      </c>
      <c r="B93" s="310"/>
      <c r="C93" s="278" t="s">
        <v>982</v>
      </c>
    </row>
  </sheetData>
  <mergeCells count="80">
    <mergeCell ref="A43:B43"/>
    <mergeCell ref="A44:B44"/>
    <mergeCell ref="A46:B46"/>
    <mergeCell ref="A30:B30"/>
    <mergeCell ref="A45:B45"/>
    <mergeCell ref="A41:B41"/>
    <mergeCell ref="A35:B35"/>
    <mergeCell ref="A36:B36"/>
    <mergeCell ref="A37:B37"/>
    <mergeCell ref="A38:B38"/>
    <mergeCell ref="A39:B39"/>
    <mergeCell ref="A40:B40"/>
    <mergeCell ref="A25:B25"/>
    <mergeCell ref="A90:B90"/>
    <mergeCell ref="A91:B91"/>
    <mergeCell ref="A92:B92"/>
    <mergeCell ref="A93:B93"/>
    <mergeCell ref="A85:B85"/>
    <mergeCell ref="A86:B86"/>
    <mergeCell ref="A87:B87"/>
    <mergeCell ref="A88:B88"/>
    <mergeCell ref="A89:B89"/>
    <mergeCell ref="A80:B80"/>
    <mergeCell ref="A81:B81"/>
    <mergeCell ref="A82:B82"/>
    <mergeCell ref="A83:B83"/>
    <mergeCell ref="A84:B84"/>
    <mergeCell ref="A34:B34"/>
    <mergeCell ref="A48:B48"/>
    <mergeCell ref="A49:B49"/>
    <mergeCell ref="A42:B42"/>
    <mergeCell ref="A27:B27"/>
    <mergeCell ref="A12:C12"/>
    <mergeCell ref="A15:B15"/>
    <mergeCell ref="A16:B16"/>
    <mergeCell ref="A18:B18"/>
    <mergeCell ref="A19:B19"/>
    <mergeCell ref="A20:B20"/>
    <mergeCell ref="A21:B21"/>
    <mergeCell ref="A23:B23"/>
    <mergeCell ref="A24:B24"/>
    <mergeCell ref="A26:B26"/>
    <mergeCell ref="A17:B17"/>
    <mergeCell ref="A22:B22"/>
    <mergeCell ref="A28:B28"/>
    <mergeCell ref="A29:B29"/>
    <mergeCell ref="A31:B31"/>
    <mergeCell ref="A32:B32"/>
    <mergeCell ref="A33:B33"/>
    <mergeCell ref="A47:B47"/>
    <mergeCell ref="A69:B69"/>
    <mergeCell ref="A54:B54"/>
    <mergeCell ref="A55:B55"/>
    <mergeCell ref="A56:B56"/>
    <mergeCell ref="A51:B51"/>
    <mergeCell ref="A65:B65"/>
    <mergeCell ref="A68:B68"/>
    <mergeCell ref="A52:B52"/>
    <mergeCell ref="A53:B53"/>
    <mergeCell ref="A59:B59"/>
    <mergeCell ref="A60:B60"/>
    <mergeCell ref="A61:B61"/>
    <mergeCell ref="A57:B57"/>
    <mergeCell ref="A58:B58"/>
    <mergeCell ref="A50:B50"/>
    <mergeCell ref="A78:B79"/>
    <mergeCell ref="C78:C79"/>
    <mergeCell ref="A72:B73"/>
    <mergeCell ref="C72:C73"/>
    <mergeCell ref="A74:B75"/>
    <mergeCell ref="C74:C75"/>
    <mergeCell ref="A76:B77"/>
    <mergeCell ref="C76:C77"/>
    <mergeCell ref="A71:B71"/>
    <mergeCell ref="A62:B62"/>
    <mergeCell ref="A63:B63"/>
    <mergeCell ref="A64:B64"/>
    <mergeCell ref="A66:B66"/>
    <mergeCell ref="A67:B67"/>
    <mergeCell ref="A70:B70"/>
  </mergeCell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1"/>
  <sheetViews>
    <sheetView view="pageBreakPreview" topLeftCell="A10" zoomScaleSheetLayoutView="100" workbookViewId="0">
      <selection activeCell="C28" sqref="C28"/>
    </sheetView>
  </sheetViews>
  <sheetFormatPr defaultRowHeight="15"/>
  <cols>
    <col min="1" max="1" width="25.85546875" customWidth="1"/>
    <col min="2" max="2" width="46.85546875" customWidth="1"/>
    <col min="3" max="3" width="16" customWidth="1"/>
    <col min="4" max="4" width="14.85546875" customWidth="1"/>
    <col min="5" max="5" width="15" customWidth="1"/>
    <col min="6" max="8" width="9.140625" hidden="1" customWidth="1"/>
    <col min="9" max="9" width="9.140625" customWidth="1"/>
  </cols>
  <sheetData>
    <row r="1" spans="1:5" ht="15.75">
      <c r="A1" s="289" t="s">
        <v>391</v>
      </c>
      <c r="B1" s="321"/>
      <c r="C1" s="321"/>
      <c r="D1" s="321"/>
      <c r="E1" s="321"/>
    </row>
    <row r="2" spans="1:5" ht="15.75">
      <c r="A2" s="289" t="s">
        <v>306</v>
      </c>
      <c r="B2" s="321"/>
      <c r="C2" s="321"/>
      <c r="D2" s="321"/>
      <c r="E2" s="321"/>
    </row>
    <row r="3" spans="1:5" ht="15.75">
      <c r="A3" s="34"/>
      <c r="B3" s="289" t="s">
        <v>1</v>
      </c>
      <c r="C3" s="289"/>
      <c r="D3" s="289"/>
      <c r="E3" s="289"/>
    </row>
    <row r="4" spans="1:5" ht="15.75">
      <c r="A4" s="35"/>
      <c r="B4" s="289" t="s">
        <v>2</v>
      </c>
      <c r="C4" s="289"/>
      <c r="D4" s="289"/>
      <c r="E4" s="289"/>
    </row>
    <row r="5" spans="1:5" ht="15.75">
      <c r="A5" s="36"/>
      <c r="B5" s="289" t="s">
        <v>998</v>
      </c>
      <c r="C5" s="289"/>
      <c r="D5" s="289"/>
      <c r="E5" s="289"/>
    </row>
    <row r="6" spans="1:5" ht="15.75">
      <c r="A6" s="289" t="s">
        <v>307</v>
      </c>
      <c r="B6" s="321"/>
      <c r="C6" s="321"/>
      <c r="D6" s="321"/>
      <c r="E6" s="321"/>
    </row>
    <row r="7" spans="1:5" ht="15.75">
      <c r="A7" s="289" t="s">
        <v>306</v>
      </c>
      <c r="B7" s="321"/>
      <c r="C7" s="321"/>
      <c r="D7" s="321"/>
      <c r="E7" s="321"/>
    </row>
    <row r="8" spans="1:5" ht="15.75">
      <c r="A8" s="34"/>
      <c r="B8" s="289" t="s">
        <v>1</v>
      </c>
      <c r="C8" s="289"/>
      <c r="D8" s="289"/>
      <c r="E8" s="289"/>
    </row>
    <row r="9" spans="1:5" ht="15.75">
      <c r="A9" s="35"/>
      <c r="B9" s="289" t="s">
        <v>2</v>
      </c>
      <c r="C9" s="289"/>
      <c r="D9" s="289"/>
      <c r="E9" s="289"/>
    </row>
    <row r="10" spans="1:5" ht="15.75">
      <c r="A10" s="36"/>
      <c r="B10" s="289" t="s">
        <v>713</v>
      </c>
      <c r="C10" s="289"/>
      <c r="D10" s="289"/>
      <c r="E10" s="289"/>
    </row>
    <row r="11" spans="1:5" ht="15.75">
      <c r="A11" s="36"/>
      <c r="B11" s="39"/>
      <c r="C11" s="39"/>
      <c r="D11" s="39"/>
      <c r="E11" s="39"/>
    </row>
    <row r="12" spans="1:5" ht="15.75" customHeight="1">
      <c r="A12" s="291" t="s">
        <v>308</v>
      </c>
      <c r="B12" s="291"/>
      <c r="C12" s="291"/>
      <c r="D12" s="291"/>
      <c r="E12" s="291"/>
    </row>
    <row r="13" spans="1:5" ht="10.5" customHeight="1">
      <c r="A13" s="291" t="s">
        <v>486</v>
      </c>
      <c r="B13" s="291"/>
      <c r="C13" s="291"/>
      <c r="D13" s="291"/>
      <c r="E13" s="291"/>
    </row>
    <row r="14" spans="1:5" ht="8.25" customHeight="1">
      <c r="A14" s="291"/>
      <c r="B14" s="291"/>
      <c r="C14" s="291"/>
      <c r="D14" s="291"/>
      <c r="E14" s="291"/>
    </row>
    <row r="15" spans="1:5" ht="15.75" customHeight="1">
      <c r="A15" s="291" t="s">
        <v>487</v>
      </c>
      <c r="B15" s="291"/>
      <c r="C15" s="291"/>
      <c r="D15" s="291"/>
      <c r="E15" s="291"/>
    </row>
    <row r="16" spans="1:5" ht="15" customHeight="1">
      <c r="A16" s="325" t="s">
        <v>437</v>
      </c>
      <c r="B16" s="326"/>
      <c r="C16" s="326"/>
      <c r="D16" s="326"/>
      <c r="E16" s="326"/>
    </row>
    <row r="17" spans="1:5" ht="15" customHeight="1">
      <c r="A17" s="304" t="s">
        <v>309</v>
      </c>
      <c r="B17" s="304" t="s">
        <v>310</v>
      </c>
      <c r="C17" s="78" t="s">
        <v>331</v>
      </c>
      <c r="D17" s="78" t="s">
        <v>412</v>
      </c>
      <c r="E17" s="327" t="s">
        <v>485</v>
      </c>
    </row>
    <row r="18" spans="1:5" ht="23.25" customHeight="1">
      <c r="A18" s="304"/>
      <c r="B18" s="304"/>
      <c r="C18" s="41"/>
      <c r="D18" s="41"/>
      <c r="E18" s="328"/>
    </row>
    <row r="19" spans="1:5" ht="15" customHeight="1">
      <c r="A19" s="322" t="s">
        <v>311</v>
      </c>
      <c r="B19" s="323" t="s">
        <v>312</v>
      </c>
      <c r="C19" s="324">
        <f>C21</f>
        <v>12737453.919999987</v>
      </c>
      <c r="D19" s="324">
        <f t="shared" ref="D19:E19" si="0">D21</f>
        <v>0</v>
      </c>
      <c r="E19" s="324">
        <f t="shared" si="0"/>
        <v>0</v>
      </c>
    </row>
    <row r="20" spans="1:5">
      <c r="A20" s="322"/>
      <c r="B20" s="323"/>
      <c r="C20" s="324"/>
      <c r="D20" s="324"/>
      <c r="E20" s="324"/>
    </row>
    <row r="21" spans="1:5" ht="15" customHeight="1">
      <c r="A21" s="322" t="s">
        <v>313</v>
      </c>
      <c r="B21" s="323" t="s">
        <v>314</v>
      </c>
      <c r="C21" s="324">
        <f>C23+C28</f>
        <v>12737453.919999987</v>
      </c>
      <c r="D21" s="324">
        <f t="shared" ref="D21:E21" si="1">D23+D28</f>
        <v>0</v>
      </c>
      <c r="E21" s="324">
        <f t="shared" si="1"/>
        <v>0</v>
      </c>
    </row>
    <row r="22" spans="1:5">
      <c r="A22" s="322"/>
      <c r="B22" s="323"/>
      <c r="C22" s="324"/>
      <c r="D22" s="324"/>
      <c r="E22" s="324"/>
    </row>
    <row r="23" spans="1:5">
      <c r="A23" s="40" t="s">
        <v>315</v>
      </c>
      <c r="B23" s="37" t="s">
        <v>316</v>
      </c>
      <c r="C23" s="159">
        <f>C24</f>
        <v>-244763287.52000001</v>
      </c>
      <c r="D23" s="159">
        <f t="shared" ref="D23:E25" si="2">D24</f>
        <v>-219992727.68000001</v>
      </c>
      <c r="E23" s="159">
        <f t="shared" si="2"/>
        <v>-214320479.63999999</v>
      </c>
    </row>
    <row r="24" spans="1:5">
      <c r="A24" s="40" t="s">
        <v>317</v>
      </c>
      <c r="B24" s="37" t="s">
        <v>318</v>
      </c>
      <c r="C24" s="159">
        <f>C25</f>
        <v>-244763287.52000001</v>
      </c>
      <c r="D24" s="159">
        <f t="shared" si="2"/>
        <v>-219992727.68000001</v>
      </c>
      <c r="E24" s="159">
        <f t="shared" si="2"/>
        <v>-214320479.63999999</v>
      </c>
    </row>
    <row r="25" spans="1:5" ht="25.5">
      <c r="A25" s="40" t="s">
        <v>319</v>
      </c>
      <c r="B25" s="37" t="s">
        <v>320</v>
      </c>
      <c r="C25" s="159">
        <f>C26</f>
        <v>-244763287.52000001</v>
      </c>
      <c r="D25" s="159">
        <f t="shared" si="2"/>
        <v>-219992727.68000001</v>
      </c>
      <c r="E25" s="159">
        <f t="shared" si="2"/>
        <v>-214320479.63999999</v>
      </c>
    </row>
    <row r="26" spans="1:5" ht="15" customHeight="1">
      <c r="A26" s="304" t="s">
        <v>321</v>
      </c>
      <c r="B26" s="329" t="s">
        <v>322</v>
      </c>
      <c r="C26" s="330">
        <v>-244763287.52000001</v>
      </c>
      <c r="D26" s="330">
        <v>-219992727.68000001</v>
      </c>
      <c r="E26" s="331">
        <v>-214320479.63999999</v>
      </c>
    </row>
    <row r="27" spans="1:5" ht="24.75" customHeight="1">
      <c r="A27" s="304"/>
      <c r="B27" s="329"/>
      <c r="C27" s="330"/>
      <c r="D27" s="330"/>
      <c r="E27" s="332"/>
    </row>
    <row r="28" spans="1:5">
      <c r="A28" s="40" t="s">
        <v>323</v>
      </c>
      <c r="B28" s="37" t="s">
        <v>324</v>
      </c>
      <c r="C28" s="159">
        <f>C29</f>
        <v>257500741.44</v>
      </c>
      <c r="D28" s="159">
        <f t="shared" ref="D28:E29" si="3">D29</f>
        <v>219992727.68000001</v>
      </c>
      <c r="E28" s="159">
        <f t="shared" si="3"/>
        <v>214320479.63999999</v>
      </c>
    </row>
    <row r="29" spans="1:5">
      <c r="A29" s="40" t="s">
        <v>325</v>
      </c>
      <c r="B29" s="37" t="s">
        <v>326</v>
      </c>
      <c r="C29" s="159">
        <f>C30</f>
        <v>257500741.44</v>
      </c>
      <c r="D29" s="159">
        <f t="shared" si="3"/>
        <v>219992727.68000001</v>
      </c>
      <c r="E29" s="159">
        <f t="shared" si="3"/>
        <v>214320479.63999999</v>
      </c>
    </row>
    <row r="30" spans="1:5" ht="25.5">
      <c r="A30" s="40" t="s">
        <v>327</v>
      </c>
      <c r="B30" s="37" t="s">
        <v>328</v>
      </c>
      <c r="C30" s="159">
        <f>C31</f>
        <v>257500741.44</v>
      </c>
      <c r="D30" s="159">
        <f>D31</f>
        <v>219992727.68000001</v>
      </c>
      <c r="E30" s="159">
        <f>E31</f>
        <v>214320479.63999999</v>
      </c>
    </row>
    <row r="31" spans="1:5" ht="15" customHeight="1">
      <c r="A31" s="333" t="s">
        <v>329</v>
      </c>
      <c r="B31" s="335" t="s">
        <v>330</v>
      </c>
      <c r="C31" s="330">
        <v>257500741.44</v>
      </c>
      <c r="D31" s="330">
        <v>219992727.68000001</v>
      </c>
      <c r="E31" s="331">
        <v>214320479.63999999</v>
      </c>
    </row>
    <row r="32" spans="1:5">
      <c r="A32" s="334"/>
      <c r="B32" s="336"/>
      <c r="C32" s="330"/>
      <c r="D32" s="330"/>
      <c r="E32" s="332"/>
    </row>
    <row r="33" spans="1:5" ht="25.5">
      <c r="A33" s="144" t="s">
        <v>754</v>
      </c>
      <c r="B33" s="145" t="s">
        <v>755</v>
      </c>
      <c r="C33" s="154">
        <f>C34</f>
        <v>0</v>
      </c>
      <c r="D33" s="154">
        <f t="shared" ref="D33:E33" si="4">D34</f>
        <v>0</v>
      </c>
      <c r="E33" s="154">
        <f t="shared" si="4"/>
        <v>0</v>
      </c>
    </row>
    <row r="34" spans="1:5" ht="25.5">
      <c r="A34" s="133" t="s">
        <v>756</v>
      </c>
      <c r="B34" s="135" t="s">
        <v>757</v>
      </c>
      <c r="C34" s="154">
        <f>C35+C39</f>
        <v>0</v>
      </c>
      <c r="D34" s="154">
        <f t="shared" ref="D34:E34" si="5">D35+D39</f>
        <v>0</v>
      </c>
      <c r="E34" s="154">
        <f t="shared" si="5"/>
        <v>0</v>
      </c>
    </row>
    <row r="35" spans="1:5" ht="25.5">
      <c r="A35" s="134" t="s">
        <v>756</v>
      </c>
      <c r="B35" s="136" t="s">
        <v>758</v>
      </c>
      <c r="C35" s="160">
        <f>C36</f>
        <v>-181200</v>
      </c>
      <c r="D35" s="160">
        <f t="shared" ref="D35:E37" si="6">D36</f>
        <v>0</v>
      </c>
      <c r="E35" s="160">
        <f t="shared" si="6"/>
        <v>0</v>
      </c>
    </row>
    <row r="36" spans="1:5" ht="38.25">
      <c r="A36" s="134" t="s">
        <v>759</v>
      </c>
      <c r="B36" s="136" t="s">
        <v>760</v>
      </c>
      <c r="C36" s="160">
        <f>C37</f>
        <v>-181200</v>
      </c>
      <c r="D36" s="160">
        <f t="shared" si="6"/>
        <v>0</v>
      </c>
      <c r="E36" s="160">
        <f t="shared" si="6"/>
        <v>0</v>
      </c>
    </row>
    <row r="37" spans="1:5" ht="51">
      <c r="A37" s="134" t="s">
        <v>761</v>
      </c>
      <c r="B37" s="136" t="s">
        <v>762</v>
      </c>
      <c r="C37" s="160">
        <f>C38</f>
        <v>-181200</v>
      </c>
      <c r="D37" s="160">
        <f t="shared" si="6"/>
        <v>0</v>
      </c>
      <c r="E37" s="160">
        <f t="shared" si="6"/>
        <v>0</v>
      </c>
    </row>
    <row r="38" spans="1:5" ht="51">
      <c r="A38" s="134" t="s">
        <v>763</v>
      </c>
      <c r="B38" s="136" t="s">
        <v>762</v>
      </c>
      <c r="C38" s="160">
        <v>-181200</v>
      </c>
      <c r="D38" s="160"/>
      <c r="E38" s="160"/>
    </row>
    <row r="39" spans="1:5" ht="25.5">
      <c r="A39" s="134" t="s">
        <v>764</v>
      </c>
      <c r="B39" s="136" t="s">
        <v>765</v>
      </c>
      <c r="C39" s="160">
        <f>C40</f>
        <v>181200</v>
      </c>
      <c r="D39" s="160">
        <f>D40</f>
        <v>0</v>
      </c>
      <c r="E39" s="160">
        <f>E40</f>
        <v>0</v>
      </c>
    </row>
    <row r="40" spans="1:5" ht="38.25">
      <c r="A40" s="134" t="s">
        <v>766</v>
      </c>
      <c r="B40" s="136" t="s">
        <v>767</v>
      </c>
      <c r="C40" s="160">
        <f>C41</f>
        <v>181200</v>
      </c>
      <c r="D40" s="160">
        <f t="shared" ref="D40:E40" si="7">D41</f>
        <v>0</v>
      </c>
      <c r="E40" s="160">
        <f t="shared" si="7"/>
        <v>0</v>
      </c>
    </row>
    <row r="41" spans="1:5" ht="51">
      <c r="A41" s="134" t="s">
        <v>768</v>
      </c>
      <c r="B41" s="136" t="s">
        <v>769</v>
      </c>
      <c r="C41" s="160">
        <v>181200</v>
      </c>
      <c r="D41" s="160"/>
      <c r="E41" s="160"/>
    </row>
  </sheetData>
  <mergeCells count="37">
    <mergeCell ref="A1:E1"/>
    <mergeCell ref="A2:E2"/>
    <mergeCell ref="B3:E3"/>
    <mergeCell ref="B4:E4"/>
    <mergeCell ref="B5:E5"/>
    <mergeCell ref="A31:A32"/>
    <mergeCell ref="B31:B32"/>
    <mergeCell ref="C31:C32"/>
    <mergeCell ref="D31:D32"/>
    <mergeCell ref="E31:E32"/>
    <mergeCell ref="A21:A22"/>
    <mergeCell ref="B21:B22"/>
    <mergeCell ref="C21:C22"/>
    <mergeCell ref="D21:D22"/>
    <mergeCell ref="E21:E22"/>
    <mergeCell ref="A26:A27"/>
    <mergeCell ref="B26:B27"/>
    <mergeCell ref="C26:C27"/>
    <mergeCell ref="D26:D27"/>
    <mergeCell ref="E26:E27"/>
    <mergeCell ref="A15:E15"/>
    <mergeCell ref="A16:E16"/>
    <mergeCell ref="A17:A18"/>
    <mergeCell ref="B17:B18"/>
    <mergeCell ref="E17:E18"/>
    <mergeCell ref="A19:A20"/>
    <mergeCell ref="B19:B20"/>
    <mergeCell ref="C19:C20"/>
    <mergeCell ref="D19:D20"/>
    <mergeCell ref="E19:E20"/>
    <mergeCell ref="A13:E14"/>
    <mergeCell ref="A6:E6"/>
    <mergeCell ref="A7:E7"/>
    <mergeCell ref="B8:E8"/>
    <mergeCell ref="B9:E9"/>
    <mergeCell ref="B10:E10"/>
    <mergeCell ref="A12:E12"/>
  </mergeCells>
  <pageMargins left="0.7" right="0.7" top="0.75" bottom="0.75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43"/>
  <sheetViews>
    <sheetView tabSelected="1" view="pageBreakPreview" topLeftCell="A235" zoomScaleSheetLayoutView="100" workbookViewId="0">
      <selection activeCell="A246" sqref="A246"/>
    </sheetView>
  </sheetViews>
  <sheetFormatPr defaultRowHeight="12.75"/>
  <cols>
    <col min="1" max="1" width="57.28515625" style="123" customWidth="1"/>
    <col min="2" max="2" width="11.5703125" style="123" customWidth="1"/>
    <col min="3" max="3" width="5.85546875" style="123" customWidth="1"/>
    <col min="4" max="4" width="16" style="123" customWidth="1"/>
    <col min="5" max="5" width="14.5703125" style="123" customWidth="1"/>
    <col min="6" max="6" width="15.5703125" style="123" customWidth="1"/>
    <col min="7" max="16384" width="9.140625" style="123"/>
  </cols>
  <sheetData>
    <row r="1" spans="1:6" ht="15.75">
      <c r="A1" s="355" t="s">
        <v>716</v>
      </c>
      <c r="B1" s="355"/>
      <c r="C1" s="355"/>
      <c r="D1" s="355"/>
      <c r="E1" s="355"/>
      <c r="F1" s="355"/>
    </row>
    <row r="2" spans="1:6" ht="15.75">
      <c r="A2" s="355" t="s">
        <v>0</v>
      </c>
      <c r="B2" s="355"/>
      <c r="C2" s="355"/>
      <c r="D2" s="355"/>
      <c r="E2" s="355"/>
      <c r="F2" s="355"/>
    </row>
    <row r="3" spans="1:6" ht="15.75">
      <c r="A3" s="125"/>
      <c r="B3" s="355" t="s">
        <v>1</v>
      </c>
      <c r="C3" s="355"/>
      <c r="D3" s="355"/>
      <c r="E3" s="355"/>
      <c r="F3" s="355"/>
    </row>
    <row r="4" spans="1:6" ht="15.75">
      <c r="A4" s="125"/>
      <c r="B4" s="355" t="s">
        <v>2</v>
      </c>
      <c r="C4" s="355"/>
      <c r="D4" s="355"/>
      <c r="E4" s="355"/>
      <c r="F4" s="355"/>
    </row>
    <row r="5" spans="1:6" ht="15.75">
      <c r="A5" s="355" t="s">
        <v>998</v>
      </c>
      <c r="B5" s="355"/>
      <c r="C5" s="355"/>
      <c r="D5" s="355"/>
      <c r="E5" s="355"/>
      <c r="F5" s="355"/>
    </row>
    <row r="6" spans="1:6" ht="15.75">
      <c r="A6" s="355" t="s">
        <v>137</v>
      </c>
      <c r="B6" s="355"/>
      <c r="C6" s="355"/>
      <c r="D6" s="355"/>
      <c r="E6" s="355"/>
      <c r="F6" s="355"/>
    </row>
    <row r="7" spans="1:6" ht="15.75">
      <c r="A7" s="355" t="s">
        <v>0</v>
      </c>
      <c r="B7" s="355"/>
      <c r="C7" s="355"/>
      <c r="D7" s="355"/>
      <c r="E7" s="355"/>
      <c r="F7" s="355"/>
    </row>
    <row r="8" spans="1:6" ht="15.75" customHeight="1">
      <c r="A8" s="124"/>
      <c r="B8" s="355" t="s">
        <v>1</v>
      </c>
      <c r="C8" s="355"/>
      <c r="D8" s="355"/>
      <c r="E8" s="355"/>
      <c r="F8" s="355"/>
    </row>
    <row r="9" spans="1:6" ht="15.75" customHeight="1">
      <c r="A9" s="124"/>
      <c r="B9" s="355" t="s">
        <v>2</v>
      </c>
      <c r="C9" s="355"/>
      <c r="D9" s="355"/>
      <c r="E9" s="355"/>
      <c r="F9" s="355"/>
    </row>
    <row r="10" spans="1:6" ht="15.75">
      <c r="A10" s="355" t="s">
        <v>713</v>
      </c>
      <c r="B10" s="355"/>
      <c r="C10" s="355"/>
      <c r="D10" s="355"/>
      <c r="E10" s="355"/>
      <c r="F10" s="355"/>
    </row>
    <row r="11" spans="1:6" ht="15.75">
      <c r="A11" s="100"/>
      <c r="B11" s="100"/>
      <c r="C11" s="100"/>
      <c r="D11" s="100"/>
      <c r="E11" s="100"/>
      <c r="F11" s="100"/>
    </row>
    <row r="12" spans="1:6" ht="15.75">
      <c r="A12" s="344" t="s">
        <v>8</v>
      </c>
      <c r="B12" s="345"/>
      <c r="C12" s="345"/>
      <c r="D12" s="345"/>
      <c r="E12" s="345"/>
      <c r="F12" s="345"/>
    </row>
    <row r="13" spans="1:6" ht="15.75" customHeight="1">
      <c r="A13" s="344" t="s">
        <v>20</v>
      </c>
      <c r="B13" s="345"/>
      <c r="C13" s="345"/>
      <c r="D13" s="345"/>
      <c r="E13" s="345"/>
      <c r="F13" s="345"/>
    </row>
    <row r="14" spans="1:6" ht="15.75" customHeight="1">
      <c r="A14" s="344" t="s">
        <v>21</v>
      </c>
      <c r="B14" s="345"/>
      <c r="C14" s="345"/>
      <c r="D14" s="345"/>
      <c r="E14" s="345"/>
      <c r="F14" s="345"/>
    </row>
    <row r="15" spans="1:6" ht="32.25" customHeight="1">
      <c r="A15" s="344" t="s">
        <v>525</v>
      </c>
      <c r="B15" s="345"/>
      <c r="C15" s="345"/>
      <c r="D15" s="345"/>
      <c r="E15" s="345"/>
      <c r="F15" s="345"/>
    </row>
    <row r="16" spans="1:6" ht="21.75" customHeight="1">
      <c r="A16" s="346" t="s">
        <v>401</v>
      </c>
      <c r="B16" s="347"/>
      <c r="C16" s="347"/>
      <c r="D16" s="347"/>
      <c r="E16" s="347"/>
      <c r="F16" s="347"/>
    </row>
    <row r="17" spans="1:6" ht="15.75" customHeight="1">
      <c r="A17" s="348" t="s">
        <v>9</v>
      </c>
      <c r="B17" s="348" t="s">
        <v>10</v>
      </c>
      <c r="C17" s="348" t="s">
        <v>11</v>
      </c>
      <c r="D17" s="349" t="s">
        <v>489</v>
      </c>
      <c r="E17" s="351" t="s">
        <v>715</v>
      </c>
      <c r="F17" s="349" t="s">
        <v>489</v>
      </c>
    </row>
    <row r="18" spans="1:6" ht="34.5" customHeight="1">
      <c r="A18" s="348"/>
      <c r="B18" s="348"/>
      <c r="C18" s="348"/>
      <c r="D18" s="350"/>
      <c r="E18" s="352"/>
      <c r="F18" s="350"/>
    </row>
    <row r="19" spans="1:6" ht="29.25" customHeight="1">
      <c r="A19" s="59" t="s">
        <v>12</v>
      </c>
      <c r="B19" s="55" t="s">
        <v>115</v>
      </c>
      <c r="C19" s="198"/>
      <c r="D19" s="93">
        <f>D20+D24</f>
        <v>489520</v>
      </c>
      <c r="E19" s="93">
        <f t="shared" ref="E19:F19" si="0">E20+E24</f>
        <v>0</v>
      </c>
      <c r="F19" s="93">
        <f t="shared" si="0"/>
        <v>489520</v>
      </c>
    </row>
    <row r="20" spans="1:6" ht="50.25" customHeight="1">
      <c r="A20" s="65" t="s">
        <v>433</v>
      </c>
      <c r="B20" s="186" t="s">
        <v>116</v>
      </c>
      <c r="C20" s="67"/>
      <c r="D20" s="187">
        <f t="shared" ref="D20:F20" si="1">D21</f>
        <v>300000</v>
      </c>
      <c r="E20" s="187">
        <f t="shared" si="1"/>
        <v>0</v>
      </c>
      <c r="F20" s="187">
        <f t="shared" si="1"/>
        <v>300000</v>
      </c>
    </row>
    <row r="21" spans="1:6" ht="39.75" customHeight="1">
      <c r="A21" s="29" t="s">
        <v>117</v>
      </c>
      <c r="B21" s="186" t="s">
        <v>118</v>
      </c>
      <c r="C21" s="67"/>
      <c r="D21" s="187">
        <f>D23+D22</f>
        <v>300000</v>
      </c>
      <c r="E21" s="187">
        <f t="shared" ref="E21:F21" si="2">E23+E22</f>
        <v>0</v>
      </c>
      <c r="F21" s="187">
        <f t="shared" si="2"/>
        <v>300000</v>
      </c>
    </row>
    <row r="22" spans="1:6" ht="64.5" customHeight="1">
      <c r="A22" s="29" t="s">
        <v>856</v>
      </c>
      <c r="B22" s="186" t="s">
        <v>119</v>
      </c>
      <c r="C22" s="213">
        <v>100</v>
      </c>
      <c r="D22" s="187">
        <v>15700</v>
      </c>
      <c r="E22" s="187">
        <v>6000</v>
      </c>
      <c r="F22" s="187">
        <f>D22+E22</f>
        <v>21700</v>
      </c>
    </row>
    <row r="23" spans="1:6" ht="42.75" customHeight="1">
      <c r="A23" s="29" t="s">
        <v>493</v>
      </c>
      <c r="B23" s="186" t="s">
        <v>119</v>
      </c>
      <c r="C23" s="198">
        <v>200</v>
      </c>
      <c r="D23" s="187">
        <v>284300</v>
      </c>
      <c r="E23" s="94">
        <v>-6000</v>
      </c>
      <c r="F23" s="187">
        <f>D23+E23</f>
        <v>278300</v>
      </c>
    </row>
    <row r="24" spans="1:6" ht="29.25" customHeight="1">
      <c r="A24" s="29" t="s">
        <v>494</v>
      </c>
      <c r="B24" s="186" t="s">
        <v>495</v>
      </c>
      <c r="C24" s="198"/>
      <c r="D24" s="187">
        <f>D25</f>
        <v>189520</v>
      </c>
      <c r="E24" s="187">
        <f t="shared" ref="E24:F25" si="3">E25</f>
        <v>0</v>
      </c>
      <c r="F24" s="187">
        <f t="shared" si="3"/>
        <v>189520</v>
      </c>
    </row>
    <row r="25" spans="1:6" ht="26.25" customHeight="1">
      <c r="A25" s="29" t="s">
        <v>496</v>
      </c>
      <c r="B25" s="186" t="s">
        <v>497</v>
      </c>
      <c r="C25" s="198"/>
      <c r="D25" s="187">
        <f>D26</f>
        <v>189520</v>
      </c>
      <c r="E25" s="187">
        <f t="shared" si="3"/>
        <v>0</v>
      </c>
      <c r="F25" s="187">
        <f t="shared" si="3"/>
        <v>189520</v>
      </c>
    </row>
    <row r="26" spans="1:6" ht="64.5" customHeight="1">
      <c r="A26" s="29" t="s">
        <v>522</v>
      </c>
      <c r="B26" s="186" t="s">
        <v>498</v>
      </c>
      <c r="C26" s="198">
        <v>100</v>
      </c>
      <c r="D26" s="187">
        <v>189520</v>
      </c>
      <c r="E26" s="94"/>
      <c r="F26" s="187">
        <f>D26+E26</f>
        <v>189520</v>
      </c>
    </row>
    <row r="27" spans="1:6" ht="24.75" customHeight="1">
      <c r="A27" s="59" t="s">
        <v>645</v>
      </c>
      <c r="B27" s="55" t="s">
        <v>646</v>
      </c>
      <c r="C27" s="198"/>
      <c r="D27" s="93">
        <f>D28+D32</f>
        <v>1088557.94</v>
      </c>
      <c r="E27" s="93">
        <f t="shared" ref="E27:F27" si="4">E28+E32</f>
        <v>0</v>
      </c>
      <c r="F27" s="93">
        <f t="shared" si="4"/>
        <v>1088557.94</v>
      </c>
    </row>
    <row r="28" spans="1:6" ht="28.5" customHeight="1">
      <c r="A28" s="65" t="s">
        <v>647</v>
      </c>
      <c r="B28" s="196" t="s">
        <v>648</v>
      </c>
      <c r="C28" s="51"/>
      <c r="D28" s="187">
        <f t="shared" ref="D28:F33" si="5">D29</f>
        <v>133700</v>
      </c>
      <c r="E28" s="187">
        <f t="shared" si="5"/>
        <v>0</v>
      </c>
      <c r="F28" s="187">
        <f t="shared" si="5"/>
        <v>133700</v>
      </c>
    </row>
    <row r="29" spans="1:6" ht="39.75" customHeight="1">
      <c r="A29" s="29" t="s">
        <v>649</v>
      </c>
      <c r="B29" s="196" t="s">
        <v>650</v>
      </c>
      <c r="C29" s="51"/>
      <c r="D29" s="187">
        <f>D30+D31</f>
        <v>133700</v>
      </c>
      <c r="E29" s="187">
        <f t="shared" ref="E29:F29" si="6">E30+E31</f>
        <v>0</v>
      </c>
      <c r="F29" s="187">
        <f t="shared" si="6"/>
        <v>133700</v>
      </c>
    </row>
    <row r="30" spans="1:6" ht="54" customHeight="1">
      <c r="A30" s="29" t="s">
        <v>651</v>
      </c>
      <c r="B30" s="196" t="s">
        <v>652</v>
      </c>
      <c r="C30" s="51">
        <v>200</v>
      </c>
      <c r="D30" s="187">
        <v>80000</v>
      </c>
      <c r="E30" s="138"/>
      <c r="F30" s="187">
        <f>D30+E30</f>
        <v>80000</v>
      </c>
    </row>
    <row r="31" spans="1:6" ht="117" customHeight="1">
      <c r="A31" s="29" t="s">
        <v>818</v>
      </c>
      <c r="B31" s="196" t="s">
        <v>815</v>
      </c>
      <c r="C31" s="51">
        <v>200</v>
      </c>
      <c r="D31" s="187">
        <v>53700</v>
      </c>
      <c r="E31" s="138"/>
      <c r="F31" s="187">
        <f>D31+E31</f>
        <v>53700</v>
      </c>
    </row>
    <row r="32" spans="1:6" ht="30" customHeight="1">
      <c r="A32" s="29" t="s">
        <v>735</v>
      </c>
      <c r="B32" s="196" t="s">
        <v>736</v>
      </c>
      <c r="C32" s="51"/>
      <c r="D32" s="187">
        <f t="shared" si="5"/>
        <v>954857.94</v>
      </c>
      <c r="E32" s="187">
        <f t="shared" si="5"/>
        <v>0</v>
      </c>
      <c r="F32" s="187">
        <f t="shared" si="5"/>
        <v>954857.94</v>
      </c>
    </row>
    <row r="33" spans="1:6" ht="38.25" customHeight="1">
      <c r="A33" s="131" t="s">
        <v>737</v>
      </c>
      <c r="B33" s="196" t="s">
        <v>738</v>
      </c>
      <c r="C33" s="51"/>
      <c r="D33" s="187">
        <f>D34</f>
        <v>954857.94</v>
      </c>
      <c r="E33" s="187">
        <f t="shared" si="5"/>
        <v>0</v>
      </c>
      <c r="F33" s="187">
        <f t="shared" si="5"/>
        <v>954857.94</v>
      </c>
    </row>
    <row r="34" spans="1:6" ht="51.75" customHeight="1">
      <c r="A34" s="50" t="s">
        <v>536</v>
      </c>
      <c r="B34" s="205" t="s">
        <v>739</v>
      </c>
      <c r="C34" s="51">
        <v>400</v>
      </c>
      <c r="D34" s="187">
        <v>954857.94</v>
      </c>
      <c r="E34" s="138"/>
      <c r="F34" s="187">
        <f>D34+E34</f>
        <v>954857.94</v>
      </c>
    </row>
    <row r="35" spans="1:6" ht="51.75" customHeight="1">
      <c r="A35" s="29" t="s">
        <v>142</v>
      </c>
      <c r="B35" s="55" t="s">
        <v>344</v>
      </c>
      <c r="C35" s="198"/>
      <c r="D35" s="93">
        <f>D36+D40+D47+D54+D59+D64+D67+D43+D70+D73</f>
        <v>30361000.170000002</v>
      </c>
      <c r="E35" s="93">
        <f t="shared" ref="E35:F35" si="7">E36+E40+E47+E54+E59+E64+E67+E43+E70+E73</f>
        <v>0</v>
      </c>
      <c r="F35" s="93">
        <f t="shared" si="7"/>
        <v>30361000.170000002</v>
      </c>
    </row>
    <row r="36" spans="1:6" ht="51.75" customHeight="1">
      <c r="A36" s="50" t="s">
        <v>823</v>
      </c>
      <c r="B36" s="110" t="s">
        <v>824</v>
      </c>
      <c r="C36" s="198"/>
      <c r="D36" s="187">
        <v>6700000</v>
      </c>
      <c r="E36" s="187"/>
      <c r="F36" s="187">
        <f>D36+E36</f>
        <v>6700000</v>
      </c>
    </row>
    <row r="37" spans="1:6" ht="40.5" customHeight="1">
      <c r="A37" s="29" t="s">
        <v>825</v>
      </c>
      <c r="B37" s="196" t="s">
        <v>826</v>
      </c>
      <c r="C37" s="51"/>
      <c r="D37" s="187">
        <f>D38+D39</f>
        <v>6700000</v>
      </c>
      <c r="E37" s="187">
        <f t="shared" ref="E37:F37" si="8">E38+E39</f>
        <v>0</v>
      </c>
      <c r="F37" s="187">
        <f t="shared" si="8"/>
        <v>6700000</v>
      </c>
    </row>
    <row r="38" spans="1:6" ht="75.75" customHeight="1">
      <c r="A38" s="50" t="s">
        <v>828</v>
      </c>
      <c r="B38" s="196" t="s">
        <v>827</v>
      </c>
      <c r="C38" s="51">
        <v>200</v>
      </c>
      <c r="D38" s="187">
        <v>134343.43</v>
      </c>
      <c r="E38" s="187"/>
      <c r="F38" s="187">
        <f t="shared" ref="F38" si="9">D38+E38</f>
        <v>134343.43</v>
      </c>
    </row>
    <row r="39" spans="1:6" ht="62.25" customHeight="1">
      <c r="A39" s="50" t="s">
        <v>839</v>
      </c>
      <c r="B39" s="196" t="s">
        <v>831</v>
      </c>
      <c r="C39" s="51">
        <v>200</v>
      </c>
      <c r="D39" s="187">
        <v>6565656.5700000003</v>
      </c>
      <c r="E39" s="187"/>
      <c r="F39" s="187">
        <v>6565656.5700000003</v>
      </c>
    </row>
    <row r="40" spans="1:6" ht="25.5" customHeight="1">
      <c r="A40" s="50" t="s">
        <v>202</v>
      </c>
      <c r="B40" s="196" t="s">
        <v>345</v>
      </c>
      <c r="C40" s="51"/>
      <c r="D40" s="187">
        <f t="shared" ref="D40:F41" si="10">D41</f>
        <v>0</v>
      </c>
      <c r="E40" s="187">
        <f t="shared" si="10"/>
        <v>0</v>
      </c>
      <c r="F40" s="187">
        <f t="shared" si="10"/>
        <v>0</v>
      </c>
    </row>
    <row r="41" spans="1:6" ht="27" customHeight="1">
      <c r="A41" s="29" t="s">
        <v>204</v>
      </c>
      <c r="B41" s="196" t="s">
        <v>346</v>
      </c>
      <c r="C41" s="51"/>
      <c r="D41" s="187">
        <f>D42</f>
        <v>0</v>
      </c>
      <c r="E41" s="187">
        <f t="shared" si="10"/>
        <v>0</v>
      </c>
      <c r="F41" s="187">
        <f t="shared" si="10"/>
        <v>0</v>
      </c>
    </row>
    <row r="42" spans="1:6" ht="51.75" customHeight="1">
      <c r="A42" s="50" t="s">
        <v>397</v>
      </c>
      <c r="B42" s="196" t="s">
        <v>347</v>
      </c>
      <c r="C42" s="51">
        <v>400</v>
      </c>
      <c r="D42" s="187">
        <v>0</v>
      </c>
      <c r="E42" s="138"/>
      <c r="F42" s="187">
        <f>D42+E42</f>
        <v>0</v>
      </c>
    </row>
    <row r="43" spans="1:6" ht="38.25" customHeight="1">
      <c r="A43" s="50" t="s">
        <v>427</v>
      </c>
      <c r="B43" s="196" t="s">
        <v>426</v>
      </c>
      <c r="C43" s="51"/>
      <c r="D43" s="187">
        <f>D44</f>
        <v>889500.17</v>
      </c>
      <c r="E43" s="187">
        <f t="shared" ref="E43:F43" si="11">E44</f>
        <v>0</v>
      </c>
      <c r="F43" s="187">
        <f t="shared" si="11"/>
        <v>889500.17</v>
      </c>
    </row>
    <row r="44" spans="1:6" ht="27" customHeight="1">
      <c r="A44" s="50" t="s">
        <v>428</v>
      </c>
      <c r="B44" s="196" t="s">
        <v>429</v>
      </c>
      <c r="C44" s="51"/>
      <c r="D44" s="187">
        <f>D45+D46</f>
        <v>889500.17</v>
      </c>
      <c r="E44" s="187">
        <f t="shared" ref="E44:F44" si="12">E45+E46</f>
        <v>0</v>
      </c>
      <c r="F44" s="187">
        <f t="shared" si="12"/>
        <v>889500.17</v>
      </c>
    </row>
    <row r="45" spans="1:6" ht="64.5" customHeight="1">
      <c r="A45" s="50" t="s">
        <v>435</v>
      </c>
      <c r="B45" s="196" t="s">
        <v>436</v>
      </c>
      <c r="C45" s="51">
        <v>300</v>
      </c>
      <c r="D45" s="187">
        <v>11217.17</v>
      </c>
      <c r="E45" s="138"/>
      <c r="F45" s="187">
        <f>D45+E45</f>
        <v>11217.17</v>
      </c>
    </row>
    <row r="46" spans="1:6" ht="64.5" customHeight="1">
      <c r="A46" s="50" t="s">
        <v>435</v>
      </c>
      <c r="B46" s="196" t="s">
        <v>832</v>
      </c>
      <c r="C46" s="51">
        <v>300</v>
      </c>
      <c r="D46" s="187">
        <v>878283</v>
      </c>
      <c r="E46" s="138"/>
      <c r="F46" s="187">
        <f>D46+E46</f>
        <v>878283</v>
      </c>
    </row>
    <row r="47" spans="1:6" ht="40.5" customHeight="1">
      <c r="A47" s="50" t="s">
        <v>209</v>
      </c>
      <c r="B47" s="196" t="s">
        <v>348</v>
      </c>
      <c r="C47" s="51"/>
      <c r="D47" s="187">
        <f>D48+D52</f>
        <v>1383100</v>
      </c>
      <c r="E47" s="187">
        <f t="shared" ref="E47:F47" si="13">E48+E52</f>
        <v>0</v>
      </c>
      <c r="F47" s="187">
        <f t="shared" si="13"/>
        <v>1383100</v>
      </c>
    </row>
    <row r="48" spans="1:6" ht="25.5" customHeight="1">
      <c r="A48" s="50" t="s">
        <v>210</v>
      </c>
      <c r="B48" s="196" t="s">
        <v>349</v>
      </c>
      <c r="C48" s="51"/>
      <c r="D48" s="187">
        <f>D49+D50+D51</f>
        <v>1023100</v>
      </c>
      <c r="E48" s="187">
        <f t="shared" ref="E48:F48" si="14">E49+E50+E51</f>
        <v>0</v>
      </c>
      <c r="F48" s="187">
        <f t="shared" si="14"/>
        <v>1023100</v>
      </c>
    </row>
    <row r="49" spans="1:6" ht="52.5" customHeight="1">
      <c r="A49" s="50" t="s">
        <v>213</v>
      </c>
      <c r="B49" s="196" t="s">
        <v>350</v>
      </c>
      <c r="C49" s="51">
        <v>200</v>
      </c>
      <c r="D49" s="187">
        <v>879900</v>
      </c>
      <c r="E49" s="138"/>
      <c r="F49" s="187">
        <f>D49+E49</f>
        <v>879900</v>
      </c>
    </row>
    <row r="50" spans="1:6" ht="38.25" customHeight="1">
      <c r="A50" s="50" t="s">
        <v>212</v>
      </c>
      <c r="B50" s="196" t="s">
        <v>351</v>
      </c>
      <c r="C50" s="51">
        <v>200</v>
      </c>
      <c r="D50" s="187">
        <v>77000</v>
      </c>
      <c r="E50" s="138"/>
      <c r="F50" s="187">
        <f>D50+E50</f>
        <v>77000</v>
      </c>
    </row>
    <row r="51" spans="1:6" ht="39.75" customHeight="1">
      <c r="A51" s="57" t="s">
        <v>653</v>
      </c>
      <c r="B51" s="196" t="s">
        <v>654</v>
      </c>
      <c r="C51" s="51">
        <v>500</v>
      </c>
      <c r="D51" s="187">
        <v>66200</v>
      </c>
      <c r="E51" s="138"/>
      <c r="F51" s="187">
        <f>D51+E51</f>
        <v>66200</v>
      </c>
    </row>
    <row r="52" spans="1:6" ht="51.75" customHeight="1">
      <c r="A52" s="50" t="s">
        <v>499</v>
      </c>
      <c r="B52" s="196" t="s">
        <v>500</v>
      </c>
      <c r="C52" s="51"/>
      <c r="D52" s="187">
        <f>D53</f>
        <v>360000</v>
      </c>
      <c r="E52" s="187">
        <f t="shared" ref="E52:F52" si="15">E53</f>
        <v>0</v>
      </c>
      <c r="F52" s="187">
        <f t="shared" si="15"/>
        <v>360000</v>
      </c>
    </row>
    <row r="53" spans="1:6" ht="63" customHeight="1">
      <c r="A53" s="131" t="s">
        <v>501</v>
      </c>
      <c r="B53" s="196" t="s">
        <v>502</v>
      </c>
      <c r="C53" s="51">
        <v>800</v>
      </c>
      <c r="D53" s="187">
        <v>360000</v>
      </c>
      <c r="E53" s="138"/>
      <c r="F53" s="187">
        <f>D53+E53</f>
        <v>360000</v>
      </c>
    </row>
    <row r="54" spans="1:6" ht="27" customHeight="1">
      <c r="A54" s="50" t="s">
        <v>203</v>
      </c>
      <c r="B54" s="196" t="s">
        <v>352</v>
      </c>
      <c r="C54" s="51"/>
      <c r="D54" s="187">
        <f t="shared" ref="D54:F54" si="16">D55</f>
        <v>2078900</v>
      </c>
      <c r="E54" s="187">
        <f t="shared" si="16"/>
        <v>0</v>
      </c>
      <c r="F54" s="187">
        <f t="shared" si="16"/>
        <v>2078900</v>
      </c>
    </row>
    <row r="55" spans="1:6" ht="26.25" customHeight="1">
      <c r="A55" s="29" t="s">
        <v>226</v>
      </c>
      <c r="B55" s="196" t="s">
        <v>353</v>
      </c>
      <c r="C55" s="51"/>
      <c r="D55" s="187">
        <f>D56+D57+D58</f>
        <v>2078900</v>
      </c>
      <c r="E55" s="187">
        <f t="shared" ref="E55:F55" si="17">E56+E57+E58</f>
        <v>0</v>
      </c>
      <c r="F55" s="187">
        <f t="shared" si="17"/>
        <v>2078900</v>
      </c>
    </row>
    <row r="56" spans="1:6" ht="39" customHeight="1">
      <c r="A56" s="50" t="s">
        <v>333</v>
      </c>
      <c r="B56" s="196" t="s">
        <v>354</v>
      </c>
      <c r="C56" s="198">
        <v>200</v>
      </c>
      <c r="D56" s="187">
        <v>0</v>
      </c>
      <c r="E56" s="94"/>
      <c r="F56" s="187">
        <f>D56+E56</f>
        <v>0</v>
      </c>
    </row>
    <row r="57" spans="1:6" ht="41.25" customHeight="1">
      <c r="A57" s="50" t="s">
        <v>655</v>
      </c>
      <c r="B57" s="196" t="s">
        <v>656</v>
      </c>
      <c r="C57" s="51">
        <v>500</v>
      </c>
      <c r="D57" s="187">
        <v>1142900</v>
      </c>
      <c r="E57" s="138"/>
      <c r="F57" s="187">
        <f>D57+E57</f>
        <v>1142900</v>
      </c>
    </row>
    <row r="58" spans="1:6" ht="41.25" customHeight="1">
      <c r="A58" s="29" t="s">
        <v>743</v>
      </c>
      <c r="B58" s="196" t="s">
        <v>744</v>
      </c>
      <c r="C58" s="51">
        <v>800</v>
      </c>
      <c r="D58" s="187">
        <v>936000</v>
      </c>
      <c r="E58" s="138"/>
      <c r="F58" s="187">
        <f>D58+E58</f>
        <v>936000</v>
      </c>
    </row>
    <row r="59" spans="1:6" ht="24.75" customHeight="1">
      <c r="A59" s="50" t="s">
        <v>205</v>
      </c>
      <c r="B59" s="196" t="s">
        <v>355</v>
      </c>
      <c r="C59" s="51"/>
      <c r="D59" s="187">
        <f t="shared" ref="D59:F59" si="18">D60</f>
        <v>18700000</v>
      </c>
      <c r="E59" s="187">
        <f t="shared" si="18"/>
        <v>0</v>
      </c>
      <c r="F59" s="187">
        <f t="shared" si="18"/>
        <v>18700000</v>
      </c>
    </row>
    <row r="60" spans="1:6" ht="27" customHeight="1">
      <c r="A60" s="29" t="s">
        <v>227</v>
      </c>
      <c r="B60" s="196" t="s">
        <v>356</v>
      </c>
      <c r="C60" s="51"/>
      <c r="D60" s="187">
        <f>D61+D62+D63</f>
        <v>18700000</v>
      </c>
      <c r="E60" s="187">
        <f t="shared" ref="E60:F60" si="19">E61+E62+E63</f>
        <v>0</v>
      </c>
      <c r="F60" s="187">
        <f t="shared" si="19"/>
        <v>18700000</v>
      </c>
    </row>
    <row r="61" spans="1:6" ht="51" customHeight="1">
      <c r="A61" s="50" t="s">
        <v>206</v>
      </c>
      <c r="B61" s="196" t="s">
        <v>357</v>
      </c>
      <c r="C61" s="51">
        <v>800</v>
      </c>
      <c r="D61" s="187">
        <v>17731400</v>
      </c>
      <c r="E61" s="138"/>
      <c r="F61" s="187">
        <f>D61+E61</f>
        <v>17731400</v>
      </c>
    </row>
    <row r="62" spans="1:6" ht="38.25" customHeight="1">
      <c r="A62" s="50" t="s">
        <v>211</v>
      </c>
      <c r="B62" s="196" t="s">
        <v>358</v>
      </c>
      <c r="C62" s="198">
        <v>200</v>
      </c>
      <c r="D62" s="187">
        <v>0</v>
      </c>
      <c r="E62" s="94"/>
      <c r="F62" s="187">
        <f>D62+E62</f>
        <v>0</v>
      </c>
    </row>
    <row r="63" spans="1:6" ht="41.25" customHeight="1">
      <c r="A63" s="50" t="s">
        <v>657</v>
      </c>
      <c r="B63" s="196" t="s">
        <v>658</v>
      </c>
      <c r="C63" s="51">
        <v>500</v>
      </c>
      <c r="D63" s="187">
        <v>968600</v>
      </c>
      <c r="E63" s="138"/>
      <c r="F63" s="187">
        <f>D63+E63</f>
        <v>968600</v>
      </c>
    </row>
    <row r="64" spans="1:6" ht="24.75" customHeight="1">
      <c r="A64" s="50" t="s">
        <v>207</v>
      </c>
      <c r="B64" s="196" t="s">
        <v>359</v>
      </c>
      <c r="C64" s="51"/>
      <c r="D64" s="187">
        <f t="shared" ref="D64:F65" si="20">D65</f>
        <v>248900</v>
      </c>
      <c r="E64" s="187">
        <f t="shared" si="20"/>
        <v>0</v>
      </c>
      <c r="F64" s="187">
        <f t="shared" si="20"/>
        <v>248900</v>
      </c>
    </row>
    <row r="65" spans="1:6" ht="24.75" customHeight="1">
      <c r="A65" s="50" t="s">
        <v>208</v>
      </c>
      <c r="B65" s="196" t="s">
        <v>360</v>
      </c>
      <c r="C65" s="51"/>
      <c r="D65" s="187">
        <f>D66</f>
        <v>248900</v>
      </c>
      <c r="E65" s="187">
        <f t="shared" si="20"/>
        <v>0</v>
      </c>
      <c r="F65" s="187">
        <f t="shared" si="20"/>
        <v>248900</v>
      </c>
    </row>
    <row r="66" spans="1:6" ht="52.5" customHeight="1">
      <c r="A66" s="50" t="s">
        <v>665</v>
      </c>
      <c r="B66" s="196" t="s">
        <v>666</v>
      </c>
      <c r="C66" s="51">
        <v>500</v>
      </c>
      <c r="D66" s="187">
        <v>248900</v>
      </c>
      <c r="E66" s="138"/>
      <c r="F66" s="187">
        <f>D66+E66</f>
        <v>248900</v>
      </c>
    </row>
    <row r="67" spans="1:6" ht="39.75" customHeight="1">
      <c r="A67" s="50" t="s">
        <v>395</v>
      </c>
      <c r="B67" s="196" t="s">
        <v>361</v>
      </c>
      <c r="C67" s="51"/>
      <c r="D67" s="187">
        <f t="shared" ref="D67:F68" si="21">D68</f>
        <v>0</v>
      </c>
      <c r="E67" s="187">
        <f t="shared" si="21"/>
        <v>0</v>
      </c>
      <c r="F67" s="187">
        <f t="shared" si="21"/>
        <v>0</v>
      </c>
    </row>
    <row r="68" spans="1:6" ht="23.25" customHeight="1">
      <c r="A68" s="50" t="s">
        <v>238</v>
      </c>
      <c r="B68" s="196" t="s">
        <v>362</v>
      </c>
      <c r="C68" s="51"/>
      <c r="D68" s="187">
        <f t="shared" si="21"/>
        <v>0</v>
      </c>
      <c r="E68" s="187">
        <f t="shared" si="21"/>
        <v>0</v>
      </c>
      <c r="F68" s="187">
        <f t="shared" si="21"/>
        <v>0</v>
      </c>
    </row>
    <row r="69" spans="1:6" ht="48.75" customHeight="1">
      <c r="A69" s="50" t="s">
        <v>240</v>
      </c>
      <c r="B69" s="196" t="s">
        <v>363</v>
      </c>
      <c r="C69" s="51">
        <v>200</v>
      </c>
      <c r="D69" s="187">
        <v>0</v>
      </c>
      <c r="E69" s="138"/>
      <c r="F69" s="187">
        <f>D69+E69</f>
        <v>0</v>
      </c>
    </row>
    <row r="70" spans="1:6" ht="68.25" customHeight="1">
      <c r="A70" s="50" t="s">
        <v>659</v>
      </c>
      <c r="B70" s="196" t="s">
        <v>660</v>
      </c>
      <c r="C70" s="51"/>
      <c r="D70" s="187">
        <f t="shared" ref="D70:F73" si="22">D71</f>
        <v>360600</v>
      </c>
      <c r="E70" s="187">
        <f t="shared" si="22"/>
        <v>0</v>
      </c>
      <c r="F70" s="187">
        <f t="shared" si="22"/>
        <v>360600</v>
      </c>
    </row>
    <row r="71" spans="1:6" ht="41.25" customHeight="1">
      <c r="A71" s="29" t="s">
        <v>661</v>
      </c>
      <c r="B71" s="196" t="s">
        <v>662</v>
      </c>
      <c r="C71" s="51"/>
      <c r="D71" s="187">
        <f>D72</f>
        <v>360600</v>
      </c>
      <c r="E71" s="187">
        <f t="shared" si="22"/>
        <v>0</v>
      </c>
      <c r="F71" s="187">
        <f t="shared" si="22"/>
        <v>360600</v>
      </c>
    </row>
    <row r="72" spans="1:6" ht="63.75" customHeight="1">
      <c r="A72" s="50" t="s">
        <v>663</v>
      </c>
      <c r="B72" s="196" t="s">
        <v>664</v>
      </c>
      <c r="C72" s="51">
        <v>500</v>
      </c>
      <c r="D72" s="187">
        <v>360600</v>
      </c>
      <c r="E72" s="138"/>
      <c r="F72" s="187">
        <f>D72+E72</f>
        <v>360600</v>
      </c>
    </row>
    <row r="73" spans="1:6" ht="39" customHeight="1">
      <c r="A73" s="163" t="s">
        <v>731</v>
      </c>
      <c r="B73" s="196" t="s">
        <v>732</v>
      </c>
      <c r="C73" s="51"/>
      <c r="D73" s="187">
        <f t="shared" si="22"/>
        <v>0</v>
      </c>
      <c r="E73" s="187">
        <f t="shared" si="22"/>
        <v>0</v>
      </c>
      <c r="F73" s="187">
        <f t="shared" si="22"/>
        <v>0</v>
      </c>
    </row>
    <row r="74" spans="1:6" ht="25.5" customHeight="1">
      <c r="A74" s="50" t="s">
        <v>733</v>
      </c>
      <c r="B74" s="196" t="s">
        <v>734</v>
      </c>
      <c r="C74" s="51"/>
      <c r="D74" s="187">
        <f>D76+D75</f>
        <v>0</v>
      </c>
      <c r="E74" s="187">
        <f t="shared" ref="E74:F74" si="23">E76+E75</f>
        <v>0</v>
      </c>
      <c r="F74" s="187">
        <f t="shared" si="23"/>
        <v>0</v>
      </c>
    </row>
    <row r="75" spans="1:6" ht="52.5" customHeight="1">
      <c r="A75" s="50" t="s">
        <v>777</v>
      </c>
      <c r="B75" s="196" t="s">
        <v>778</v>
      </c>
      <c r="C75" s="51">
        <v>200</v>
      </c>
      <c r="D75" s="187">
        <v>0</v>
      </c>
      <c r="E75" s="153"/>
      <c r="F75" s="187">
        <f>D75+E75</f>
        <v>0</v>
      </c>
    </row>
    <row r="76" spans="1:6" ht="39.75" customHeight="1">
      <c r="A76" s="50" t="s">
        <v>753</v>
      </c>
      <c r="B76" s="196" t="s">
        <v>742</v>
      </c>
      <c r="C76" s="51">
        <v>200</v>
      </c>
      <c r="D76" s="187">
        <v>0</v>
      </c>
      <c r="E76" s="138"/>
      <c r="F76" s="187">
        <f>D76+E76</f>
        <v>0</v>
      </c>
    </row>
    <row r="77" spans="1:6" ht="29.25" customHeight="1">
      <c r="A77" s="59" t="s">
        <v>372</v>
      </c>
      <c r="B77" s="55" t="s">
        <v>365</v>
      </c>
      <c r="C77" s="198"/>
      <c r="D77" s="93">
        <f t="shared" ref="D77:F77" si="24">D78+D82</f>
        <v>1330000</v>
      </c>
      <c r="E77" s="93">
        <f t="shared" si="24"/>
        <v>0</v>
      </c>
      <c r="F77" s="93">
        <f t="shared" si="24"/>
        <v>1330000</v>
      </c>
    </row>
    <row r="78" spans="1:6" ht="27" customHeight="1">
      <c r="A78" s="29" t="s">
        <v>373</v>
      </c>
      <c r="B78" s="186" t="s">
        <v>366</v>
      </c>
      <c r="C78" s="198"/>
      <c r="D78" s="187">
        <f t="shared" ref="D78:F78" si="25">D79</f>
        <v>1084000</v>
      </c>
      <c r="E78" s="187">
        <f t="shared" si="25"/>
        <v>-40000</v>
      </c>
      <c r="F78" s="187">
        <f t="shared" si="25"/>
        <v>1044000</v>
      </c>
    </row>
    <row r="79" spans="1:6" ht="39" customHeight="1">
      <c r="A79" s="29" t="s">
        <v>122</v>
      </c>
      <c r="B79" s="186" t="s">
        <v>367</v>
      </c>
      <c r="C79" s="198"/>
      <c r="D79" s="187">
        <f t="shared" ref="D79:F79" si="26">D80+D81</f>
        <v>1084000</v>
      </c>
      <c r="E79" s="187">
        <f t="shared" si="26"/>
        <v>-40000</v>
      </c>
      <c r="F79" s="187">
        <f t="shared" si="26"/>
        <v>1044000</v>
      </c>
    </row>
    <row r="80" spans="1:6" ht="66" customHeight="1">
      <c r="A80" s="29" t="s">
        <v>374</v>
      </c>
      <c r="B80" s="186" t="s">
        <v>368</v>
      </c>
      <c r="C80" s="198">
        <v>200</v>
      </c>
      <c r="D80" s="187">
        <v>920000</v>
      </c>
      <c r="E80" s="94"/>
      <c r="F80" s="187">
        <f>D80+E80</f>
        <v>920000</v>
      </c>
    </row>
    <row r="81" spans="1:6" ht="53.25" customHeight="1">
      <c r="A81" s="68" t="s">
        <v>376</v>
      </c>
      <c r="B81" s="196" t="s">
        <v>375</v>
      </c>
      <c r="C81" s="198">
        <v>200</v>
      </c>
      <c r="D81" s="187">
        <v>164000</v>
      </c>
      <c r="E81" s="94">
        <v>-40000</v>
      </c>
      <c r="F81" s="187">
        <f>D81+E81</f>
        <v>124000</v>
      </c>
    </row>
    <row r="82" spans="1:6" ht="28.5" customHeight="1">
      <c r="A82" s="50" t="s">
        <v>123</v>
      </c>
      <c r="B82" s="186" t="s">
        <v>369</v>
      </c>
      <c r="C82" s="198"/>
      <c r="D82" s="187">
        <f t="shared" ref="D82:F82" si="27">D83</f>
        <v>246000</v>
      </c>
      <c r="E82" s="187">
        <f t="shared" si="27"/>
        <v>40000</v>
      </c>
      <c r="F82" s="187">
        <f t="shared" si="27"/>
        <v>286000</v>
      </c>
    </row>
    <row r="83" spans="1:6" ht="40.5" customHeight="1">
      <c r="A83" s="29" t="s">
        <v>124</v>
      </c>
      <c r="B83" s="186" t="s">
        <v>370</v>
      </c>
      <c r="C83" s="198"/>
      <c r="D83" s="187">
        <f t="shared" ref="D83:F83" si="28">D84+D85</f>
        <v>246000</v>
      </c>
      <c r="E83" s="187">
        <f t="shared" si="28"/>
        <v>40000</v>
      </c>
      <c r="F83" s="187">
        <f t="shared" si="28"/>
        <v>286000</v>
      </c>
    </row>
    <row r="84" spans="1:6" ht="38.25" customHeight="1">
      <c r="A84" s="29" t="s">
        <v>392</v>
      </c>
      <c r="B84" s="186" t="s">
        <v>393</v>
      </c>
      <c r="C84" s="198">
        <v>200</v>
      </c>
      <c r="D84" s="187">
        <v>0</v>
      </c>
      <c r="E84" s="94"/>
      <c r="F84" s="187">
        <f>D84+E84</f>
        <v>0</v>
      </c>
    </row>
    <row r="85" spans="1:6" ht="53.25" customHeight="1">
      <c r="A85" s="50" t="s">
        <v>165</v>
      </c>
      <c r="B85" s="186" t="s">
        <v>371</v>
      </c>
      <c r="C85" s="198">
        <v>200</v>
      </c>
      <c r="D85" s="187">
        <v>246000</v>
      </c>
      <c r="E85" s="94">
        <v>40000</v>
      </c>
      <c r="F85" s="187">
        <f>D85+E85</f>
        <v>286000</v>
      </c>
    </row>
    <row r="86" spans="1:6" ht="27" customHeight="1">
      <c r="A86" s="69" t="s">
        <v>506</v>
      </c>
      <c r="B86" s="55" t="s">
        <v>509</v>
      </c>
      <c r="C86" s="200"/>
      <c r="D86" s="93">
        <f>D87</f>
        <v>40000</v>
      </c>
      <c r="E86" s="93">
        <f t="shared" ref="E86:F86" si="29">E87</f>
        <v>-31360</v>
      </c>
      <c r="F86" s="93">
        <f t="shared" si="29"/>
        <v>8640</v>
      </c>
    </row>
    <row r="87" spans="1:6" ht="29.25" customHeight="1">
      <c r="A87" s="57" t="s">
        <v>507</v>
      </c>
      <c r="B87" s="186" t="s">
        <v>510</v>
      </c>
      <c r="C87" s="198"/>
      <c r="D87" s="187">
        <f t="shared" ref="D87:F87" si="30">D88</f>
        <v>40000</v>
      </c>
      <c r="E87" s="187">
        <f t="shared" si="30"/>
        <v>-31360</v>
      </c>
      <c r="F87" s="187">
        <f t="shared" si="30"/>
        <v>8640</v>
      </c>
    </row>
    <row r="88" spans="1:6" ht="21" customHeight="1">
      <c r="A88" s="57" t="s">
        <v>508</v>
      </c>
      <c r="B88" s="186" t="s">
        <v>511</v>
      </c>
      <c r="C88" s="198"/>
      <c r="D88" s="187">
        <f>D89</f>
        <v>40000</v>
      </c>
      <c r="E88" s="187">
        <f>E89</f>
        <v>-31360</v>
      </c>
      <c r="F88" s="187">
        <f>F89</f>
        <v>8640</v>
      </c>
    </row>
    <row r="89" spans="1:6" ht="41.25" customHeight="1">
      <c r="A89" s="57" t="s">
        <v>670</v>
      </c>
      <c r="B89" s="186" t="s">
        <v>512</v>
      </c>
      <c r="C89" s="198">
        <v>200</v>
      </c>
      <c r="D89" s="187">
        <v>40000</v>
      </c>
      <c r="E89" s="94">
        <v>-31360</v>
      </c>
      <c r="F89" s="187">
        <f>D89+E89</f>
        <v>8640</v>
      </c>
    </row>
    <row r="90" spans="1:6" ht="50.25" customHeight="1">
      <c r="A90" s="69" t="s">
        <v>229</v>
      </c>
      <c r="B90" s="55" t="s">
        <v>377</v>
      </c>
      <c r="C90" s="200"/>
      <c r="D90" s="93">
        <f>D98+D91+D103</f>
        <v>10453115.370000001</v>
      </c>
      <c r="E90" s="93">
        <f t="shared" ref="E90:F90" si="31">E98+E91+E103</f>
        <v>-660559.4</v>
      </c>
      <c r="F90" s="93">
        <f t="shared" si="31"/>
        <v>9792555.9700000007</v>
      </c>
    </row>
    <row r="91" spans="1:6" ht="24" customHeight="1">
      <c r="A91" s="50" t="s">
        <v>336</v>
      </c>
      <c r="B91" s="186" t="s">
        <v>378</v>
      </c>
      <c r="C91" s="198"/>
      <c r="D91" s="187">
        <f t="shared" ref="D91:F91" si="32">D92</f>
        <v>330567.40000000002</v>
      </c>
      <c r="E91" s="187">
        <f t="shared" si="32"/>
        <v>-110559.4</v>
      </c>
      <c r="F91" s="187">
        <f t="shared" si="32"/>
        <v>220008</v>
      </c>
    </row>
    <row r="92" spans="1:6" ht="28.5" customHeight="1">
      <c r="A92" s="50" t="s">
        <v>337</v>
      </c>
      <c r="B92" s="186" t="s">
        <v>379</v>
      </c>
      <c r="C92" s="198"/>
      <c r="D92" s="187">
        <f>D93+D97+D94+D96+D95</f>
        <v>330567.40000000002</v>
      </c>
      <c r="E92" s="187">
        <f t="shared" ref="E92:F92" si="33">E93+E97+E94+E96+E95</f>
        <v>-110559.4</v>
      </c>
      <c r="F92" s="187">
        <f t="shared" si="33"/>
        <v>220008</v>
      </c>
    </row>
    <row r="93" spans="1:6" ht="48.75" customHeight="1">
      <c r="A93" s="50" t="s">
        <v>394</v>
      </c>
      <c r="B93" s="186" t="s">
        <v>380</v>
      </c>
      <c r="C93" s="198">
        <v>200</v>
      </c>
      <c r="D93" s="187">
        <v>86067.4</v>
      </c>
      <c r="E93" s="94">
        <v>-86067.4</v>
      </c>
      <c r="F93" s="187">
        <f>D93+E93</f>
        <v>0</v>
      </c>
    </row>
    <row r="94" spans="1:6" ht="24.75" customHeight="1">
      <c r="A94" s="50" t="s">
        <v>784</v>
      </c>
      <c r="B94" s="186" t="s">
        <v>785</v>
      </c>
      <c r="C94" s="198">
        <v>500</v>
      </c>
      <c r="D94" s="187">
        <v>220008</v>
      </c>
      <c r="E94" s="94"/>
      <c r="F94" s="187">
        <f>D94+E94</f>
        <v>220008</v>
      </c>
    </row>
    <row r="95" spans="1:6" ht="51" customHeight="1">
      <c r="A95" s="50" t="s">
        <v>804</v>
      </c>
      <c r="B95" s="186" t="s">
        <v>805</v>
      </c>
      <c r="C95" s="198">
        <v>500</v>
      </c>
      <c r="D95" s="187">
        <v>0</v>
      </c>
      <c r="E95" s="94"/>
      <c r="F95" s="187">
        <f>D95+E95</f>
        <v>0</v>
      </c>
    </row>
    <row r="96" spans="1:6" ht="66.75" customHeight="1">
      <c r="A96" s="50" t="s">
        <v>782</v>
      </c>
      <c r="B96" s="186" t="s">
        <v>783</v>
      </c>
      <c r="C96" s="198">
        <v>500</v>
      </c>
      <c r="D96" s="187">
        <v>0</v>
      </c>
      <c r="E96" s="94"/>
      <c r="F96" s="187">
        <f>D96+E96</f>
        <v>0</v>
      </c>
    </row>
    <row r="97" spans="1:6" ht="27" customHeight="1">
      <c r="A97" s="57" t="s">
        <v>503</v>
      </c>
      <c r="B97" s="186" t="s">
        <v>667</v>
      </c>
      <c r="C97" s="198">
        <v>200</v>
      </c>
      <c r="D97" s="187">
        <v>24492</v>
      </c>
      <c r="E97" s="94">
        <v>-24492</v>
      </c>
      <c r="F97" s="187">
        <f>D97+E97</f>
        <v>0</v>
      </c>
    </row>
    <row r="98" spans="1:6" ht="39.75" customHeight="1">
      <c r="A98" s="50" t="s">
        <v>230</v>
      </c>
      <c r="B98" s="186" t="s">
        <v>423</v>
      </c>
      <c r="C98" s="198"/>
      <c r="D98" s="187">
        <f t="shared" ref="D98:F98" si="34">D99</f>
        <v>762000</v>
      </c>
      <c r="E98" s="187">
        <f t="shared" si="34"/>
        <v>-550000</v>
      </c>
      <c r="F98" s="187">
        <f t="shared" si="34"/>
        <v>212000</v>
      </c>
    </row>
    <row r="99" spans="1:6" ht="26.25" customHeight="1">
      <c r="A99" s="50" t="s">
        <v>231</v>
      </c>
      <c r="B99" s="186" t="s">
        <v>424</v>
      </c>
      <c r="C99" s="198"/>
      <c r="D99" s="187">
        <f>D100+D101+D102</f>
        <v>762000</v>
      </c>
      <c r="E99" s="187">
        <f t="shared" ref="E99:F99" si="35">E100+E101+E102</f>
        <v>-550000</v>
      </c>
      <c r="F99" s="187">
        <f t="shared" si="35"/>
        <v>212000</v>
      </c>
    </row>
    <row r="100" spans="1:6" ht="39.75" customHeight="1">
      <c r="A100" s="50" t="s">
        <v>243</v>
      </c>
      <c r="B100" s="186" t="s">
        <v>381</v>
      </c>
      <c r="C100" s="198">
        <v>200</v>
      </c>
      <c r="D100" s="187">
        <v>550000</v>
      </c>
      <c r="E100" s="94">
        <v>-550000</v>
      </c>
      <c r="F100" s="187">
        <f t="shared" ref="F100:F105" si="36">D100+E100</f>
        <v>0</v>
      </c>
    </row>
    <row r="101" spans="1:6" ht="28.5" customHeight="1">
      <c r="A101" s="50" t="s">
        <v>668</v>
      </c>
      <c r="B101" s="196" t="s">
        <v>671</v>
      </c>
      <c r="C101" s="198">
        <v>200</v>
      </c>
      <c r="D101" s="187">
        <v>0</v>
      </c>
      <c r="E101" s="94"/>
      <c r="F101" s="187">
        <f t="shared" si="36"/>
        <v>0</v>
      </c>
    </row>
    <row r="102" spans="1:6" ht="39" customHeight="1">
      <c r="A102" s="50" t="s">
        <v>792</v>
      </c>
      <c r="B102" s="196" t="s">
        <v>791</v>
      </c>
      <c r="C102" s="198">
        <v>200</v>
      </c>
      <c r="D102" s="187">
        <v>212000</v>
      </c>
      <c r="E102" s="94"/>
      <c r="F102" s="187">
        <f t="shared" si="36"/>
        <v>212000</v>
      </c>
    </row>
    <row r="103" spans="1:6" ht="27" customHeight="1">
      <c r="A103" s="50" t="s">
        <v>851</v>
      </c>
      <c r="B103" s="232" t="s">
        <v>853</v>
      </c>
      <c r="C103" s="198"/>
      <c r="D103" s="94">
        <f>D105</f>
        <v>9360547.9700000007</v>
      </c>
      <c r="E103" s="94">
        <f>E105</f>
        <v>0</v>
      </c>
      <c r="F103" s="94">
        <f>F105</f>
        <v>9360547.9700000007</v>
      </c>
    </row>
    <row r="104" spans="1:6" ht="26.25" customHeight="1">
      <c r="A104" s="50" t="s">
        <v>852</v>
      </c>
      <c r="B104" s="186" t="s">
        <v>854</v>
      </c>
      <c r="C104" s="198"/>
      <c r="D104" s="94">
        <f>D105</f>
        <v>9360547.9700000007</v>
      </c>
      <c r="E104" s="94">
        <f>E105</f>
        <v>0</v>
      </c>
      <c r="F104" s="94">
        <f>F105</f>
        <v>9360547.9700000007</v>
      </c>
    </row>
    <row r="105" spans="1:6" ht="53.25" customHeight="1">
      <c r="A105" s="50" t="s">
        <v>804</v>
      </c>
      <c r="B105" s="186" t="s">
        <v>805</v>
      </c>
      <c r="C105" s="198">
        <v>500</v>
      </c>
      <c r="D105" s="94">
        <v>9360547.9700000007</v>
      </c>
      <c r="E105" s="94"/>
      <c r="F105" s="187">
        <f t="shared" si="36"/>
        <v>9360547.9700000007</v>
      </c>
    </row>
    <row r="106" spans="1:6" ht="24" customHeight="1">
      <c r="A106" s="69" t="s">
        <v>513</v>
      </c>
      <c r="B106" s="55" t="s">
        <v>516</v>
      </c>
      <c r="C106" s="200"/>
      <c r="D106" s="93">
        <f>D107</f>
        <v>10000</v>
      </c>
      <c r="E106" s="93">
        <f t="shared" ref="E106:F106" si="37">E107</f>
        <v>-10000</v>
      </c>
      <c r="F106" s="93">
        <f t="shared" si="37"/>
        <v>0</v>
      </c>
    </row>
    <row r="107" spans="1:6" ht="27" customHeight="1">
      <c r="A107" s="57" t="s">
        <v>514</v>
      </c>
      <c r="B107" s="186" t="s">
        <v>517</v>
      </c>
      <c r="C107" s="198"/>
      <c r="D107" s="187">
        <f t="shared" ref="D107:F108" si="38">D108</f>
        <v>10000</v>
      </c>
      <c r="E107" s="187">
        <f t="shared" si="38"/>
        <v>-10000</v>
      </c>
      <c r="F107" s="187">
        <f t="shared" si="38"/>
        <v>0</v>
      </c>
    </row>
    <row r="108" spans="1:6" ht="28.5" customHeight="1">
      <c r="A108" s="57" t="s">
        <v>515</v>
      </c>
      <c r="B108" s="186" t="s">
        <v>518</v>
      </c>
      <c r="C108" s="198"/>
      <c r="D108" s="187">
        <f>D109</f>
        <v>10000</v>
      </c>
      <c r="E108" s="187">
        <f t="shared" si="38"/>
        <v>-10000</v>
      </c>
      <c r="F108" s="187">
        <f t="shared" si="38"/>
        <v>0</v>
      </c>
    </row>
    <row r="109" spans="1:6" ht="40.5" customHeight="1">
      <c r="A109" s="57" t="s">
        <v>669</v>
      </c>
      <c r="B109" s="186" t="s">
        <v>519</v>
      </c>
      <c r="C109" s="198">
        <v>200</v>
      </c>
      <c r="D109" s="187">
        <v>10000</v>
      </c>
      <c r="E109" s="94">
        <v>-10000</v>
      </c>
      <c r="F109" s="187">
        <f>D109+E109</f>
        <v>0</v>
      </c>
    </row>
    <row r="110" spans="1:6" ht="39" customHeight="1">
      <c r="A110" s="59" t="s">
        <v>439</v>
      </c>
      <c r="B110" s="60">
        <v>1100000000</v>
      </c>
      <c r="C110" s="200"/>
      <c r="D110" s="93">
        <f t="shared" ref="D110:F111" si="39">D111</f>
        <v>621849.84</v>
      </c>
      <c r="E110" s="93">
        <f t="shared" si="39"/>
        <v>0</v>
      </c>
      <c r="F110" s="93">
        <f t="shared" si="39"/>
        <v>621849.84</v>
      </c>
    </row>
    <row r="111" spans="1:6" ht="29.25" customHeight="1">
      <c r="A111" s="29" t="s">
        <v>686</v>
      </c>
      <c r="B111" s="186" t="s">
        <v>382</v>
      </c>
      <c r="C111" s="198"/>
      <c r="D111" s="187">
        <f t="shared" si="39"/>
        <v>621849.84</v>
      </c>
      <c r="E111" s="187">
        <f t="shared" si="39"/>
        <v>0</v>
      </c>
      <c r="F111" s="187">
        <f t="shared" si="39"/>
        <v>621849.84</v>
      </c>
    </row>
    <row r="112" spans="1:6" ht="27.75" customHeight="1">
      <c r="A112" s="48" t="s">
        <v>125</v>
      </c>
      <c r="B112" s="186" t="s">
        <v>383</v>
      </c>
      <c r="C112" s="198"/>
      <c r="D112" s="187">
        <f t="shared" ref="D112:F112" si="40">D113+D115+D116+D114</f>
        <v>621849.84</v>
      </c>
      <c r="E112" s="187">
        <f t="shared" si="40"/>
        <v>0</v>
      </c>
      <c r="F112" s="187">
        <f t="shared" si="40"/>
        <v>621849.84</v>
      </c>
    </row>
    <row r="113" spans="1:6" ht="53.25" customHeight="1">
      <c r="A113" s="29" t="s">
        <v>687</v>
      </c>
      <c r="B113" s="49">
        <v>1110100310</v>
      </c>
      <c r="C113" s="198">
        <v>200</v>
      </c>
      <c r="D113" s="187">
        <v>130000</v>
      </c>
      <c r="E113" s="94"/>
      <c r="F113" s="187">
        <f>D113+E113</f>
        <v>130000</v>
      </c>
    </row>
    <row r="114" spans="1:6" ht="53.25" customHeight="1">
      <c r="A114" s="29" t="s">
        <v>688</v>
      </c>
      <c r="B114" s="49">
        <v>1110100310</v>
      </c>
      <c r="C114" s="198">
        <v>600</v>
      </c>
      <c r="D114" s="187">
        <v>100000</v>
      </c>
      <c r="E114" s="94"/>
      <c r="F114" s="187">
        <f>D114+E114</f>
        <v>100000</v>
      </c>
    </row>
    <row r="115" spans="1:6" ht="76.5" customHeight="1">
      <c r="A115" s="50" t="s">
        <v>126</v>
      </c>
      <c r="B115" s="28">
        <v>1110180360</v>
      </c>
      <c r="C115" s="198">
        <v>100</v>
      </c>
      <c r="D115" s="187">
        <v>341800</v>
      </c>
      <c r="E115" s="94">
        <v>17962.810000000001</v>
      </c>
      <c r="F115" s="187">
        <f>D115+E115</f>
        <v>359762.81</v>
      </c>
    </row>
    <row r="116" spans="1:6" ht="51.75" customHeight="1">
      <c r="A116" s="50" t="s">
        <v>166</v>
      </c>
      <c r="B116" s="28">
        <v>1110180360</v>
      </c>
      <c r="C116" s="198">
        <v>200</v>
      </c>
      <c r="D116" s="187">
        <v>50049.84</v>
      </c>
      <c r="E116" s="94">
        <v>-17962.810000000001</v>
      </c>
      <c r="F116" s="187">
        <f>D116+E116</f>
        <v>32087.029999999995</v>
      </c>
    </row>
    <row r="117" spans="1:6" ht="39" customHeight="1">
      <c r="A117" s="69" t="s">
        <v>73</v>
      </c>
      <c r="B117" s="60">
        <v>1200000000</v>
      </c>
      <c r="C117" s="200"/>
      <c r="D117" s="93">
        <f t="shared" ref="D117:F118" si="41">D118</f>
        <v>200000</v>
      </c>
      <c r="E117" s="93">
        <f t="shared" si="41"/>
        <v>-39940.22</v>
      </c>
      <c r="F117" s="93">
        <f t="shared" si="41"/>
        <v>160059.78</v>
      </c>
    </row>
    <row r="118" spans="1:6" ht="37.5" customHeight="1">
      <c r="A118" s="50" t="s">
        <v>127</v>
      </c>
      <c r="B118" s="49">
        <v>1210000000</v>
      </c>
      <c r="C118" s="198"/>
      <c r="D118" s="187">
        <f t="shared" si="41"/>
        <v>200000</v>
      </c>
      <c r="E118" s="187">
        <f t="shared" si="41"/>
        <v>-39940.22</v>
      </c>
      <c r="F118" s="187">
        <f t="shared" si="41"/>
        <v>160059.78</v>
      </c>
    </row>
    <row r="119" spans="1:6" ht="23.25" customHeight="1">
      <c r="A119" s="58" t="s">
        <v>128</v>
      </c>
      <c r="B119" s="49">
        <v>1210100000</v>
      </c>
      <c r="C119" s="198"/>
      <c r="D119" s="187">
        <f>D120+D122+D124+D123+D121+D125</f>
        <v>200000</v>
      </c>
      <c r="E119" s="187">
        <f t="shared" ref="E119:F119" si="42">E120+E122+E124+E123+E121+E125</f>
        <v>-39940.22</v>
      </c>
      <c r="F119" s="187">
        <f t="shared" si="42"/>
        <v>160059.78</v>
      </c>
    </row>
    <row r="120" spans="1:6" ht="39.75" customHeight="1">
      <c r="A120" s="50" t="s">
        <v>384</v>
      </c>
      <c r="B120" s="49">
        <v>1210100500</v>
      </c>
      <c r="C120" s="198">
        <v>200</v>
      </c>
      <c r="D120" s="187">
        <v>10000</v>
      </c>
      <c r="E120" s="94">
        <v>-10000</v>
      </c>
      <c r="F120" s="187">
        <f t="shared" ref="F120:F125" si="43">D120+E120</f>
        <v>0</v>
      </c>
    </row>
    <row r="121" spans="1:6" ht="39.75" customHeight="1">
      <c r="A121" s="50" t="s">
        <v>430</v>
      </c>
      <c r="B121" s="49">
        <v>1210100500</v>
      </c>
      <c r="C121" s="198">
        <v>600</v>
      </c>
      <c r="D121" s="187">
        <v>10000</v>
      </c>
      <c r="E121" s="94">
        <v>-7439.91</v>
      </c>
      <c r="F121" s="187">
        <f t="shared" si="43"/>
        <v>2560.09</v>
      </c>
    </row>
    <row r="122" spans="1:6" ht="39" customHeight="1">
      <c r="A122" s="50" t="s">
        <v>167</v>
      </c>
      <c r="B122" s="28">
        <v>1210100510</v>
      </c>
      <c r="C122" s="198">
        <v>200</v>
      </c>
      <c r="D122" s="187">
        <v>150000</v>
      </c>
      <c r="E122" s="94"/>
      <c r="F122" s="187">
        <f t="shared" si="43"/>
        <v>150000</v>
      </c>
    </row>
    <row r="123" spans="1:6" ht="40.5" customHeight="1">
      <c r="A123" s="50" t="s">
        <v>417</v>
      </c>
      <c r="B123" s="28">
        <v>1210100510</v>
      </c>
      <c r="C123" s="198">
        <v>600</v>
      </c>
      <c r="D123" s="187">
        <v>20000</v>
      </c>
      <c r="E123" s="94">
        <v>-15000.31</v>
      </c>
      <c r="F123" s="187">
        <f t="shared" si="43"/>
        <v>4999.6900000000005</v>
      </c>
    </row>
    <row r="124" spans="1:6" ht="39" customHeight="1">
      <c r="A124" s="50" t="s">
        <v>338</v>
      </c>
      <c r="B124" s="28">
        <v>1210100520</v>
      </c>
      <c r="C124" s="198">
        <v>200</v>
      </c>
      <c r="D124" s="187"/>
      <c r="E124" s="94"/>
      <c r="F124" s="187">
        <f t="shared" si="43"/>
        <v>0</v>
      </c>
    </row>
    <row r="125" spans="1:6" ht="54.75" customHeight="1">
      <c r="A125" s="117" t="s">
        <v>431</v>
      </c>
      <c r="B125" s="28">
        <v>1210100520</v>
      </c>
      <c r="C125" s="198">
        <v>600</v>
      </c>
      <c r="D125" s="187">
        <v>10000</v>
      </c>
      <c r="E125" s="94">
        <v>-7500</v>
      </c>
      <c r="F125" s="187">
        <f t="shared" si="43"/>
        <v>2500</v>
      </c>
    </row>
    <row r="126" spans="1:6" ht="27" customHeight="1">
      <c r="A126" s="69" t="s">
        <v>822</v>
      </c>
      <c r="B126" s="60">
        <v>1400000000</v>
      </c>
      <c r="C126" s="200"/>
      <c r="D126" s="93">
        <f t="shared" ref="D126:F127" si="44">D127</f>
        <v>50000</v>
      </c>
      <c r="E126" s="93">
        <f t="shared" si="44"/>
        <v>-50000</v>
      </c>
      <c r="F126" s="93">
        <f t="shared" si="44"/>
        <v>0</v>
      </c>
    </row>
    <row r="127" spans="1:6" ht="52.5" customHeight="1">
      <c r="A127" s="50" t="s">
        <v>145</v>
      </c>
      <c r="B127" s="28">
        <v>1410000000</v>
      </c>
      <c r="C127" s="198"/>
      <c r="D127" s="187">
        <f t="shared" si="44"/>
        <v>50000</v>
      </c>
      <c r="E127" s="187">
        <f t="shared" si="44"/>
        <v>-50000</v>
      </c>
      <c r="F127" s="187">
        <f t="shared" si="44"/>
        <v>0</v>
      </c>
    </row>
    <row r="128" spans="1:6" ht="17.25" customHeight="1">
      <c r="A128" s="50" t="s">
        <v>146</v>
      </c>
      <c r="B128" s="28">
        <v>1410100000</v>
      </c>
      <c r="C128" s="198"/>
      <c r="D128" s="187">
        <f t="shared" ref="D128:F128" si="45">D129+D130</f>
        <v>50000</v>
      </c>
      <c r="E128" s="187">
        <f t="shared" si="45"/>
        <v>-50000</v>
      </c>
      <c r="F128" s="187">
        <f t="shared" si="45"/>
        <v>0</v>
      </c>
    </row>
    <row r="129" spans="1:6" ht="38.25" customHeight="1">
      <c r="A129" s="50" t="s">
        <v>168</v>
      </c>
      <c r="B129" s="28">
        <v>1410100700</v>
      </c>
      <c r="C129" s="198">
        <v>200</v>
      </c>
      <c r="D129" s="187">
        <v>20000</v>
      </c>
      <c r="E129" s="94">
        <v>-20000</v>
      </c>
      <c r="F129" s="187">
        <f>D129+E129</f>
        <v>0</v>
      </c>
    </row>
    <row r="130" spans="1:6" ht="42" customHeight="1">
      <c r="A130" s="50" t="s">
        <v>169</v>
      </c>
      <c r="B130" s="28">
        <v>1410100710</v>
      </c>
      <c r="C130" s="198">
        <v>200</v>
      </c>
      <c r="D130" s="187">
        <v>30000</v>
      </c>
      <c r="E130" s="94">
        <v>-30000</v>
      </c>
      <c r="F130" s="187">
        <f>D130+E130</f>
        <v>0</v>
      </c>
    </row>
    <row r="131" spans="1:6" ht="35.25" customHeight="1">
      <c r="A131" s="69" t="s">
        <v>193</v>
      </c>
      <c r="B131" s="60">
        <v>1600000000</v>
      </c>
      <c r="C131" s="198"/>
      <c r="D131" s="93">
        <f t="shared" ref="D131:F132" si="46">D132</f>
        <v>459450</v>
      </c>
      <c r="E131" s="93">
        <f t="shared" si="46"/>
        <v>0</v>
      </c>
      <c r="F131" s="93">
        <f t="shared" si="46"/>
        <v>459450</v>
      </c>
    </row>
    <row r="132" spans="1:6" ht="38.25" customHeight="1">
      <c r="A132" s="50" t="s">
        <v>194</v>
      </c>
      <c r="B132" s="28">
        <v>1620000000</v>
      </c>
      <c r="C132" s="198"/>
      <c r="D132" s="187">
        <f t="shared" si="46"/>
        <v>459450</v>
      </c>
      <c r="E132" s="187">
        <f t="shared" si="46"/>
        <v>0</v>
      </c>
      <c r="F132" s="187">
        <f t="shared" si="46"/>
        <v>459450</v>
      </c>
    </row>
    <row r="133" spans="1:6" ht="25.5" customHeight="1">
      <c r="A133" s="50" t="s">
        <v>195</v>
      </c>
      <c r="B133" s="28">
        <v>1620100000</v>
      </c>
      <c r="C133" s="198"/>
      <c r="D133" s="187">
        <f>D134+D135</f>
        <v>459450</v>
      </c>
      <c r="E133" s="187">
        <f t="shared" ref="E133:F133" si="47">E134+E135</f>
        <v>0</v>
      </c>
      <c r="F133" s="187">
        <f t="shared" si="47"/>
        <v>459450</v>
      </c>
    </row>
    <row r="134" spans="1:6" ht="93" customHeight="1">
      <c r="A134" s="27" t="s">
        <v>196</v>
      </c>
      <c r="B134" s="28">
        <v>1620120300</v>
      </c>
      <c r="C134" s="198">
        <v>200</v>
      </c>
      <c r="D134" s="187">
        <v>332450</v>
      </c>
      <c r="E134" s="94"/>
      <c r="F134" s="187">
        <f>D134+E134</f>
        <v>332450</v>
      </c>
    </row>
    <row r="135" spans="1:6" ht="79.5" customHeight="1">
      <c r="A135" s="27" t="s">
        <v>857</v>
      </c>
      <c r="B135" s="28">
        <v>1620108160</v>
      </c>
      <c r="C135" s="198">
        <v>500</v>
      </c>
      <c r="D135" s="187">
        <v>127000</v>
      </c>
      <c r="E135" s="94"/>
      <c r="F135" s="187">
        <f>D135+E135</f>
        <v>127000</v>
      </c>
    </row>
    <row r="136" spans="1:6" ht="52.5" customHeight="1">
      <c r="A136" s="69" t="s">
        <v>197</v>
      </c>
      <c r="B136" s="60">
        <v>1700000000</v>
      </c>
      <c r="C136" s="200"/>
      <c r="D136" s="93">
        <f>D137+D140</f>
        <v>12308175.91</v>
      </c>
      <c r="E136" s="93">
        <f t="shared" ref="E136:F136" si="48">E137+E140</f>
        <v>0</v>
      </c>
      <c r="F136" s="93">
        <f t="shared" si="48"/>
        <v>12308175.91</v>
      </c>
    </row>
    <row r="137" spans="1:6" ht="42.75" customHeight="1">
      <c r="A137" s="50" t="s">
        <v>198</v>
      </c>
      <c r="B137" s="28">
        <v>1710000000</v>
      </c>
      <c r="C137" s="198"/>
      <c r="D137" s="187">
        <f t="shared" ref="D137:F138" si="49">D138</f>
        <v>6715000</v>
      </c>
      <c r="E137" s="187">
        <f t="shared" si="49"/>
        <v>0</v>
      </c>
      <c r="F137" s="187">
        <f t="shared" si="49"/>
        <v>6715000</v>
      </c>
    </row>
    <row r="138" spans="1:6" ht="27.75" customHeight="1">
      <c r="A138" s="29" t="s">
        <v>199</v>
      </c>
      <c r="B138" s="28">
        <v>1710100000</v>
      </c>
      <c r="C138" s="198"/>
      <c r="D138" s="187">
        <f>D139</f>
        <v>6715000</v>
      </c>
      <c r="E138" s="187">
        <f t="shared" si="49"/>
        <v>0</v>
      </c>
      <c r="F138" s="187">
        <f t="shared" si="49"/>
        <v>6715000</v>
      </c>
    </row>
    <row r="139" spans="1:6" ht="42" customHeight="1">
      <c r="A139" s="27" t="s">
        <v>672</v>
      </c>
      <c r="B139" s="28">
        <v>1710108010</v>
      </c>
      <c r="C139" s="198">
        <v>500</v>
      </c>
      <c r="D139" s="187">
        <v>6715000</v>
      </c>
      <c r="E139" s="94"/>
      <c r="F139" s="187">
        <f>D139+E139</f>
        <v>6715000</v>
      </c>
    </row>
    <row r="140" spans="1:6" ht="50.25" customHeight="1">
      <c r="A140" s="27" t="s">
        <v>200</v>
      </c>
      <c r="B140" s="28">
        <v>1720000000</v>
      </c>
      <c r="C140" s="198"/>
      <c r="D140" s="187">
        <f t="shared" ref="D140:F140" si="50">D141</f>
        <v>5593175.9100000001</v>
      </c>
      <c r="E140" s="187">
        <f t="shared" si="50"/>
        <v>0</v>
      </c>
      <c r="F140" s="187">
        <f t="shared" si="50"/>
        <v>5593175.9100000001</v>
      </c>
    </row>
    <row r="141" spans="1:6" ht="42" customHeight="1">
      <c r="A141" s="29" t="s">
        <v>201</v>
      </c>
      <c r="B141" s="28">
        <v>1720100000</v>
      </c>
      <c r="C141" s="198"/>
      <c r="D141" s="187">
        <f>D142+D143</f>
        <v>5593175.9100000001</v>
      </c>
      <c r="E141" s="187">
        <f t="shared" ref="E141:F141" si="51">E142+E143</f>
        <v>0</v>
      </c>
      <c r="F141" s="187">
        <f t="shared" si="51"/>
        <v>5593175.9100000001</v>
      </c>
    </row>
    <row r="142" spans="1:6" ht="63.75" customHeight="1">
      <c r="A142" s="27" t="s">
        <v>214</v>
      </c>
      <c r="B142" s="49">
        <v>1720120410</v>
      </c>
      <c r="C142" s="198">
        <v>200</v>
      </c>
      <c r="D142" s="187">
        <v>120546.48</v>
      </c>
      <c r="E142" s="94"/>
      <c r="F142" s="187">
        <f>D142+E142</f>
        <v>120546.48</v>
      </c>
    </row>
    <row r="143" spans="1:6" ht="80.25" customHeight="1">
      <c r="A143" s="27" t="s">
        <v>817</v>
      </c>
      <c r="B143" s="49" t="s">
        <v>814</v>
      </c>
      <c r="C143" s="198">
        <v>200</v>
      </c>
      <c r="D143" s="187">
        <v>5472629.4299999997</v>
      </c>
      <c r="E143" s="94"/>
      <c r="F143" s="187">
        <f>D143+E143</f>
        <v>5472629.4299999997</v>
      </c>
    </row>
    <row r="144" spans="1:6" ht="39.75" customHeight="1">
      <c r="A144" s="69" t="s">
        <v>673</v>
      </c>
      <c r="B144" s="60">
        <v>2000000000</v>
      </c>
      <c r="C144" s="198"/>
      <c r="D144" s="93">
        <f>D145</f>
        <v>30000</v>
      </c>
      <c r="E144" s="93">
        <f t="shared" ref="E144:F146" si="52">E145</f>
        <v>0</v>
      </c>
      <c r="F144" s="93">
        <f t="shared" si="52"/>
        <v>30000</v>
      </c>
    </row>
    <row r="145" spans="1:6" ht="36.75" customHeight="1">
      <c r="A145" s="50" t="s">
        <v>674</v>
      </c>
      <c r="B145" s="28">
        <v>2010000000</v>
      </c>
      <c r="C145" s="198"/>
      <c r="D145" s="187">
        <f>D146</f>
        <v>30000</v>
      </c>
      <c r="E145" s="187">
        <f t="shared" si="52"/>
        <v>0</v>
      </c>
      <c r="F145" s="187">
        <f t="shared" si="52"/>
        <v>30000</v>
      </c>
    </row>
    <row r="146" spans="1:6" ht="25.5" customHeight="1">
      <c r="A146" s="50" t="s">
        <v>675</v>
      </c>
      <c r="B146" s="28">
        <v>2010100000</v>
      </c>
      <c r="C146" s="198"/>
      <c r="D146" s="187">
        <f>D147</f>
        <v>30000</v>
      </c>
      <c r="E146" s="187">
        <f t="shared" si="52"/>
        <v>0</v>
      </c>
      <c r="F146" s="187">
        <f t="shared" si="52"/>
        <v>30000</v>
      </c>
    </row>
    <row r="147" spans="1:6" ht="51" customHeight="1">
      <c r="A147" s="50" t="s">
        <v>676</v>
      </c>
      <c r="B147" s="28">
        <v>2010100940</v>
      </c>
      <c r="C147" s="198">
        <v>200</v>
      </c>
      <c r="D147" s="187">
        <v>30000</v>
      </c>
      <c r="E147" s="94"/>
      <c r="F147" s="187">
        <f>D147+E147</f>
        <v>30000</v>
      </c>
    </row>
    <row r="148" spans="1:6" ht="27" customHeight="1">
      <c r="A148" s="54" t="s">
        <v>708</v>
      </c>
      <c r="B148" s="61" t="s">
        <v>544</v>
      </c>
      <c r="C148" s="28"/>
      <c r="D148" s="93">
        <f>D149+D166+D181+D185+D211+D219+D230+D235+D240</f>
        <v>146997621.37</v>
      </c>
      <c r="E148" s="93">
        <f>E149+E166+E181+E185+E211+E219+E230+E235+E240</f>
        <v>-931853.7</v>
      </c>
      <c r="F148" s="93">
        <f>F149+F166+F181+F185+F211+F219+F230+F235+F240</f>
        <v>146065767.67000002</v>
      </c>
    </row>
    <row r="149" spans="1:6" ht="14.25">
      <c r="A149" s="54" t="s">
        <v>81</v>
      </c>
      <c r="B149" s="61" t="s">
        <v>545</v>
      </c>
      <c r="C149" s="60"/>
      <c r="D149" s="93">
        <f>D150+D157+D160+D162+D164</f>
        <v>18439847.039999999</v>
      </c>
      <c r="E149" s="93">
        <f t="shared" ref="E149:F149" si="53">E150+E157+E160+E162+E164</f>
        <v>0</v>
      </c>
      <c r="F149" s="93">
        <f t="shared" si="53"/>
        <v>18439847.039999999</v>
      </c>
    </row>
    <row r="150" spans="1:6" ht="25.5">
      <c r="A150" s="57" t="s">
        <v>82</v>
      </c>
      <c r="B150" s="196" t="s">
        <v>546</v>
      </c>
      <c r="C150" s="49"/>
      <c r="D150" s="187">
        <f>D153+D154+D155+D152+D151+D156</f>
        <v>12706960</v>
      </c>
      <c r="E150" s="187">
        <f t="shared" ref="E150:F150" si="54">E153+E154+E155+E152+E151+E156</f>
        <v>0</v>
      </c>
      <c r="F150" s="187">
        <f t="shared" si="54"/>
        <v>12706960</v>
      </c>
    </row>
    <row r="151" spans="1:6" ht="41.25" customHeight="1">
      <c r="A151" s="67" t="s">
        <v>793</v>
      </c>
      <c r="B151" s="196" t="s">
        <v>746</v>
      </c>
      <c r="C151" s="49">
        <v>200</v>
      </c>
      <c r="D151" s="187">
        <v>500000</v>
      </c>
      <c r="E151" s="187"/>
      <c r="F151" s="187">
        <f>D151+E151</f>
        <v>500000</v>
      </c>
    </row>
    <row r="152" spans="1:6" ht="50.25" customHeight="1">
      <c r="A152" s="67" t="s">
        <v>745</v>
      </c>
      <c r="B152" s="196" t="s">
        <v>746</v>
      </c>
      <c r="C152" s="49">
        <v>600</v>
      </c>
      <c r="D152" s="187">
        <v>1450000</v>
      </c>
      <c r="E152" s="187"/>
      <c r="F152" s="187">
        <f>D152+E152</f>
        <v>1450000</v>
      </c>
    </row>
    <row r="153" spans="1:6" ht="39.75" customHeight="1">
      <c r="A153" s="29" t="s">
        <v>709</v>
      </c>
      <c r="B153" s="196" t="s">
        <v>547</v>
      </c>
      <c r="C153" s="198">
        <v>200</v>
      </c>
      <c r="D153" s="187">
        <v>3582700</v>
      </c>
      <c r="E153" s="94"/>
      <c r="F153" s="187">
        <f>D153+E153</f>
        <v>3582700</v>
      </c>
    </row>
    <row r="154" spans="1:6" ht="54" customHeight="1">
      <c r="A154" s="29" t="s">
        <v>710</v>
      </c>
      <c r="B154" s="196" t="s">
        <v>547</v>
      </c>
      <c r="C154" s="198">
        <v>600</v>
      </c>
      <c r="D154" s="187">
        <v>5826860</v>
      </c>
      <c r="E154" s="94"/>
      <c r="F154" s="187">
        <f>D154+E154</f>
        <v>5826860</v>
      </c>
    </row>
    <row r="155" spans="1:6" ht="39.75" customHeight="1">
      <c r="A155" s="50" t="s">
        <v>711</v>
      </c>
      <c r="B155" s="196" t="s">
        <v>548</v>
      </c>
      <c r="C155" s="198">
        <v>200</v>
      </c>
      <c r="D155" s="187">
        <v>1094874.75</v>
      </c>
      <c r="E155" s="94"/>
      <c r="F155" s="187">
        <f>D155+E155</f>
        <v>1094874.75</v>
      </c>
    </row>
    <row r="156" spans="1:6" ht="52.5" customHeight="1">
      <c r="A156" s="29" t="s">
        <v>821</v>
      </c>
      <c r="B156" s="196" t="s">
        <v>819</v>
      </c>
      <c r="C156" s="185">
        <v>200</v>
      </c>
      <c r="D156" s="187">
        <v>252525.25</v>
      </c>
      <c r="E156" s="138"/>
      <c r="F156" s="187">
        <f t="shared" ref="F156" si="55">D156+E156</f>
        <v>252525.25</v>
      </c>
    </row>
    <row r="157" spans="1:6" ht="28.5" customHeight="1">
      <c r="A157" s="29" t="s">
        <v>90</v>
      </c>
      <c r="B157" s="196" t="s">
        <v>549</v>
      </c>
      <c r="C157" s="198"/>
      <c r="D157" s="187">
        <f>D158+D159</f>
        <v>95100</v>
      </c>
      <c r="E157" s="187">
        <f>E158+E159</f>
        <v>0</v>
      </c>
      <c r="F157" s="187">
        <f>F158+F159</f>
        <v>95100</v>
      </c>
    </row>
    <row r="158" spans="1:6" ht="28.5" customHeight="1">
      <c r="A158" s="29" t="s">
        <v>152</v>
      </c>
      <c r="B158" s="196" t="s">
        <v>550</v>
      </c>
      <c r="C158" s="51">
        <v>200</v>
      </c>
      <c r="D158" s="187">
        <v>60100</v>
      </c>
      <c r="E158" s="138"/>
      <c r="F158" s="187">
        <f>D158+E158</f>
        <v>60100</v>
      </c>
    </row>
    <row r="159" spans="1:6" ht="25.5">
      <c r="A159" s="29" t="s">
        <v>677</v>
      </c>
      <c r="B159" s="196" t="s">
        <v>550</v>
      </c>
      <c r="C159" s="51">
        <v>300</v>
      </c>
      <c r="D159" s="187">
        <v>35000</v>
      </c>
      <c r="E159" s="138"/>
      <c r="F159" s="187">
        <f>D159+E159</f>
        <v>35000</v>
      </c>
    </row>
    <row r="160" spans="1:6" ht="24" customHeight="1">
      <c r="A160" s="29" t="s">
        <v>872</v>
      </c>
      <c r="B160" s="237" t="s">
        <v>873</v>
      </c>
      <c r="C160" s="51"/>
      <c r="D160" s="187">
        <f>D161</f>
        <v>1117171.53</v>
      </c>
      <c r="E160" s="187">
        <f t="shared" ref="E160:F160" si="56">E161</f>
        <v>0</v>
      </c>
      <c r="F160" s="187">
        <f t="shared" si="56"/>
        <v>1117171.53</v>
      </c>
    </row>
    <row r="161" spans="1:6" ht="78" customHeight="1">
      <c r="A161" s="57" t="s">
        <v>750</v>
      </c>
      <c r="B161" s="238" t="s">
        <v>747</v>
      </c>
      <c r="C161" s="239">
        <v>600</v>
      </c>
      <c r="D161" s="187">
        <v>1117171.53</v>
      </c>
      <c r="E161" s="94"/>
      <c r="F161" s="187">
        <f t="shared" ref="F161" si="57">D161+E161</f>
        <v>1117171.53</v>
      </c>
    </row>
    <row r="162" spans="1:6" ht="19.5" customHeight="1">
      <c r="A162" s="57" t="s">
        <v>874</v>
      </c>
      <c r="B162" s="238" t="s">
        <v>877</v>
      </c>
      <c r="C162" s="51"/>
      <c r="D162" s="187">
        <f>D163</f>
        <v>2261214.4</v>
      </c>
      <c r="E162" s="187">
        <f t="shared" ref="E162:F162" si="58">E163</f>
        <v>0</v>
      </c>
      <c r="F162" s="187">
        <f t="shared" si="58"/>
        <v>2261214.4</v>
      </c>
    </row>
    <row r="163" spans="1:6" ht="54.75" customHeight="1">
      <c r="A163" s="29" t="s">
        <v>770</v>
      </c>
      <c r="B163" s="238" t="s">
        <v>749</v>
      </c>
      <c r="C163" s="239">
        <v>200</v>
      </c>
      <c r="D163" s="187">
        <v>2261214.4</v>
      </c>
      <c r="E163" s="94"/>
      <c r="F163" s="187">
        <f t="shared" ref="F163" si="59">D163+E163</f>
        <v>2261214.4</v>
      </c>
    </row>
    <row r="164" spans="1:6" ht="24.75" customHeight="1">
      <c r="A164" s="57" t="s">
        <v>875</v>
      </c>
      <c r="B164" s="238" t="s">
        <v>876</v>
      </c>
      <c r="C164" s="51"/>
      <c r="D164" s="187">
        <f>D165</f>
        <v>2259401.11</v>
      </c>
      <c r="E164" s="187">
        <f t="shared" ref="E164:F164" si="60">E165</f>
        <v>0</v>
      </c>
      <c r="F164" s="187">
        <f t="shared" si="60"/>
        <v>2259401.11</v>
      </c>
    </row>
    <row r="165" spans="1:6" ht="67.5" customHeight="1">
      <c r="A165" s="57" t="s">
        <v>751</v>
      </c>
      <c r="B165" s="238" t="s">
        <v>748</v>
      </c>
      <c r="C165" s="239">
        <v>600</v>
      </c>
      <c r="D165" s="94">
        <v>2259401.11</v>
      </c>
      <c r="E165" s="94"/>
      <c r="F165" s="187">
        <f t="shared" ref="F165" si="61">D165+E165</f>
        <v>2259401.11</v>
      </c>
    </row>
    <row r="166" spans="1:6" ht="30" customHeight="1">
      <c r="A166" s="62" t="s">
        <v>91</v>
      </c>
      <c r="B166" s="55" t="s">
        <v>551</v>
      </c>
      <c r="C166" s="51"/>
      <c r="D166" s="93">
        <f t="shared" ref="D166:F166" si="62">D167</f>
        <v>4376181.79</v>
      </c>
      <c r="E166" s="93">
        <f t="shared" si="62"/>
        <v>-453353.69999999995</v>
      </c>
      <c r="F166" s="93">
        <f t="shared" si="62"/>
        <v>3922828.0900000003</v>
      </c>
    </row>
    <row r="167" spans="1:6" ht="27" customHeight="1">
      <c r="A167" s="29" t="s">
        <v>92</v>
      </c>
      <c r="B167" s="196" t="s">
        <v>552</v>
      </c>
      <c r="C167" s="51"/>
      <c r="D167" s="187">
        <f>SUM(D176:D180)+D168+D169+D170+D171+D172+D173+D174+D175</f>
        <v>4376181.79</v>
      </c>
      <c r="E167" s="187">
        <f t="shared" ref="E167:F167" si="63">SUM(E176:E180)+E168+E169+E170+E171+E172+E173+E174+E175</f>
        <v>-453353.69999999995</v>
      </c>
      <c r="F167" s="187">
        <f t="shared" si="63"/>
        <v>3922828.0900000003</v>
      </c>
    </row>
    <row r="168" spans="1:6" ht="51.75" customHeight="1">
      <c r="A168" s="29" t="s">
        <v>539</v>
      </c>
      <c r="B168" s="196" t="s">
        <v>568</v>
      </c>
      <c r="C168" s="51">
        <v>200</v>
      </c>
      <c r="D168" s="187">
        <v>455700</v>
      </c>
      <c r="E168" s="138">
        <v>-157134.98000000001</v>
      </c>
      <c r="F168" s="187">
        <f>D168+E168</f>
        <v>298565.02</v>
      </c>
    </row>
    <row r="169" spans="1:6" ht="53.25" customHeight="1">
      <c r="A169" s="29" t="s">
        <v>540</v>
      </c>
      <c r="B169" s="196" t="s">
        <v>568</v>
      </c>
      <c r="C169" s="51">
        <v>600</v>
      </c>
      <c r="D169" s="187">
        <v>1222564.44</v>
      </c>
      <c r="E169" s="138">
        <v>-296218.71999999997</v>
      </c>
      <c r="F169" s="187">
        <f>D169+E169</f>
        <v>926345.72</v>
      </c>
    </row>
    <row r="170" spans="1:6" ht="40.5" customHeight="1">
      <c r="A170" s="29" t="s">
        <v>786</v>
      </c>
      <c r="B170" s="196" t="s">
        <v>752</v>
      </c>
      <c r="C170" s="51">
        <v>200</v>
      </c>
      <c r="D170" s="187">
        <v>60444</v>
      </c>
      <c r="E170" s="138"/>
      <c r="F170" s="187">
        <f t="shared" ref="F170:F175" si="64">D170+E170</f>
        <v>60444</v>
      </c>
    </row>
    <row r="171" spans="1:6" ht="56.25" customHeight="1">
      <c r="A171" s="29" t="s">
        <v>787</v>
      </c>
      <c r="B171" s="196" t="s">
        <v>752</v>
      </c>
      <c r="C171" s="51">
        <v>600</v>
      </c>
      <c r="D171" s="187">
        <v>275171.57</v>
      </c>
      <c r="E171" s="138"/>
      <c r="F171" s="187">
        <f t="shared" si="64"/>
        <v>275171.57</v>
      </c>
    </row>
    <row r="172" spans="1:6" ht="56.25" customHeight="1">
      <c r="A172" s="29" t="s">
        <v>794</v>
      </c>
      <c r="B172" s="196" t="s">
        <v>795</v>
      </c>
      <c r="C172" s="51">
        <v>200</v>
      </c>
      <c r="D172" s="187">
        <v>11257.1</v>
      </c>
      <c r="E172" s="138"/>
      <c r="F172" s="187">
        <f t="shared" si="64"/>
        <v>11257.1</v>
      </c>
    </row>
    <row r="173" spans="1:6" ht="54" customHeight="1">
      <c r="A173" s="29" t="s">
        <v>796</v>
      </c>
      <c r="B173" s="196" t="s">
        <v>795</v>
      </c>
      <c r="C173" s="51">
        <v>600</v>
      </c>
      <c r="D173" s="187">
        <v>29241.99</v>
      </c>
      <c r="E173" s="138"/>
      <c r="F173" s="187">
        <f t="shared" si="64"/>
        <v>29241.99</v>
      </c>
    </row>
    <row r="174" spans="1:6" ht="54" customHeight="1">
      <c r="A174" s="29" t="s">
        <v>849</v>
      </c>
      <c r="B174" s="210" t="s">
        <v>855</v>
      </c>
      <c r="C174" s="51">
        <v>200</v>
      </c>
      <c r="D174" s="187">
        <v>363405.6</v>
      </c>
      <c r="E174" s="138"/>
      <c r="F174" s="187">
        <f t="shared" si="64"/>
        <v>363405.6</v>
      </c>
    </row>
    <row r="175" spans="1:6" ht="68.25" customHeight="1">
      <c r="A175" s="29" t="s">
        <v>850</v>
      </c>
      <c r="B175" s="210" t="s">
        <v>855</v>
      </c>
      <c r="C175" s="51">
        <v>600</v>
      </c>
      <c r="D175" s="138">
        <v>1222752.96</v>
      </c>
      <c r="E175" s="138"/>
      <c r="F175" s="187">
        <f t="shared" si="64"/>
        <v>1222752.96</v>
      </c>
    </row>
    <row r="176" spans="1:6" ht="78" customHeight="1">
      <c r="A176" s="48" t="s">
        <v>153</v>
      </c>
      <c r="B176" s="196" t="s">
        <v>553</v>
      </c>
      <c r="C176" s="198">
        <v>200</v>
      </c>
      <c r="D176" s="187">
        <v>72690</v>
      </c>
      <c r="E176" s="94"/>
      <c r="F176" s="187">
        <f>D176+E176</f>
        <v>72690</v>
      </c>
    </row>
    <row r="177" spans="1:6" ht="93.75" customHeight="1">
      <c r="A177" s="48" t="s">
        <v>521</v>
      </c>
      <c r="B177" s="196" t="s">
        <v>553</v>
      </c>
      <c r="C177" s="197">
        <v>600</v>
      </c>
      <c r="D177" s="199">
        <v>36345</v>
      </c>
      <c r="E177" s="139"/>
      <c r="F177" s="187">
        <f>D177+E177</f>
        <v>36345</v>
      </c>
    </row>
    <row r="178" spans="1:6" ht="15" customHeight="1">
      <c r="A178" s="337" t="s">
        <v>340</v>
      </c>
      <c r="B178" s="339" t="s">
        <v>554</v>
      </c>
      <c r="C178" s="340">
        <v>200</v>
      </c>
      <c r="D178" s="342">
        <v>24841</v>
      </c>
      <c r="E178" s="353"/>
      <c r="F178" s="342">
        <f>D178+E178</f>
        <v>24841</v>
      </c>
    </row>
    <row r="179" spans="1:6" ht="87" customHeight="1">
      <c r="A179" s="338"/>
      <c r="B179" s="307"/>
      <c r="C179" s="341"/>
      <c r="D179" s="343"/>
      <c r="E179" s="354"/>
      <c r="F179" s="343"/>
    </row>
    <row r="180" spans="1:6" ht="77.25" customHeight="1">
      <c r="A180" s="50" t="s">
        <v>860</v>
      </c>
      <c r="B180" s="196" t="s">
        <v>555</v>
      </c>
      <c r="C180" s="198">
        <v>300</v>
      </c>
      <c r="D180" s="187">
        <v>601768.13</v>
      </c>
      <c r="E180" s="94"/>
      <c r="F180" s="187">
        <f>D180+E180</f>
        <v>601768.13</v>
      </c>
    </row>
    <row r="181" spans="1:6" ht="18" customHeight="1">
      <c r="A181" s="59" t="s">
        <v>139</v>
      </c>
      <c r="B181" s="55" t="s">
        <v>556</v>
      </c>
      <c r="C181" s="63"/>
      <c r="D181" s="93">
        <f t="shared" ref="D181:F181" si="65">D182</f>
        <v>506400</v>
      </c>
      <c r="E181" s="93">
        <f t="shared" si="65"/>
        <v>0</v>
      </c>
      <c r="F181" s="93">
        <f t="shared" si="65"/>
        <v>506400</v>
      </c>
    </row>
    <row r="182" spans="1:6" ht="28.5" customHeight="1">
      <c r="A182" s="29" t="s">
        <v>140</v>
      </c>
      <c r="B182" s="196" t="s">
        <v>557</v>
      </c>
      <c r="C182" s="198"/>
      <c r="D182" s="187">
        <f t="shared" ref="D182:F182" si="66">D183+D184</f>
        <v>506400</v>
      </c>
      <c r="E182" s="187">
        <f t="shared" si="66"/>
        <v>0</v>
      </c>
      <c r="F182" s="187">
        <f t="shared" si="66"/>
        <v>506400</v>
      </c>
    </row>
    <row r="183" spans="1:6" ht="54.75" customHeight="1">
      <c r="A183" s="29" t="s">
        <v>154</v>
      </c>
      <c r="B183" s="196" t="s">
        <v>558</v>
      </c>
      <c r="C183" s="198">
        <v>200</v>
      </c>
      <c r="D183" s="187">
        <v>466400</v>
      </c>
      <c r="E183" s="94">
        <v>30529.73</v>
      </c>
      <c r="F183" s="187">
        <f>D183+E183</f>
        <v>496929.73</v>
      </c>
    </row>
    <row r="184" spans="1:6" ht="52.5" customHeight="1">
      <c r="A184" s="29" t="s">
        <v>141</v>
      </c>
      <c r="B184" s="196" t="s">
        <v>558</v>
      </c>
      <c r="C184" s="198">
        <v>600</v>
      </c>
      <c r="D184" s="187">
        <v>40000</v>
      </c>
      <c r="E184" s="94">
        <v>-30529.73</v>
      </c>
      <c r="F184" s="187">
        <f>D184+E184</f>
        <v>9470.27</v>
      </c>
    </row>
    <row r="185" spans="1:6" ht="28.5" customHeight="1">
      <c r="A185" s="59" t="s">
        <v>93</v>
      </c>
      <c r="B185" s="55" t="s">
        <v>559</v>
      </c>
      <c r="C185" s="198"/>
      <c r="D185" s="93">
        <f>D186+D194+D208</f>
        <v>49872475.420000002</v>
      </c>
      <c r="E185" s="93">
        <f t="shared" ref="E185:F185" si="67">E186+E194+E208</f>
        <v>-347872.12</v>
      </c>
      <c r="F185" s="93">
        <f t="shared" si="67"/>
        <v>49524603.300000004</v>
      </c>
    </row>
    <row r="186" spans="1:6" ht="19.5" customHeight="1">
      <c r="A186" s="29" t="s">
        <v>94</v>
      </c>
      <c r="B186" s="196" t="s">
        <v>560</v>
      </c>
      <c r="C186" s="198"/>
      <c r="D186" s="187">
        <f>D187+D188+D189+D190+D191+D192+D193</f>
        <v>8185946</v>
      </c>
      <c r="E186" s="187">
        <f t="shared" ref="E186:F186" si="68">E187+E188+E189+E190+E191+E192+E193</f>
        <v>26040</v>
      </c>
      <c r="F186" s="187">
        <f t="shared" si="68"/>
        <v>8211986</v>
      </c>
    </row>
    <row r="187" spans="1:6" ht="79.5" customHeight="1">
      <c r="A187" s="29" t="s">
        <v>83</v>
      </c>
      <c r="B187" s="196" t="s">
        <v>561</v>
      </c>
      <c r="C187" s="198">
        <v>100</v>
      </c>
      <c r="D187" s="187">
        <v>1581774</v>
      </c>
      <c r="E187" s="94">
        <v>22340</v>
      </c>
      <c r="F187" s="187">
        <f t="shared" ref="F187:F193" si="69">D187+E187</f>
        <v>1604114</v>
      </c>
    </row>
    <row r="188" spans="1:6" ht="57.75" customHeight="1">
      <c r="A188" s="29" t="s">
        <v>155</v>
      </c>
      <c r="B188" s="195" t="s">
        <v>561</v>
      </c>
      <c r="C188" s="198">
        <v>200</v>
      </c>
      <c r="D188" s="187">
        <v>3765926</v>
      </c>
      <c r="E188" s="94">
        <v>114880</v>
      </c>
      <c r="F188" s="187">
        <f t="shared" si="69"/>
        <v>3880806</v>
      </c>
    </row>
    <row r="189" spans="1:6" ht="43.5" customHeight="1">
      <c r="A189" s="29" t="s">
        <v>84</v>
      </c>
      <c r="B189" s="196" t="s">
        <v>561</v>
      </c>
      <c r="C189" s="198">
        <v>800</v>
      </c>
      <c r="D189" s="187">
        <v>166200</v>
      </c>
      <c r="E189" s="94">
        <v>-180</v>
      </c>
      <c r="F189" s="187">
        <f t="shared" si="69"/>
        <v>166020</v>
      </c>
    </row>
    <row r="190" spans="1:6" ht="40.5" customHeight="1">
      <c r="A190" s="29" t="s">
        <v>156</v>
      </c>
      <c r="B190" s="196" t="s">
        <v>562</v>
      </c>
      <c r="C190" s="198">
        <v>200</v>
      </c>
      <c r="D190" s="187">
        <v>837950</v>
      </c>
      <c r="E190" s="94"/>
      <c r="F190" s="187">
        <f t="shared" si="69"/>
        <v>837950</v>
      </c>
    </row>
    <row r="191" spans="1:6" ht="25.5">
      <c r="A191" s="29" t="s">
        <v>157</v>
      </c>
      <c r="B191" s="196" t="s">
        <v>563</v>
      </c>
      <c r="C191" s="198">
        <v>200</v>
      </c>
      <c r="D191" s="187">
        <v>1063200</v>
      </c>
      <c r="E191" s="94">
        <v>-111000</v>
      </c>
      <c r="F191" s="187">
        <f t="shared" si="69"/>
        <v>952200</v>
      </c>
    </row>
    <row r="192" spans="1:6" ht="65.25" customHeight="1">
      <c r="A192" s="56" t="s">
        <v>491</v>
      </c>
      <c r="B192" s="196" t="s">
        <v>564</v>
      </c>
      <c r="C192" s="198">
        <v>100</v>
      </c>
      <c r="D192" s="187">
        <v>572294</v>
      </c>
      <c r="E192" s="94"/>
      <c r="F192" s="187">
        <f t="shared" si="69"/>
        <v>572294</v>
      </c>
    </row>
    <row r="193" spans="1:6" ht="66" customHeight="1">
      <c r="A193" s="56" t="s">
        <v>492</v>
      </c>
      <c r="B193" s="196" t="s">
        <v>565</v>
      </c>
      <c r="C193" s="198">
        <v>100</v>
      </c>
      <c r="D193" s="187">
        <v>198602</v>
      </c>
      <c r="E193" s="94"/>
      <c r="F193" s="187">
        <f t="shared" si="69"/>
        <v>198602</v>
      </c>
    </row>
    <row r="194" spans="1:6" ht="15.75" customHeight="1">
      <c r="A194" s="29" t="s">
        <v>95</v>
      </c>
      <c r="B194" s="196" t="s">
        <v>566</v>
      </c>
      <c r="C194" s="198"/>
      <c r="D194" s="187">
        <f>D195+D196+D197+D198+D199+D200+D201+D202+D203+D204+D205+D206+D207</f>
        <v>41686529.420000002</v>
      </c>
      <c r="E194" s="187">
        <f t="shared" ref="E194:F194" si="70">E195+E196+E197+E198+E199+E200+E201+E202+E203+E204+E205+E206+E207</f>
        <v>-377643.61</v>
      </c>
      <c r="F194" s="187">
        <f t="shared" si="70"/>
        <v>41308885.810000002</v>
      </c>
    </row>
    <row r="195" spans="1:6" ht="79.5" customHeight="1">
      <c r="A195" s="29" t="s">
        <v>85</v>
      </c>
      <c r="B195" s="195" t="s">
        <v>567</v>
      </c>
      <c r="C195" s="197">
        <v>100</v>
      </c>
      <c r="D195" s="187">
        <v>1077092.1299999999</v>
      </c>
      <c r="E195" s="202">
        <v>99472.8</v>
      </c>
      <c r="F195" s="187">
        <f t="shared" ref="F195:F205" si="71">D195+E195</f>
        <v>1176564.93</v>
      </c>
    </row>
    <row r="196" spans="1:6" ht="54.75" customHeight="1">
      <c r="A196" s="57" t="s">
        <v>158</v>
      </c>
      <c r="B196" s="195" t="s">
        <v>567</v>
      </c>
      <c r="C196" s="198">
        <v>200</v>
      </c>
      <c r="D196" s="187">
        <v>10806349.98</v>
      </c>
      <c r="E196" s="94">
        <v>193244.92</v>
      </c>
      <c r="F196" s="187">
        <f t="shared" si="71"/>
        <v>10999594.9</v>
      </c>
    </row>
    <row r="197" spans="1:6" ht="53.25" customHeight="1">
      <c r="A197" s="57" t="s">
        <v>86</v>
      </c>
      <c r="B197" s="195" t="s">
        <v>567</v>
      </c>
      <c r="C197" s="198">
        <v>600</v>
      </c>
      <c r="D197" s="187">
        <v>17858997.309999999</v>
      </c>
      <c r="E197" s="94">
        <v>-113300</v>
      </c>
      <c r="F197" s="187">
        <f t="shared" si="71"/>
        <v>17745697.309999999</v>
      </c>
    </row>
    <row r="198" spans="1:6" ht="41.25" customHeight="1">
      <c r="A198" s="57" t="s">
        <v>87</v>
      </c>
      <c r="B198" s="195" t="s">
        <v>567</v>
      </c>
      <c r="C198" s="198">
        <v>800</v>
      </c>
      <c r="D198" s="187">
        <v>372400</v>
      </c>
      <c r="E198" s="94">
        <v>-76941</v>
      </c>
      <c r="F198" s="187">
        <f t="shared" si="71"/>
        <v>295459</v>
      </c>
    </row>
    <row r="199" spans="1:6" ht="64.5" customHeight="1">
      <c r="A199" s="29" t="s">
        <v>88</v>
      </c>
      <c r="B199" s="196" t="s">
        <v>569</v>
      </c>
      <c r="C199" s="198">
        <v>100</v>
      </c>
      <c r="D199" s="187">
        <v>6807460</v>
      </c>
      <c r="E199" s="94">
        <v>-453620.33</v>
      </c>
      <c r="F199" s="187">
        <f t="shared" si="71"/>
        <v>6353839.6699999999</v>
      </c>
    </row>
    <row r="200" spans="1:6" ht="30.75" customHeight="1">
      <c r="A200" s="57" t="s">
        <v>159</v>
      </c>
      <c r="B200" s="196" t="s">
        <v>569</v>
      </c>
      <c r="C200" s="198">
        <v>200</v>
      </c>
      <c r="D200" s="187">
        <v>1615152</v>
      </c>
      <c r="E200" s="94">
        <v>4161.3100000000004</v>
      </c>
      <c r="F200" s="187">
        <f t="shared" si="71"/>
        <v>1619313.31</v>
      </c>
    </row>
    <row r="201" spans="1:6" ht="29.25" customHeight="1">
      <c r="A201" s="57" t="s">
        <v>89</v>
      </c>
      <c r="B201" s="196" t="s">
        <v>569</v>
      </c>
      <c r="C201" s="198">
        <v>800</v>
      </c>
      <c r="D201" s="187">
        <v>5800</v>
      </c>
      <c r="E201" s="94">
        <v>-4161.3100000000004</v>
      </c>
      <c r="F201" s="187">
        <f t="shared" si="71"/>
        <v>1638.6899999999996</v>
      </c>
    </row>
    <row r="202" spans="1:6" ht="41.25" customHeight="1">
      <c r="A202" s="29" t="s">
        <v>156</v>
      </c>
      <c r="B202" s="196" t="s">
        <v>570</v>
      </c>
      <c r="C202" s="198">
        <v>200</v>
      </c>
      <c r="D202" s="187">
        <v>422150</v>
      </c>
      <c r="E202" s="94"/>
      <c r="F202" s="187">
        <f t="shared" si="71"/>
        <v>422150</v>
      </c>
    </row>
    <row r="203" spans="1:6" ht="25.5">
      <c r="A203" s="29" t="s">
        <v>157</v>
      </c>
      <c r="B203" s="196" t="s">
        <v>571</v>
      </c>
      <c r="C203" s="198">
        <v>200</v>
      </c>
      <c r="D203" s="187">
        <v>481100</v>
      </c>
      <c r="E203" s="94">
        <v>-26500</v>
      </c>
      <c r="F203" s="187">
        <f t="shared" si="71"/>
        <v>454600</v>
      </c>
    </row>
    <row r="204" spans="1:6" ht="66.75" customHeight="1">
      <c r="A204" s="56" t="s">
        <v>491</v>
      </c>
      <c r="B204" s="196" t="s">
        <v>572</v>
      </c>
      <c r="C204" s="198">
        <v>100</v>
      </c>
      <c r="D204" s="187">
        <v>72245</v>
      </c>
      <c r="E204" s="94"/>
      <c r="F204" s="187">
        <f t="shared" si="71"/>
        <v>72245</v>
      </c>
    </row>
    <row r="205" spans="1:6" ht="67.5" customHeight="1">
      <c r="A205" s="56" t="s">
        <v>492</v>
      </c>
      <c r="B205" s="196" t="s">
        <v>573</v>
      </c>
      <c r="C205" s="198">
        <v>100</v>
      </c>
      <c r="D205" s="187">
        <v>787663</v>
      </c>
      <c r="E205" s="94"/>
      <c r="F205" s="187">
        <f t="shared" si="71"/>
        <v>787663</v>
      </c>
    </row>
    <row r="206" spans="1:6" ht="115.5" customHeight="1">
      <c r="A206" s="193" t="s">
        <v>835</v>
      </c>
      <c r="B206" s="206" t="s">
        <v>833</v>
      </c>
      <c r="C206" s="198">
        <v>100</v>
      </c>
      <c r="D206" s="187">
        <v>442680</v>
      </c>
      <c r="E206" s="94"/>
      <c r="F206" s="187">
        <f>D206+E206</f>
        <v>442680</v>
      </c>
    </row>
    <row r="207" spans="1:6" ht="98.25" customHeight="1">
      <c r="A207" s="56" t="s">
        <v>838</v>
      </c>
      <c r="B207" s="269" t="s">
        <v>833</v>
      </c>
      <c r="C207" s="198">
        <v>600</v>
      </c>
      <c r="D207" s="187">
        <v>937440</v>
      </c>
      <c r="E207" s="94"/>
      <c r="F207" s="187">
        <f>D207+E207</f>
        <v>937440</v>
      </c>
    </row>
    <row r="208" spans="1:6" ht="27" customHeight="1">
      <c r="A208" s="29" t="s">
        <v>997</v>
      </c>
      <c r="B208" s="286" t="s">
        <v>1000</v>
      </c>
      <c r="C208" s="281"/>
      <c r="D208" s="187">
        <f>D209+D210</f>
        <v>0</v>
      </c>
      <c r="E208" s="187">
        <f t="shared" ref="E208:F208" si="72">E209+E210</f>
        <v>3731.49</v>
      </c>
      <c r="F208" s="187">
        <f t="shared" si="72"/>
        <v>3731.49</v>
      </c>
    </row>
    <row r="209" spans="1:6" ht="67.5" customHeight="1">
      <c r="A209" s="271" t="s">
        <v>953</v>
      </c>
      <c r="B209" s="269" t="s">
        <v>952</v>
      </c>
      <c r="C209" s="252">
        <v>200</v>
      </c>
      <c r="D209" s="187"/>
      <c r="E209" s="94">
        <v>1170.24</v>
      </c>
      <c r="F209" s="187">
        <f>D209+E209</f>
        <v>1170.24</v>
      </c>
    </row>
    <row r="210" spans="1:6" ht="81" customHeight="1">
      <c r="A210" s="271" t="s">
        <v>954</v>
      </c>
      <c r="B210" s="269" t="s">
        <v>952</v>
      </c>
      <c r="C210" s="252">
        <v>600</v>
      </c>
      <c r="D210" s="187"/>
      <c r="E210" s="94">
        <v>2561.25</v>
      </c>
      <c r="F210" s="187">
        <f>D210+E210</f>
        <v>2561.25</v>
      </c>
    </row>
    <row r="211" spans="1:6" ht="47.25" customHeight="1">
      <c r="A211" s="62" t="s">
        <v>712</v>
      </c>
      <c r="B211" s="270" t="s">
        <v>574</v>
      </c>
      <c r="C211" s="198"/>
      <c r="D211" s="93">
        <f t="shared" ref="D211:F211" si="73">D212+D215</f>
        <v>67613150.25</v>
      </c>
      <c r="E211" s="93">
        <f t="shared" si="73"/>
        <v>0</v>
      </c>
      <c r="F211" s="93">
        <f t="shared" si="73"/>
        <v>67613150.25</v>
      </c>
    </row>
    <row r="212" spans="1:6" ht="27" customHeight="1">
      <c r="A212" s="29" t="s">
        <v>94</v>
      </c>
      <c r="B212" s="196" t="s">
        <v>575</v>
      </c>
      <c r="C212" s="198"/>
      <c r="D212" s="187">
        <f t="shared" ref="D212:F212" si="74">D213+D214</f>
        <v>8429371</v>
      </c>
      <c r="E212" s="187">
        <f t="shared" si="74"/>
        <v>0</v>
      </c>
      <c r="F212" s="187">
        <f t="shared" si="74"/>
        <v>8429371</v>
      </c>
    </row>
    <row r="213" spans="1:6" ht="130.5" customHeight="1">
      <c r="A213" s="29" t="s">
        <v>541</v>
      </c>
      <c r="B213" s="196" t="s">
        <v>576</v>
      </c>
      <c r="C213" s="198">
        <v>100</v>
      </c>
      <c r="D213" s="187">
        <v>8378775</v>
      </c>
      <c r="E213" s="94"/>
      <c r="F213" s="187">
        <f>D213+E213</f>
        <v>8378775</v>
      </c>
    </row>
    <row r="214" spans="1:6" ht="107.25" customHeight="1">
      <c r="A214" s="29" t="s">
        <v>530</v>
      </c>
      <c r="B214" s="196" t="s">
        <v>576</v>
      </c>
      <c r="C214" s="198">
        <v>200</v>
      </c>
      <c r="D214" s="187">
        <v>50596</v>
      </c>
      <c r="E214" s="94"/>
      <c r="F214" s="187">
        <f>D214+E214</f>
        <v>50596</v>
      </c>
    </row>
    <row r="215" spans="1:6" ht="27" customHeight="1">
      <c r="A215" s="29" t="s">
        <v>96</v>
      </c>
      <c r="B215" s="196" t="s">
        <v>577</v>
      </c>
      <c r="C215" s="197"/>
      <c r="D215" s="187">
        <f t="shared" ref="D215:F215" si="75">D216+D217+D218</f>
        <v>59183779.25</v>
      </c>
      <c r="E215" s="187">
        <f t="shared" si="75"/>
        <v>0</v>
      </c>
      <c r="F215" s="187">
        <f t="shared" si="75"/>
        <v>59183779.25</v>
      </c>
    </row>
    <row r="216" spans="1:6" ht="159.75" customHeight="1">
      <c r="A216" s="67" t="s">
        <v>840</v>
      </c>
      <c r="B216" s="196" t="s">
        <v>578</v>
      </c>
      <c r="C216" s="198">
        <v>100</v>
      </c>
      <c r="D216" s="187">
        <v>15849264.25</v>
      </c>
      <c r="E216" s="94">
        <v>62.04</v>
      </c>
      <c r="F216" s="187">
        <f>D216+E216</f>
        <v>15849326.289999999</v>
      </c>
    </row>
    <row r="217" spans="1:6" ht="129.75" customHeight="1">
      <c r="A217" s="29" t="s">
        <v>531</v>
      </c>
      <c r="B217" s="196" t="s">
        <v>578</v>
      </c>
      <c r="C217" s="198">
        <v>200</v>
      </c>
      <c r="D217" s="187">
        <v>210401</v>
      </c>
      <c r="E217" s="94">
        <v>-62.04</v>
      </c>
      <c r="F217" s="187">
        <f>D217+E217</f>
        <v>210338.96</v>
      </c>
    </row>
    <row r="218" spans="1:6" ht="130.5" customHeight="1">
      <c r="A218" s="57" t="s">
        <v>532</v>
      </c>
      <c r="B218" s="196" t="s">
        <v>578</v>
      </c>
      <c r="C218" s="198">
        <v>600</v>
      </c>
      <c r="D218" s="187">
        <v>43124114</v>
      </c>
      <c r="E218" s="94"/>
      <c r="F218" s="187">
        <f>D218+E218</f>
        <v>43124114</v>
      </c>
    </row>
    <row r="219" spans="1:6" ht="26.25" customHeight="1">
      <c r="A219" s="62" t="s">
        <v>97</v>
      </c>
      <c r="B219" s="55" t="s">
        <v>579</v>
      </c>
      <c r="C219" s="198"/>
      <c r="D219" s="93">
        <f t="shared" ref="D219:F219" si="76">D220</f>
        <v>5285812.37</v>
      </c>
      <c r="E219" s="93">
        <f t="shared" si="76"/>
        <v>-77127.87999999999</v>
      </c>
      <c r="F219" s="93">
        <f t="shared" si="76"/>
        <v>5208684.49</v>
      </c>
    </row>
    <row r="220" spans="1:6" ht="27" customHeight="1">
      <c r="A220" s="29" t="s">
        <v>98</v>
      </c>
      <c r="B220" s="196" t="s">
        <v>580</v>
      </c>
      <c r="C220" s="198"/>
      <c r="D220" s="94">
        <f>D221+D222+D223+D224+D227+D228+D229+D225+D226</f>
        <v>5285812.37</v>
      </c>
      <c r="E220" s="94">
        <f t="shared" ref="E220:F220" si="77">E221+E222+E223+E224+E227+E228+E229+E225+E226</f>
        <v>-77127.87999999999</v>
      </c>
      <c r="F220" s="94">
        <f t="shared" si="77"/>
        <v>5208684.49</v>
      </c>
    </row>
    <row r="221" spans="1:6" ht="65.25" customHeight="1">
      <c r="A221" s="29" t="s">
        <v>99</v>
      </c>
      <c r="B221" s="196" t="s">
        <v>581</v>
      </c>
      <c r="C221" s="198">
        <v>100</v>
      </c>
      <c r="D221" s="187">
        <v>2908289.89</v>
      </c>
      <c r="E221" s="94">
        <v>-81162.95</v>
      </c>
      <c r="F221" s="187">
        <f t="shared" ref="F221:F287" si="78">D221+E221</f>
        <v>2827126.94</v>
      </c>
    </row>
    <row r="222" spans="1:6" ht="40.5" customHeight="1">
      <c r="A222" s="29" t="s">
        <v>542</v>
      </c>
      <c r="B222" s="196" t="s">
        <v>581</v>
      </c>
      <c r="C222" s="198">
        <v>200</v>
      </c>
      <c r="D222" s="187">
        <v>985944.06</v>
      </c>
      <c r="E222" s="94">
        <v>2800</v>
      </c>
      <c r="F222" s="187">
        <f t="shared" si="78"/>
        <v>988744.06</v>
      </c>
    </row>
    <row r="223" spans="1:6" ht="41.25" customHeight="1">
      <c r="A223" s="29" t="s">
        <v>100</v>
      </c>
      <c r="B223" s="196" t="s">
        <v>581</v>
      </c>
      <c r="C223" s="198">
        <v>800</v>
      </c>
      <c r="D223" s="187">
        <v>94123</v>
      </c>
      <c r="E223" s="94"/>
      <c r="F223" s="187">
        <f t="shared" si="78"/>
        <v>94123</v>
      </c>
    </row>
    <row r="224" spans="1:6" ht="93" customHeight="1">
      <c r="A224" s="29" t="s">
        <v>415</v>
      </c>
      <c r="B224" s="196" t="s">
        <v>582</v>
      </c>
      <c r="C224" s="198">
        <v>100</v>
      </c>
      <c r="D224" s="187">
        <v>3226.26</v>
      </c>
      <c r="E224" s="94">
        <v>913.85</v>
      </c>
      <c r="F224" s="187">
        <f t="shared" si="78"/>
        <v>4140.1100000000006</v>
      </c>
    </row>
    <row r="225" spans="1:6" ht="102" customHeight="1">
      <c r="A225" s="56" t="s">
        <v>689</v>
      </c>
      <c r="B225" s="196" t="s">
        <v>583</v>
      </c>
      <c r="C225" s="198">
        <v>100</v>
      </c>
      <c r="D225" s="187">
        <v>698.85</v>
      </c>
      <c r="E225" s="94">
        <v>321.22000000000003</v>
      </c>
      <c r="F225" s="187">
        <f t="shared" si="78"/>
        <v>1020.07</v>
      </c>
    </row>
    <row r="226" spans="1:6" ht="105" customHeight="1">
      <c r="A226" s="29" t="s">
        <v>528</v>
      </c>
      <c r="B226" s="196" t="s">
        <v>584</v>
      </c>
      <c r="C226" s="198">
        <v>100</v>
      </c>
      <c r="D226" s="187">
        <v>69185.899999999994</v>
      </c>
      <c r="E226" s="94"/>
      <c r="F226" s="187">
        <f t="shared" si="78"/>
        <v>69185.899999999994</v>
      </c>
    </row>
    <row r="227" spans="1:6" ht="103.5" customHeight="1">
      <c r="A227" s="29" t="s">
        <v>416</v>
      </c>
      <c r="B227" s="196" t="s">
        <v>585</v>
      </c>
      <c r="C227" s="198">
        <v>100</v>
      </c>
      <c r="D227" s="187">
        <v>265628.40999999997</v>
      </c>
      <c r="E227" s="94"/>
      <c r="F227" s="187">
        <f t="shared" si="78"/>
        <v>265628.40999999997</v>
      </c>
    </row>
    <row r="228" spans="1:6" ht="63.75" customHeight="1">
      <c r="A228" s="56" t="s">
        <v>491</v>
      </c>
      <c r="B228" s="196" t="s">
        <v>586</v>
      </c>
      <c r="C228" s="198">
        <v>100</v>
      </c>
      <c r="D228" s="187">
        <v>679081</v>
      </c>
      <c r="E228" s="94"/>
      <c r="F228" s="187">
        <f t="shared" si="78"/>
        <v>679081</v>
      </c>
    </row>
    <row r="229" spans="1:6" ht="64.5" customHeight="1">
      <c r="A229" s="56" t="s">
        <v>492</v>
      </c>
      <c r="B229" s="196" t="s">
        <v>587</v>
      </c>
      <c r="C229" s="198">
        <v>100</v>
      </c>
      <c r="D229" s="187">
        <v>279635</v>
      </c>
      <c r="E229" s="94"/>
      <c r="F229" s="187">
        <f t="shared" si="78"/>
        <v>279635</v>
      </c>
    </row>
    <row r="230" spans="1:6" ht="27" customHeight="1">
      <c r="A230" s="62" t="s">
        <v>101</v>
      </c>
      <c r="B230" s="55" t="s">
        <v>588</v>
      </c>
      <c r="C230" s="198"/>
      <c r="D230" s="93">
        <f t="shared" ref="D230:F230" si="79">D231</f>
        <v>448140</v>
      </c>
      <c r="E230" s="93">
        <f t="shared" si="79"/>
        <v>0</v>
      </c>
      <c r="F230" s="93">
        <f t="shared" si="79"/>
        <v>448140</v>
      </c>
    </row>
    <row r="231" spans="1:6" ht="22.5" customHeight="1">
      <c r="A231" s="29" t="s">
        <v>102</v>
      </c>
      <c r="B231" s="196" t="s">
        <v>589</v>
      </c>
      <c r="C231" s="198"/>
      <c r="D231" s="187">
        <f>D232+D233+D234</f>
        <v>448140</v>
      </c>
      <c r="E231" s="187">
        <f t="shared" ref="E231:F231" si="80">E232+E233+E234</f>
        <v>0</v>
      </c>
      <c r="F231" s="187">
        <f t="shared" si="80"/>
        <v>448140</v>
      </c>
    </row>
    <row r="232" spans="1:6" ht="68.25" customHeight="1">
      <c r="A232" s="29" t="s">
        <v>681</v>
      </c>
      <c r="B232" s="196" t="s">
        <v>590</v>
      </c>
      <c r="C232" s="198">
        <v>600</v>
      </c>
      <c r="D232" s="187">
        <v>0</v>
      </c>
      <c r="E232" s="94"/>
      <c r="F232" s="187">
        <f t="shared" si="78"/>
        <v>0</v>
      </c>
    </row>
    <row r="233" spans="1:6" ht="51" customHeight="1">
      <c r="A233" s="58" t="s">
        <v>182</v>
      </c>
      <c r="B233" s="196" t="s">
        <v>591</v>
      </c>
      <c r="C233" s="198">
        <v>200</v>
      </c>
      <c r="D233" s="187">
        <v>120120</v>
      </c>
      <c r="E233" s="94"/>
      <c r="F233" s="187">
        <f t="shared" si="78"/>
        <v>120120</v>
      </c>
    </row>
    <row r="234" spans="1:6" ht="54.75" customHeight="1">
      <c r="A234" s="58" t="s">
        <v>183</v>
      </c>
      <c r="B234" s="196" t="s">
        <v>591</v>
      </c>
      <c r="C234" s="198">
        <v>600</v>
      </c>
      <c r="D234" s="187">
        <v>328020</v>
      </c>
      <c r="E234" s="94"/>
      <c r="F234" s="187">
        <f t="shared" si="78"/>
        <v>328020</v>
      </c>
    </row>
    <row r="235" spans="1:6" ht="27.75" customHeight="1">
      <c r="A235" s="59" t="s">
        <v>520</v>
      </c>
      <c r="B235" s="64" t="s">
        <v>592</v>
      </c>
      <c r="C235" s="200"/>
      <c r="D235" s="93">
        <f t="shared" ref="D235:F235" si="81">D236</f>
        <v>270000</v>
      </c>
      <c r="E235" s="93">
        <f t="shared" si="81"/>
        <v>-53500</v>
      </c>
      <c r="F235" s="93">
        <f t="shared" si="81"/>
        <v>216500</v>
      </c>
    </row>
    <row r="236" spans="1:6" ht="27" customHeight="1">
      <c r="A236" s="29" t="s">
        <v>90</v>
      </c>
      <c r="B236" s="186" t="s">
        <v>593</v>
      </c>
      <c r="C236" s="200"/>
      <c r="D236" s="187">
        <f t="shared" ref="D236:F236" si="82">D237+D238+D239</f>
        <v>270000</v>
      </c>
      <c r="E236" s="187">
        <f t="shared" si="82"/>
        <v>-53500</v>
      </c>
      <c r="F236" s="187">
        <f t="shared" si="82"/>
        <v>216500</v>
      </c>
    </row>
    <row r="237" spans="1:6" ht="54" customHeight="1">
      <c r="A237" s="29" t="s">
        <v>104</v>
      </c>
      <c r="B237" s="186" t="s">
        <v>594</v>
      </c>
      <c r="C237" s="198">
        <v>300</v>
      </c>
      <c r="D237" s="187">
        <v>32000</v>
      </c>
      <c r="E237" s="94"/>
      <c r="F237" s="187">
        <f t="shared" si="78"/>
        <v>32000</v>
      </c>
    </row>
    <row r="238" spans="1:6" ht="30" customHeight="1">
      <c r="A238" s="29" t="s">
        <v>105</v>
      </c>
      <c r="B238" s="196" t="s">
        <v>595</v>
      </c>
      <c r="C238" s="198">
        <v>300</v>
      </c>
      <c r="D238" s="187">
        <v>126000</v>
      </c>
      <c r="E238" s="94">
        <v>-1500</v>
      </c>
      <c r="F238" s="187">
        <f t="shared" si="78"/>
        <v>124500</v>
      </c>
    </row>
    <row r="239" spans="1:6" ht="30.75" customHeight="1">
      <c r="A239" s="29" t="s">
        <v>106</v>
      </c>
      <c r="B239" s="196" t="s">
        <v>596</v>
      </c>
      <c r="C239" s="198">
        <v>300</v>
      </c>
      <c r="D239" s="187">
        <v>112000</v>
      </c>
      <c r="E239" s="94">
        <v>-52000</v>
      </c>
      <c r="F239" s="187">
        <f t="shared" si="78"/>
        <v>60000</v>
      </c>
    </row>
    <row r="240" spans="1:6" ht="41.25" customHeight="1">
      <c r="A240" s="59" t="s">
        <v>239</v>
      </c>
      <c r="B240" s="55" t="s">
        <v>597</v>
      </c>
      <c r="C240" s="198"/>
      <c r="D240" s="93">
        <f t="shared" ref="D240:F240" si="83">D241</f>
        <v>185614.5</v>
      </c>
      <c r="E240" s="93">
        <f t="shared" si="83"/>
        <v>0</v>
      </c>
      <c r="F240" s="93">
        <f t="shared" si="83"/>
        <v>185614.5</v>
      </c>
    </row>
    <row r="241" spans="1:6" ht="30" customHeight="1">
      <c r="A241" s="29" t="s">
        <v>90</v>
      </c>
      <c r="B241" s="196" t="s">
        <v>598</v>
      </c>
      <c r="C241" s="198"/>
      <c r="D241" s="187">
        <f>D243+D242+D244</f>
        <v>185614.5</v>
      </c>
      <c r="E241" s="187">
        <f t="shared" ref="E241:F241" si="84">E243+E242+E244</f>
        <v>0</v>
      </c>
      <c r="F241" s="187">
        <f t="shared" si="84"/>
        <v>185614.5</v>
      </c>
    </row>
    <row r="242" spans="1:6" ht="66.75" customHeight="1">
      <c r="A242" s="29" t="s">
        <v>543</v>
      </c>
      <c r="B242" s="196" t="s">
        <v>599</v>
      </c>
      <c r="C242" s="198">
        <v>300</v>
      </c>
      <c r="D242" s="187">
        <v>12000</v>
      </c>
      <c r="E242" s="94"/>
      <c r="F242" s="187">
        <f t="shared" si="78"/>
        <v>12000</v>
      </c>
    </row>
    <row r="243" spans="1:6" ht="54.75" customHeight="1">
      <c r="A243" s="29" t="s">
        <v>418</v>
      </c>
      <c r="B243" s="196" t="s">
        <v>600</v>
      </c>
      <c r="C243" s="198">
        <v>200</v>
      </c>
      <c r="D243" s="187">
        <v>0</v>
      </c>
      <c r="E243" s="94"/>
      <c r="F243" s="187">
        <f t="shared" si="78"/>
        <v>0</v>
      </c>
    </row>
    <row r="244" spans="1:6" ht="54.75" customHeight="1">
      <c r="A244" s="29" t="s">
        <v>1002</v>
      </c>
      <c r="B244" s="227" t="s">
        <v>862</v>
      </c>
      <c r="C244" s="219">
        <v>200</v>
      </c>
      <c r="D244" s="98">
        <v>173614.5</v>
      </c>
      <c r="E244" s="187"/>
      <c r="F244" s="187">
        <f t="shared" si="78"/>
        <v>173614.5</v>
      </c>
    </row>
    <row r="245" spans="1:6" ht="25.5">
      <c r="A245" s="29" t="s">
        <v>625</v>
      </c>
      <c r="B245" s="55" t="s">
        <v>601</v>
      </c>
      <c r="C245" s="198"/>
      <c r="D245" s="93">
        <f>D246+D266+D275+D278</f>
        <v>15760667</v>
      </c>
      <c r="E245" s="93">
        <f t="shared" ref="E245:F245" si="85">E246+E266+E275+E278</f>
        <v>0</v>
      </c>
      <c r="F245" s="93">
        <f t="shared" si="85"/>
        <v>15760667</v>
      </c>
    </row>
    <row r="246" spans="1:6" ht="26.25" customHeight="1">
      <c r="A246" s="65" t="s">
        <v>626</v>
      </c>
      <c r="B246" s="186" t="s">
        <v>602</v>
      </c>
      <c r="C246" s="198"/>
      <c r="D246" s="187">
        <f>D247+D253+D257+D262</f>
        <v>11282475</v>
      </c>
      <c r="E246" s="187">
        <f t="shared" ref="E246:F246" si="86">E247+E253+E257+E262</f>
        <v>0</v>
      </c>
      <c r="F246" s="187">
        <f t="shared" si="86"/>
        <v>11282475</v>
      </c>
    </row>
    <row r="247" spans="1:6" ht="15">
      <c r="A247" s="29" t="s">
        <v>109</v>
      </c>
      <c r="B247" s="186" t="s">
        <v>603</v>
      </c>
      <c r="C247" s="198"/>
      <c r="D247" s="187">
        <f>D248+D249+D250+D251+D252</f>
        <v>4261501.1099999994</v>
      </c>
      <c r="E247" s="187">
        <f t="shared" ref="E247:F247" si="87">E248+E249+E250+E251+E252</f>
        <v>-20000</v>
      </c>
      <c r="F247" s="187">
        <f t="shared" si="87"/>
        <v>4241501.1099999994</v>
      </c>
    </row>
    <row r="248" spans="1:6" ht="78.75" customHeight="1">
      <c r="A248" s="29" t="s">
        <v>107</v>
      </c>
      <c r="B248" s="186" t="s">
        <v>604</v>
      </c>
      <c r="C248" s="198">
        <v>100</v>
      </c>
      <c r="D248" s="187">
        <v>2370566.11</v>
      </c>
      <c r="E248" s="94">
        <v>18800</v>
      </c>
      <c r="F248" s="187">
        <f t="shared" si="78"/>
        <v>2389366.11</v>
      </c>
    </row>
    <row r="249" spans="1:6" ht="52.5" customHeight="1">
      <c r="A249" s="29" t="s">
        <v>161</v>
      </c>
      <c r="B249" s="186" t="s">
        <v>604</v>
      </c>
      <c r="C249" s="198">
        <v>200</v>
      </c>
      <c r="D249" s="187">
        <v>1759235</v>
      </c>
      <c r="E249" s="94">
        <v>-32699</v>
      </c>
      <c r="F249" s="187">
        <f t="shared" si="78"/>
        <v>1726536</v>
      </c>
    </row>
    <row r="250" spans="1:6" ht="38.25" customHeight="1">
      <c r="A250" s="29" t="s">
        <v>108</v>
      </c>
      <c r="B250" s="186" t="s">
        <v>604</v>
      </c>
      <c r="C250" s="198">
        <v>800</v>
      </c>
      <c r="D250" s="187">
        <v>10800</v>
      </c>
      <c r="E250" s="94">
        <v>-6101</v>
      </c>
      <c r="F250" s="187">
        <f t="shared" si="78"/>
        <v>4699</v>
      </c>
    </row>
    <row r="251" spans="1:6" ht="40.5" customHeight="1">
      <c r="A251" s="66" t="s">
        <v>162</v>
      </c>
      <c r="B251" s="196" t="s">
        <v>605</v>
      </c>
      <c r="C251" s="198">
        <v>200</v>
      </c>
      <c r="D251" s="187">
        <v>96900</v>
      </c>
      <c r="E251" s="94"/>
      <c r="F251" s="187">
        <f t="shared" si="78"/>
        <v>96900</v>
      </c>
    </row>
    <row r="252" spans="1:6" ht="51.75" customHeight="1">
      <c r="A252" s="66" t="s">
        <v>630</v>
      </c>
      <c r="B252" s="186" t="s">
        <v>679</v>
      </c>
      <c r="C252" s="198">
        <v>200</v>
      </c>
      <c r="D252" s="187">
        <v>24000</v>
      </c>
      <c r="E252" s="94"/>
      <c r="F252" s="187">
        <f t="shared" si="78"/>
        <v>24000</v>
      </c>
    </row>
    <row r="253" spans="1:6" ht="27" customHeight="1">
      <c r="A253" s="29" t="s">
        <v>110</v>
      </c>
      <c r="B253" s="186" t="s">
        <v>606</v>
      </c>
      <c r="C253" s="198"/>
      <c r="D253" s="187">
        <f>D254+D255+D256</f>
        <v>1677735</v>
      </c>
      <c r="E253" s="187">
        <f t="shared" ref="E253:F253" si="88">E254+E255+E256</f>
        <v>40000</v>
      </c>
      <c r="F253" s="187">
        <f t="shared" si="88"/>
        <v>1717735</v>
      </c>
    </row>
    <row r="254" spans="1:6" ht="39.75" customHeight="1">
      <c r="A254" s="29" t="s">
        <v>163</v>
      </c>
      <c r="B254" s="186" t="s">
        <v>607</v>
      </c>
      <c r="C254" s="198">
        <v>200</v>
      </c>
      <c r="D254" s="187">
        <v>548866.31000000006</v>
      </c>
      <c r="E254" s="94">
        <v>29288.69</v>
      </c>
      <c r="F254" s="187">
        <f t="shared" si="78"/>
        <v>578155</v>
      </c>
    </row>
    <row r="255" spans="1:6" ht="51" customHeight="1">
      <c r="A255" s="29" t="s">
        <v>830</v>
      </c>
      <c r="B255" s="186" t="s">
        <v>829</v>
      </c>
      <c r="C255" s="198">
        <v>200</v>
      </c>
      <c r="D255" s="187">
        <v>1128868.69</v>
      </c>
      <c r="E255" s="94"/>
      <c r="F255" s="187">
        <f>D255+E255</f>
        <v>1128868.69</v>
      </c>
    </row>
    <row r="256" spans="1:6" ht="51" customHeight="1">
      <c r="A256" s="29" t="s">
        <v>955</v>
      </c>
      <c r="B256" s="186" t="s">
        <v>956</v>
      </c>
      <c r="C256" s="262">
        <v>200</v>
      </c>
      <c r="D256" s="187"/>
      <c r="E256" s="94">
        <v>10711.31</v>
      </c>
      <c r="F256" s="187">
        <f>D256+E256</f>
        <v>10711.31</v>
      </c>
    </row>
    <row r="257" spans="1:6" ht="28.5" customHeight="1">
      <c r="A257" s="29" t="s">
        <v>111</v>
      </c>
      <c r="B257" s="186" t="s">
        <v>608</v>
      </c>
      <c r="C257" s="198"/>
      <c r="D257" s="187">
        <f>D258+D259+D260+D261</f>
        <v>2904171.89</v>
      </c>
      <c r="E257" s="187">
        <f t="shared" ref="E257:F257" si="89">E258+E259+E260+E261</f>
        <v>0</v>
      </c>
      <c r="F257" s="187">
        <f t="shared" si="89"/>
        <v>2904171.89</v>
      </c>
    </row>
    <row r="258" spans="1:6" ht="90.75" customHeight="1">
      <c r="A258" s="50" t="s">
        <v>627</v>
      </c>
      <c r="B258" s="186" t="s">
        <v>609</v>
      </c>
      <c r="C258" s="198">
        <v>100</v>
      </c>
      <c r="D258" s="187">
        <v>2337605</v>
      </c>
      <c r="E258" s="94"/>
      <c r="F258" s="187">
        <f t="shared" si="78"/>
        <v>2337605</v>
      </c>
    </row>
    <row r="259" spans="1:6" ht="92.25" customHeight="1">
      <c r="A259" s="29" t="s">
        <v>343</v>
      </c>
      <c r="B259" s="196" t="s">
        <v>610</v>
      </c>
      <c r="C259" s="198">
        <v>100</v>
      </c>
      <c r="D259" s="187">
        <v>259733.89</v>
      </c>
      <c r="E259" s="94"/>
      <c r="F259" s="187">
        <f t="shared" si="78"/>
        <v>259733.89</v>
      </c>
    </row>
    <row r="260" spans="1:6" ht="66" customHeight="1">
      <c r="A260" s="56" t="s">
        <v>491</v>
      </c>
      <c r="B260" s="196" t="s">
        <v>611</v>
      </c>
      <c r="C260" s="198">
        <v>100</v>
      </c>
      <c r="D260" s="187">
        <v>196648</v>
      </c>
      <c r="E260" s="94"/>
      <c r="F260" s="187">
        <f t="shared" si="78"/>
        <v>196648</v>
      </c>
    </row>
    <row r="261" spans="1:6" ht="66" customHeight="1">
      <c r="A261" s="56" t="s">
        <v>492</v>
      </c>
      <c r="B261" s="196" t="s">
        <v>612</v>
      </c>
      <c r="C261" s="198">
        <v>100</v>
      </c>
      <c r="D261" s="187">
        <v>110185</v>
      </c>
      <c r="E261" s="94"/>
      <c r="F261" s="187">
        <f t="shared" si="78"/>
        <v>110185</v>
      </c>
    </row>
    <row r="262" spans="1:6" ht="26.25" customHeight="1">
      <c r="A262" s="29" t="s">
        <v>187</v>
      </c>
      <c r="B262" s="186" t="s">
        <v>613</v>
      </c>
      <c r="C262" s="198"/>
      <c r="D262" s="187">
        <f>D263+D264+D265</f>
        <v>2439067</v>
      </c>
      <c r="E262" s="187">
        <f t="shared" ref="E262:F262" si="90">E263+E264+E265</f>
        <v>-20000</v>
      </c>
      <c r="F262" s="187">
        <f t="shared" si="90"/>
        <v>2419067</v>
      </c>
    </row>
    <row r="263" spans="1:6" ht="78" customHeight="1">
      <c r="A263" s="29" t="s">
        <v>334</v>
      </c>
      <c r="B263" s="186" t="s">
        <v>614</v>
      </c>
      <c r="C263" s="198">
        <v>100</v>
      </c>
      <c r="D263" s="187">
        <v>1453100</v>
      </c>
      <c r="E263" s="94">
        <v>-11410</v>
      </c>
      <c r="F263" s="187">
        <f t="shared" si="78"/>
        <v>1441690</v>
      </c>
    </row>
    <row r="264" spans="1:6" ht="55.5" customHeight="1">
      <c r="A264" s="29" t="s">
        <v>335</v>
      </c>
      <c r="B264" s="186" t="s">
        <v>614</v>
      </c>
      <c r="C264" s="198">
        <v>200</v>
      </c>
      <c r="D264" s="187">
        <v>391900</v>
      </c>
      <c r="E264" s="94">
        <v>-8590</v>
      </c>
      <c r="F264" s="187">
        <f t="shared" si="78"/>
        <v>383310</v>
      </c>
    </row>
    <row r="265" spans="1:6" ht="51.75" customHeight="1">
      <c r="A265" s="29" t="s">
        <v>628</v>
      </c>
      <c r="B265" s="186" t="s">
        <v>629</v>
      </c>
      <c r="C265" s="198">
        <v>500</v>
      </c>
      <c r="D265" s="187">
        <v>594067</v>
      </c>
      <c r="E265" s="94"/>
      <c r="F265" s="187">
        <f t="shared" si="78"/>
        <v>594067</v>
      </c>
    </row>
    <row r="266" spans="1:6" ht="25.5">
      <c r="A266" s="62" t="s">
        <v>112</v>
      </c>
      <c r="B266" s="64" t="s">
        <v>615</v>
      </c>
      <c r="C266" s="198"/>
      <c r="D266" s="93">
        <f t="shared" ref="D266:F266" si="91">D267</f>
        <v>1978192</v>
      </c>
      <c r="E266" s="93">
        <f t="shared" si="91"/>
        <v>0</v>
      </c>
      <c r="F266" s="93">
        <f t="shared" si="91"/>
        <v>1978192</v>
      </c>
    </row>
    <row r="267" spans="1:6" ht="20.25" customHeight="1">
      <c r="A267" s="29" t="s">
        <v>98</v>
      </c>
      <c r="B267" s="186" t="s">
        <v>616</v>
      </c>
      <c r="C267" s="198"/>
      <c r="D267" s="187">
        <f>D268+D269+D270+D271+D272+D273+D274</f>
        <v>1978192</v>
      </c>
      <c r="E267" s="187">
        <f>E268+E269+E270+E271+E272+E273+E274</f>
        <v>0</v>
      </c>
      <c r="F267" s="187">
        <f t="shared" si="78"/>
        <v>1978192</v>
      </c>
    </row>
    <row r="268" spans="1:6" ht="79.5" customHeight="1">
      <c r="A268" s="29" t="s">
        <v>113</v>
      </c>
      <c r="B268" s="186" t="s">
        <v>617</v>
      </c>
      <c r="C268" s="198">
        <v>100</v>
      </c>
      <c r="D268" s="187">
        <v>1318678.32</v>
      </c>
      <c r="E268" s="94">
        <v>-4078.97</v>
      </c>
      <c r="F268" s="187">
        <f t="shared" si="78"/>
        <v>1314599.3500000001</v>
      </c>
    </row>
    <row r="269" spans="1:6" ht="54" customHeight="1">
      <c r="A269" s="29" t="s">
        <v>164</v>
      </c>
      <c r="B269" s="186" t="s">
        <v>617</v>
      </c>
      <c r="C269" s="198">
        <v>200</v>
      </c>
      <c r="D269" s="187">
        <v>188134</v>
      </c>
      <c r="E269" s="94">
        <v>-4041.79</v>
      </c>
      <c r="F269" s="187">
        <f t="shared" si="78"/>
        <v>184092.21</v>
      </c>
    </row>
    <row r="270" spans="1:6" ht="39.75" customHeight="1">
      <c r="A270" s="29" t="s">
        <v>114</v>
      </c>
      <c r="B270" s="186" t="s">
        <v>617</v>
      </c>
      <c r="C270" s="198">
        <v>800</v>
      </c>
      <c r="D270" s="187">
        <v>400</v>
      </c>
      <c r="E270" s="94">
        <v>-400</v>
      </c>
      <c r="F270" s="187">
        <f t="shared" si="78"/>
        <v>0</v>
      </c>
    </row>
    <row r="271" spans="1:6" ht="104.25" customHeight="1">
      <c r="A271" s="50" t="s">
        <v>396</v>
      </c>
      <c r="B271" s="53" t="s">
        <v>618</v>
      </c>
      <c r="C271" s="198">
        <v>100</v>
      </c>
      <c r="D271" s="187">
        <v>35522.68</v>
      </c>
      <c r="E271" s="94">
        <v>8520.76</v>
      </c>
      <c r="F271" s="187">
        <f t="shared" si="78"/>
        <v>44043.44</v>
      </c>
    </row>
    <row r="272" spans="1:6" ht="104.25" customHeight="1">
      <c r="A272" s="50" t="s">
        <v>527</v>
      </c>
      <c r="B272" s="196" t="s">
        <v>619</v>
      </c>
      <c r="C272" s="198">
        <v>100</v>
      </c>
      <c r="D272" s="187">
        <v>283301</v>
      </c>
      <c r="E272" s="94"/>
      <c r="F272" s="187">
        <f t="shared" si="78"/>
        <v>283301</v>
      </c>
    </row>
    <row r="273" spans="1:6" ht="66" customHeight="1">
      <c r="A273" s="56" t="s">
        <v>491</v>
      </c>
      <c r="B273" s="196" t="s">
        <v>620</v>
      </c>
      <c r="C273" s="198">
        <v>100</v>
      </c>
      <c r="D273" s="187">
        <v>101509</v>
      </c>
      <c r="E273" s="94"/>
      <c r="F273" s="187">
        <f t="shared" si="78"/>
        <v>101509</v>
      </c>
    </row>
    <row r="274" spans="1:6" ht="66.75" customHeight="1">
      <c r="A274" s="56" t="s">
        <v>492</v>
      </c>
      <c r="B274" s="196" t="s">
        <v>621</v>
      </c>
      <c r="C274" s="198">
        <v>100</v>
      </c>
      <c r="D274" s="187">
        <v>50647</v>
      </c>
      <c r="E274" s="94"/>
      <c r="F274" s="187">
        <f t="shared" si="78"/>
        <v>50647</v>
      </c>
    </row>
    <row r="275" spans="1:6" ht="51">
      <c r="A275" s="59" t="s">
        <v>690</v>
      </c>
      <c r="B275" s="55" t="s">
        <v>622</v>
      </c>
      <c r="C275" s="200"/>
      <c r="D275" s="93">
        <f>D276</f>
        <v>2300000</v>
      </c>
      <c r="E275" s="93">
        <f t="shared" ref="E275:F276" si="92">E276</f>
        <v>0</v>
      </c>
      <c r="F275" s="93">
        <f t="shared" si="92"/>
        <v>2300000</v>
      </c>
    </row>
    <row r="276" spans="1:6" ht="41.25" customHeight="1">
      <c r="A276" s="29" t="s">
        <v>421</v>
      </c>
      <c r="B276" s="196" t="s">
        <v>623</v>
      </c>
      <c r="C276" s="198"/>
      <c r="D276" s="187">
        <f>D277</f>
        <v>2300000</v>
      </c>
      <c r="E276" s="187">
        <f t="shared" si="92"/>
        <v>0</v>
      </c>
      <c r="F276" s="187">
        <f t="shared" si="92"/>
        <v>2300000</v>
      </c>
    </row>
    <row r="277" spans="1:6" ht="40.5" customHeight="1">
      <c r="A277" s="29" t="s">
        <v>434</v>
      </c>
      <c r="B277" s="196" t="s">
        <v>624</v>
      </c>
      <c r="C277" s="198">
        <v>200</v>
      </c>
      <c r="D277" s="187">
        <v>2300000</v>
      </c>
      <c r="E277" s="94"/>
      <c r="F277" s="187">
        <f t="shared" si="78"/>
        <v>2300000</v>
      </c>
    </row>
    <row r="278" spans="1:6" ht="28.5" customHeight="1">
      <c r="A278" s="54" t="s">
        <v>631</v>
      </c>
      <c r="B278" s="60">
        <v>2240000000</v>
      </c>
      <c r="C278" s="200"/>
      <c r="D278" s="93">
        <f>D279</f>
        <v>200000</v>
      </c>
      <c r="E278" s="93">
        <f t="shared" ref="E278:F279" si="93">E279</f>
        <v>0</v>
      </c>
      <c r="F278" s="93">
        <f t="shared" si="93"/>
        <v>200000</v>
      </c>
    </row>
    <row r="279" spans="1:6" ht="27" customHeight="1">
      <c r="A279" s="50" t="s">
        <v>632</v>
      </c>
      <c r="B279" s="28">
        <v>2240100000</v>
      </c>
      <c r="C279" s="198"/>
      <c r="D279" s="187">
        <f>D280</f>
        <v>200000</v>
      </c>
      <c r="E279" s="187">
        <f t="shared" si="93"/>
        <v>0</v>
      </c>
      <c r="F279" s="187">
        <f t="shared" si="93"/>
        <v>200000</v>
      </c>
    </row>
    <row r="280" spans="1:6" ht="28.5" customHeight="1">
      <c r="A280" s="50" t="s">
        <v>633</v>
      </c>
      <c r="B280" s="28">
        <v>2240100550</v>
      </c>
      <c r="C280" s="198">
        <v>200</v>
      </c>
      <c r="D280" s="187">
        <v>200000</v>
      </c>
      <c r="E280" s="94"/>
      <c r="F280" s="187">
        <f t="shared" si="78"/>
        <v>200000</v>
      </c>
    </row>
    <row r="281" spans="1:6" ht="30" customHeight="1">
      <c r="A281" s="29" t="s">
        <v>707</v>
      </c>
      <c r="B281" s="55" t="s">
        <v>640</v>
      </c>
      <c r="C281" s="198"/>
      <c r="D281" s="93">
        <f>D282+D285</f>
        <v>430000</v>
      </c>
      <c r="E281" s="93">
        <f>E282+E285</f>
        <v>0</v>
      </c>
      <c r="F281" s="93">
        <f>F282+F285</f>
        <v>430000</v>
      </c>
    </row>
    <row r="282" spans="1:6" ht="29.25" customHeight="1">
      <c r="A282" s="29" t="s">
        <v>422</v>
      </c>
      <c r="B282" s="186" t="s">
        <v>641</v>
      </c>
      <c r="C282" s="198"/>
      <c r="D282" s="187">
        <f t="shared" ref="D282:F283" si="94">D283</f>
        <v>400000</v>
      </c>
      <c r="E282" s="187">
        <f t="shared" si="94"/>
        <v>0</v>
      </c>
      <c r="F282" s="187">
        <f t="shared" si="94"/>
        <v>400000</v>
      </c>
    </row>
    <row r="283" spans="1:6" ht="25.5">
      <c r="A283" s="29" t="s">
        <v>121</v>
      </c>
      <c r="B283" s="186" t="s">
        <v>642</v>
      </c>
      <c r="C283" s="198"/>
      <c r="D283" s="187">
        <f t="shared" si="94"/>
        <v>400000</v>
      </c>
      <c r="E283" s="187">
        <f t="shared" si="94"/>
        <v>0</v>
      </c>
      <c r="F283" s="187">
        <f t="shared" si="94"/>
        <v>400000</v>
      </c>
    </row>
    <row r="284" spans="1:6" ht="25.5">
      <c r="A284" s="29" t="s">
        <v>120</v>
      </c>
      <c r="B284" s="186" t="s">
        <v>643</v>
      </c>
      <c r="C284" s="198">
        <v>800</v>
      </c>
      <c r="D284" s="187">
        <v>400000</v>
      </c>
      <c r="E284" s="94"/>
      <c r="F284" s="187">
        <f t="shared" si="78"/>
        <v>400000</v>
      </c>
    </row>
    <row r="285" spans="1:6" ht="38.25">
      <c r="A285" s="29" t="s">
        <v>880</v>
      </c>
      <c r="B285" s="186" t="s">
        <v>881</v>
      </c>
      <c r="C285" s="246"/>
      <c r="D285" s="94">
        <f>D286</f>
        <v>30000</v>
      </c>
      <c r="E285" s="94">
        <f>E286</f>
        <v>0</v>
      </c>
      <c r="F285" s="187">
        <f t="shared" si="78"/>
        <v>30000</v>
      </c>
    </row>
    <row r="286" spans="1:6" ht="38.25">
      <c r="A286" s="29" t="s">
        <v>879</v>
      </c>
      <c r="B286" s="186" t="s">
        <v>882</v>
      </c>
      <c r="C286" s="246"/>
      <c r="D286" s="94">
        <f>D287</f>
        <v>30000</v>
      </c>
      <c r="E286" s="94">
        <f>E287</f>
        <v>0</v>
      </c>
      <c r="F286" s="187">
        <f t="shared" si="78"/>
        <v>30000</v>
      </c>
    </row>
    <row r="287" spans="1:6" ht="54.75" customHeight="1">
      <c r="A287" s="29" t="s">
        <v>884</v>
      </c>
      <c r="B287" s="186" t="s">
        <v>883</v>
      </c>
      <c r="C287" s="246">
        <v>200</v>
      </c>
      <c r="D287" s="94">
        <v>30000</v>
      </c>
      <c r="E287" s="94"/>
      <c r="F287" s="187">
        <f t="shared" si="78"/>
        <v>30000</v>
      </c>
    </row>
    <row r="288" spans="1:6" ht="25.5">
      <c r="A288" s="29" t="s">
        <v>635</v>
      </c>
      <c r="B288" s="55" t="s">
        <v>634</v>
      </c>
      <c r="C288" s="198"/>
      <c r="D288" s="93">
        <f>D289</f>
        <v>190000</v>
      </c>
      <c r="E288" s="93">
        <f t="shared" ref="E288:F290" si="95">E289</f>
        <v>0</v>
      </c>
      <c r="F288" s="93">
        <f t="shared" si="95"/>
        <v>190000</v>
      </c>
    </row>
    <row r="289" spans="1:6" ht="28.5" customHeight="1">
      <c r="A289" s="65" t="s">
        <v>636</v>
      </c>
      <c r="B289" s="186" t="s">
        <v>637</v>
      </c>
      <c r="C289" s="198"/>
      <c r="D289" s="187">
        <f>D290</f>
        <v>190000</v>
      </c>
      <c r="E289" s="187">
        <f t="shared" si="95"/>
        <v>0</v>
      </c>
      <c r="F289" s="187">
        <f t="shared" si="95"/>
        <v>190000</v>
      </c>
    </row>
    <row r="290" spans="1:6" ht="21" customHeight="1">
      <c r="A290" s="29" t="s">
        <v>103</v>
      </c>
      <c r="B290" s="186" t="s">
        <v>638</v>
      </c>
      <c r="C290" s="198"/>
      <c r="D290" s="187">
        <f>D291</f>
        <v>190000</v>
      </c>
      <c r="E290" s="187">
        <f t="shared" si="95"/>
        <v>0</v>
      </c>
      <c r="F290" s="187">
        <f t="shared" si="95"/>
        <v>190000</v>
      </c>
    </row>
    <row r="291" spans="1:6" ht="25.5" customHeight="1">
      <c r="A291" s="111" t="s">
        <v>644</v>
      </c>
      <c r="B291" s="113" t="s">
        <v>639</v>
      </c>
      <c r="C291" s="198">
        <v>200</v>
      </c>
      <c r="D291" s="187">
        <v>190000</v>
      </c>
      <c r="E291" s="94"/>
      <c r="F291" s="187">
        <f t="shared" ref="F291:F341" si="96">D291+E291</f>
        <v>190000</v>
      </c>
    </row>
    <row r="292" spans="1:6" ht="26.25" customHeight="1">
      <c r="A292" s="59" t="s">
        <v>425</v>
      </c>
      <c r="B292" s="60">
        <v>4000000000</v>
      </c>
      <c r="C292" s="198"/>
      <c r="D292" s="93">
        <f>D293+D296+D313+D333+D339</f>
        <v>40360549.339999996</v>
      </c>
      <c r="E292" s="93">
        <f t="shared" ref="E292:F292" si="97">E293+E296+E313+E333+E339</f>
        <v>-2137252.1799999997</v>
      </c>
      <c r="F292" s="93">
        <f t="shared" si="97"/>
        <v>38223297.159999996</v>
      </c>
    </row>
    <row r="293" spans="1:6" ht="25.5">
      <c r="A293" s="59" t="s">
        <v>13</v>
      </c>
      <c r="B293" s="60">
        <v>4090000000</v>
      </c>
      <c r="C293" s="198"/>
      <c r="D293" s="93">
        <f t="shared" ref="D293:F293" si="98">D294+D295</f>
        <v>653696</v>
      </c>
      <c r="E293" s="93">
        <f t="shared" si="98"/>
        <v>0</v>
      </c>
      <c r="F293" s="93">
        <f t="shared" si="98"/>
        <v>653696</v>
      </c>
    </row>
    <row r="294" spans="1:6" ht="68.25" customHeight="1">
      <c r="A294" s="29" t="s">
        <v>129</v>
      </c>
      <c r="B294" s="28">
        <v>4090000270</v>
      </c>
      <c r="C294" s="198">
        <v>100</v>
      </c>
      <c r="D294" s="187">
        <v>553010</v>
      </c>
      <c r="E294" s="94">
        <v>-60000</v>
      </c>
      <c r="F294" s="187">
        <f t="shared" si="96"/>
        <v>493010</v>
      </c>
    </row>
    <row r="295" spans="1:6" ht="38.25">
      <c r="A295" s="29" t="s">
        <v>170</v>
      </c>
      <c r="B295" s="28">
        <v>4090000270</v>
      </c>
      <c r="C295" s="198">
        <v>200</v>
      </c>
      <c r="D295" s="187">
        <v>100686</v>
      </c>
      <c r="E295" s="94">
        <v>60000</v>
      </c>
      <c r="F295" s="187">
        <f t="shared" si="96"/>
        <v>160686</v>
      </c>
    </row>
    <row r="296" spans="1:6" ht="38.25">
      <c r="A296" s="70" t="s">
        <v>143</v>
      </c>
      <c r="B296" s="60">
        <v>4100000000</v>
      </c>
      <c r="C296" s="198"/>
      <c r="D296" s="93">
        <f>D298+D299+D300+D301+D305+D306+D308+D302+D303+D304+D309+D310+D311+D307</f>
        <v>25559484</v>
      </c>
      <c r="E296" s="93">
        <f>E298+E299+E300+E301+E305+E306+E308+E302+E303+E304+E309+E310+E311+E307</f>
        <v>-28655</v>
      </c>
      <c r="F296" s="93">
        <f>F298+F299+F300+F301+F305+F306+F308+F302+F303+F304+F309+F310+F311+F307</f>
        <v>25530829</v>
      </c>
    </row>
    <row r="297" spans="1:6" ht="27" customHeight="1">
      <c r="A297" s="70" t="s">
        <v>691</v>
      </c>
      <c r="B297" s="60">
        <v>4190000000</v>
      </c>
      <c r="C297" s="200"/>
      <c r="D297" s="93">
        <f t="shared" ref="D297:E297" si="99">SUM(D298:D311)</f>
        <v>25559484</v>
      </c>
      <c r="E297" s="93">
        <f t="shared" si="99"/>
        <v>-28655</v>
      </c>
      <c r="F297" s="93">
        <f>SUM(F298:F311)</f>
        <v>25530829</v>
      </c>
    </row>
    <row r="298" spans="1:6" ht="66.75" customHeight="1">
      <c r="A298" s="48" t="s">
        <v>130</v>
      </c>
      <c r="B298" s="28">
        <v>4190000250</v>
      </c>
      <c r="C298" s="198">
        <v>100</v>
      </c>
      <c r="D298" s="187">
        <v>977888</v>
      </c>
      <c r="E298" s="94"/>
      <c r="F298" s="187">
        <f t="shared" si="96"/>
        <v>977888</v>
      </c>
    </row>
    <row r="299" spans="1:6" ht="64.5" customHeight="1">
      <c r="A299" s="29" t="s">
        <v>131</v>
      </c>
      <c r="B299" s="28">
        <v>4190000280</v>
      </c>
      <c r="C299" s="198">
        <v>100</v>
      </c>
      <c r="D299" s="187">
        <v>14665663</v>
      </c>
      <c r="E299" s="94">
        <v>434551.9</v>
      </c>
      <c r="F299" s="187">
        <f t="shared" si="96"/>
        <v>15100214.9</v>
      </c>
    </row>
    <row r="300" spans="1:6" ht="38.25">
      <c r="A300" s="29" t="s">
        <v>171</v>
      </c>
      <c r="B300" s="28">
        <v>4190000280</v>
      </c>
      <c r="C300" s="198">
        <v>200</v>
      </c>
      <c r="D300" s="187">
        <v>2714496</v>
      </c>
      <c r="E300" s="94">
        <v>-434551.9</v>
      </c>
      <c r="F300" s="187">
        <f t="shared" si="96"/>
        <v>2279944.1</v>
      </c>
    </row>
    <row r="301" spans="1:6" ht="27" customHeight="1">
      <c r="A301" s="29" t="s">
        <v>132</v>
      </c>
      <c r="B301" s="28">
        <v>4190000280</v>
      </c>
      <c r="C301" s="198">
        <v>800</v>
      </c>
      <c r="D301" s="187">
        <v>25400</v>
      </c>
      <c r="E301" s="94"/>
      <c r="F301" s="187">
        <f t="shared" si="96"/>
        <v>25400</v>
      </c>
    </row>
    <row r="302" spans="1:6" ht="63.75">
      <c r="A302" s="29" t="s">
        <v>144</v>
      </c>
      <c r="B302" s="196" t="s">
        <v>138</v>
      </c>
      <c r="C302" s="52" t="s">
        <v>7</v>
      </c>
      <c r="D302" s="187">
        <v>1513414</v>
      </c>
      <c r="E302" s="94">
        <v>-6000</v>
      </c>
      <c r="F302" s="187">
        <f t="shared" si="96"/>
        <v>1507414</v>
      </c>
    </row>
    <row r="303" spans="1:6" ht="41.25" customHeight="1">
      <c r="A303" s="29" t="s">
        <v>172</v>
      </c>
      <c r="B303" s="196" t="s">
        <v>138</v>
      </c>
      <c r="C303" s="52" t="s">
        <v>74</v>
      </c>
      <c r="D303" s="187">
        <v>159138</v>
      </c>
      <c r="E303" s="94">
        <v>-20655</v>
      </c>
      <c r="F303" s="187">
        <f t="shared" si="96"/>
        <v>138483</v>
      </c>
    </row>
    <row r="304" spans="1:6" ht="27.75" customHeight="1">
      <c r="A304" s="29" t="s">
        <v>235</v>
      </c>
      <c r="B304" s="196" t="s">
        <v>138</v>
      </c>
      <c r="C304" s="52" t="s">
        <v>234</v>
      </c>
      <c r="D304" s="187">
        <v>2000</v>
      </c>
      <c r="E304" s="94">
        <v>-2000</v>
      </c>
      <c r="F304" s="187">
        <f t="shared" si="96"/>
        <v>0</v>
      </c>
    </row>
    <row r="305" spans="1:6" ht="66.75" customHeight="1">
      <c r="A305" s="29" t="s">
        <v>133</v>
      </c>
      <c r="B305" s="28">
        <v>4190000290</v>
      </c>
      <c r="C305" s="198">
        <v>100</v>
      </c>
      <c r="D305" s="187">
        <v>3753558</v>
      </c>
      <c r="E305" s="94"/>
      <c r="F305" s="187">
        <f>D305+E305</f>
        <v>3753558</v>
      </c>
    </row>
    <row r="306" spans="1:6" ht="41.25" customHeight="1">
      <c r="A306" s="29" t="s">
        <v>173</v>
      </c>
      <c r="B306" s="28">
        <v>4190000290</v>
      </c>
      <c r="C306" s="198">
        <v>200</v>
      </c>
      <c r="D306" s="187">
        <v>213205</v>
      </c>
      <c r="E306" s="94">
        <v>2000</v>
      </c>
      <c r="F306" s="187">
        <f t="shared" si="96"/>
        <v>215205</v>
      </c>
    </row>
    <row r="307" spans="1:6" ht="41.25" customHeight="1">
      <c r="A307" s="29" t="s">
        <v>861</v>
      </c>
      <c r="B307" s="28">
        <v>4190000290</v>
      </c>
      <c r="C307" s="221">
        <v>300</v>
      </c>
      <c r="D307" s="187">
        <v>6000</v>
      </c>
      <c r="E307" s="94"/>
      <c r="F307" s="187">
        <f t="shared" si="96"/>
        <v>6000</v>
      </c>
    </row>
    <row r="308" spans="1:6" ht="29.25" customHeight="1">
      <c r="A308" s="29" t="s">
        <v>134</v>
      </c>
      <c r="B308" s="28">
        <v>4190000290</v>
      </c>
      <c r="C308" s="198">
        <v>800</v>
      </c>
      <c r="D308" s="187">
        <v>2000</v>
      </c>
      <c r="E308" s="94">
        <v>-2000</v>
      </c>
      <c r="F308" s="187">
        <f t="shared" si="96"/>
        <v>0</v>
      </c>
    </row>
    <row r="309" spans="1:6" ht="65.25" customHeight="1">
      <c r="A309" s="29" t="s">
        <v>236</v>
      </c>
      <c r="B309" s="28">
        <v>4190000270</v>
      </c>
      <c r="C309" s="198">
        <v>100</v>
      </c>
      <c r="D309" s="187">
        <v>1412542</v>
      </c>
      <c r="E309" s="94"/>
      <c r="F309" s="187">
        <f t="shared" si="96"/>
        <v>1412542</v>
      </c>
    </row>
    <row r="310" spans="1:6" ht="40.5" customHeight="1">
      <c r="A310" s="29" t="s">
        <v>237</v>
      </c>
      <c r="B310" s="28">
        <v>4190000270</v>
      </c>
      <c r="C310" s="198">
        <v>200</v>
      </c>
      <c r="D310" s="187">
        <v>114055</v>
      </c>
      <c r="E310" s="94"/>
      <c r="F310" s="187">
        <f t="shared" si="96"/>
        <v>114055</v>
      </c>
    </row>
    <row r="311" spans="1:6" ht="38.25">
      <c r="A311" s="29" t="s">
        <v>420</v>
      </c>
      <c r="B311" s="28">
        <v>4190000270</v>
      </c>
      <c r="C311" s="198">
        <v>800</v>
      </c>
      <c r="D311" s="187">
        <v>125</v>
      </c>
      <c r="E311" s="94"/>
      <c r="F311" s="187">
        <f t="shared" si="96"/>
        <v>125</v>
      </c>
    </row>
    <row r="312" spans="1:6" ht="14.25">
      <c r="A312" s="59" t="s">
        <v>692</v>
      </c>
      <c r="B312" s="60">
        <v>4200000000</v>
      </c>
      <c r="C312" s="200"/>
      <c r="D312" s="93">
        <f>D313</f>
        <v>13882194.549999999</v>
      </c>
      <c r="E312" s="93">
        <f t="shared" ref="E312:F312" si="100">E313</f>
        <v>-2108597.1799999997</v>
      </c>
      <c r="F312" s="93">
        <f t="shared" si="100"/>
        <v>11773597.369999999</v>
      </c>
    </row>
    <row r="313" spans="1:6" ht="14.25">
      <c r="A313" s="70" t="s">
        <v>14</v>
      </c>
      <c r="B313" s="60">
        <v>4290000000</v>
      </c>
      <c r="C313" s="198"/>
      <c r="D313" s="93">
        <f>D314+D315+D316+D317+D318+D320+D321+D322+D325+D326+D327+D328+D323+D324+D319+D329+D330+D332+D331</f>
        <v>13882194.549999999</v>
      </c>
      <c r="E313" s="93">
        <f t="shared" ref="E313:F313" si="101">E314+E315+E316+E317+E318+E320+E321+E322+E325+E326+E327+E328+E323+E324+E319+E329+E330+E332+E331</f>
        <v>-2108597.1799999997</v>
      </c>
      <c r="F313" s="93">
        <f t="shared" si="101"/>
        <v>11773597.369999999</v>
      </c>
    </row>
    <row r="314" spans="1:6" ht="25.5">
      <c r="A314" s="29" t="s">
        <v>135</v>
      </c>
      <c r="B314" s="28">
        <v>4290020090</v>
      </c>
      <c r="C314" s="198">
        <v>800</v>
      </c>
      <c r="D314" s="187">
        <v>585866.67000000004</v>
      </c>
      <c r="E314" s="94"/>
      <c r="F314" s="187">
        <f t="shared" si="96"/>
        <v>585866.67000000004</v>
      </c>
    </row>
    <row r="315" spans="1:6" ht="54.75" customHeight="1">
      <c r="A315" s="29" t="s">
        <v>693</v>
      </c>
      <c r="B315" s="28">
        <v>4290020100</v>
      </c>
      <c r="C315" s="198">
        <v>200</v>
      </c>
      <c r="D315" s="187">
        <v>2069420</v>
      </c>
      <c r="E315" s="94">
        <v>-937920</v>
      </c>
      <c r="F315" s="187">
        <f t="shared" si="96"/>
        <v>1131500</v>
      </c>
    </row>
    <row r="316" spans="1:6" ht="27.75" customHeight="1">
      <c r="A316" s="29" t="s">
        <v>184</v>
      </c>
      <c r="B316" s="28">
        <v>4290020120</v>
      </c>
      <c r="C316" s="198">
        <v>800</v>
      </c>
      <c r="D316" s="187">
        <v>28500</v>
      </c>
      <c r="E316" s="94">
        <v>-7206</v>
      </c>
      <c r="F316" s="187">
        <f t="shared" si="96"/>
        <v>21294</v>
      </c>
    </row>
    <row r="317" spans="1:6" ht="52.5" customHeight="1">
      <c r="A317" s="29" t="s">
        <v>174</v>
      </c>
      <c r="B317" s="28">
        <v>4290020140</v>
      </c>
      <c r="C317" s="198">
        <v>200</v>
      </c>
      <c r="D317" s="187">
        <v>306500</v>
      </c>
      <c r="E317" s="94">
        <v>-205824.2</v>
      </c>
      <c r="F317" s="187">
        <f t="shared" si="96"/>
        <v>100675.79999999999</v>
      </c>
    </row>
    <row r="318" spans="1:6" ht="51">
      <c r="A318" s="29" t="s">
        <v>175</v>
      </c>
      <c r="B318" s="28">
        <v>4290020150</v>
      </c>
      <c r="C318" s="198">
        <v>200</v>
      </c>
      <c r="D318" s="187">
        <v>260289.1</v>
      </c>
      <c r="E318" s="94"/>
      <c r="F318" s="187">
        <f t="shared" si="96"/>
        <v>260289.1</v>
      </c>
    </row>
    <row r="319" spans="1:6" ht="54" customHeight="1">
      <c r="A319" s="29" t="s">
        <v>678</v>
      </c>
      <c r="B319" s="28">
        <v>4290008100</v>
      </c>
      <c r="C319" s="198">
        <v>500</v>
      </c>
      <c r="D319" s="187">
        <v>966300</v>
      </c>
      <c r="E319" s="94"/>
      <c r="F319" s="187">
        <f t="shared" si="96"/>
        <v>966300</v>
      </c>
    </row>
    <row r="320" spans="1:6" ht="78" customHeight="1">
      <c r="A320" s="29" t="s">
        <v>18</v>
      </c>
      <c r="B320" s="28">
        <v>4290000300</v>
      </c>
      <c r="C320" s="198">
        <v>100</v>
      </c>
      <c r="D320" s="187">
        <v>3295279</v>
      </c>
      <c r="E320" s="94">
        <v>33382.120000000003</v>
      </c>
      <c r="F320" s="187">
        <f t="shared" si="96"/>
        <v>3328661.12</v>
      </c>
    </row>
    <row r="321" spans="1:6" ht="54.75" customHeight="1">
      <c r="A321" s="29" t="s">
        <v>176</v>
      </c>
      <c r="B321" s="28">
        <v>4290000300</v>
      </c>
      <c r="C321" s="198">
        <v>200</v>
      </c>
      <c r="D321" s="187">
        <v>2397766</v>
      </c>
      <c r="E321" s="94">
        <v>-217948.22</v>
      </c>
      <c r="F321" s="187">
        <f t="shared" si="96"/>
        <v>2179817.7799999998</v>
      </c>
    </row>
    <row r="322" spans="1:6" ht="38.25" customHeight="1">
      <c r="A322" s="29" t="s">
        <v>19</v>
      </c>
      <c r="B322" s="28">
        <v>4290000300</v>
      </c>
      <c r="C322" s="198">
        <v>800</v>
      </c>
      <c r="D322" s="187">
        <v>13270</v>
      </c>
      <c r="E322" s="94"/>
      <c r="F322" s="187">
        <f t="shared" si="96"/>
        <v>13270</v>
      </c>
    </row>
    <row r="323" spans="1:6" ht="66.75" customHeight="1">
      <c r="A323" s="56" t="s">
        <v>491</v>
      </c>
      <c r="B323" s="196" t="s">
        <v>504</v>
      </c>
      <c r="C323" s="198">
        <v>100</v>
      </c>
      <c r="D323" s="187">
        <v>306403</v>
      </c>
      <c r="E323" s="94"/>
      <c r="F323" s="187">
        <f t="shared" si="96"/>
        <v>306403</v>
      </c>
    </row>
    <row r="324" spans="1:6" ht="65.25" customHeight="1">
      <c r="A324" s="56" t="s">
        <v>492</v>
      </c>
      <c r="B324" s="196" t="s">
        <v>505</v>
      </c>
      <c r="C324" s="198">
        <v>100</v>
      </c>
      <c r="D324" s="187">
        <v>358778</v>
      </c>
      <c r="E324" s="94"/>
      <c r="F324" s="187">
        <f t="shared" si="96"/>
        <v>358778</v>
      </c>
    </row>
    <row r="325" spans="1:6" ht="67.5" customHeight="1">
      <c r="A325" s="48" t="s">
        <v>177</v>
      </c>
      <c r="B325" s="28">
        <v>4290020160</v>
      </c>
      <c r="C325" s="198">
        <v>200</v>
      </c>
      <c r="D325" s="187">
        <v>306182.78000000003</v>
      </c>
      <c r="E325" s="94">
        <v>-221229.44</v>
      </c>
      <c r="F325" s="187">
        <f t="shared" si="96"/>
        <v>84953.340000000026</v>
      </c>
    </row>
    <row r="326" spans="1:6" ht="38.25">
      <c r="A326" s="65" t="s">
        <v>192</v>
      </c>
      <c r="B326" s="71">
        <v>4290020180</v>
      </c>
      <c r="C326" s="71">
        <v>200</v>
      </c>
      <c r="D326" s="95">
        <v>400000</v>
      </c>
      <c r="E326" s="95">
        <v>-400000</v>
      </c>
      <c r="F326" s="187">
        <f t="shared" si="96"/>
        <v>0</v>
      </c>
    </row>
    <row r="327" spans="1:6" ht="38.25">
      <c r="A327" s="48" t="s">
        <v>136</v>
      </c>
      <c r="B327" s="28">
        <v>4290007010</v>
      </c>
      <c r="C327" s="198">
        <v>300</v>
      </c>
      <c r="D327" s="187">
        <v>1316400</v>
      </c>
      <c r="E327" s="94">
        <v>-72888.94</v>
      </c>
      <c r="F327" s="187">
        <f t="shared" si="96"/>
        <v>1243511.06</v>
      </c>
    </row>
    <row r="328" spans="1:6" ht="42" customHeight="1">
      <c r="A328" s="48" t="s">
        <v>694</v>
      </c>
      <c r="B328" s="28">
        <v>4290007030</v>
      </c>
      <c r="C328" s="198">
        <v>300</v>
      </c>
      <c r="D328" s="187">
        <v>10000</v>
      </c>
      <c r="E328" s="94">
        <v>-10000</v>
      </c>
      <c r="F328" s="187">
        <f t="shared" si="96"/>
        <v>0</v>
      </c>
    </row>
    <row r="329" spans="1:6" ht="42" customHeight="1">
      <c r="A329" s="48" t="s">
        <v>740</v>
      </c>
      <c r="B329" s="28">
        <v>4290008170</v>
      </c>
      <c r="C329" s="132">
        <v>500</v>
      </c>
      <c r="D329" s="187">
        <v>205240</v>
      </c>
      <c r="E329" s="94"/>
      <c r="F329" s="187">
        <f t="shared" si="96"/>
        <v>205240</v>
      </c>
    </row>
    <row r="330" spans="1:6" ht="51">
      <c r="A330" s="58" t="s">
        <v>741</v>
      </c>
      <c r="B330" s="28">
        <v>4290008150</v>
      </c>
      <c r="C330" s="132">
        <v>500</v>
      </c>
      <c r="D330" s="187">
        <v>926000</v>
      </c>
      <c r="E330" s="94"/>
      <c r="F330" s="187">
        <f t="shared" si="96"/>
        <v>926000</v>
      </c>
    </row>
    <row r="331" spans="1:6" ht="63.75">
      <c r="A331" s="48" t="s">
        <v>878</v>
      </c>
      <c r="B331" s="28">
        <v>4290000450</v>
      </c>
      <c r="C331" s="246">
        <v>800</v>
      </c>
      <c r="D331" s="187">
        <v>30000</v>
      </c>
      <c r="E331" s="94">
        <v>-18962.5</v>
      </c>
      <c r="F331" s="187">
        <f t="shared" si="96"/>
        <v>11037.5</v>
      </c>
    </row>
    <row r="332" spans="1:6" ht="51">
      <c r="A332" s="117" t="s">
        <v>797</v>
      </c>
      <c r="B332" s="172">
        <v>4290000470</v>
      </c>
      <c r="C332" s="198">
        <v>200</v>
      </c>
      <c r="D332" s="188">
        <v>100000</v>
      </c>
      <c r="E332" s="173">
        <v>-50000</v>
      </c>
      <c r="F332" s="187">
        <f t="shared" si="96"/>
        <v>50000</v>
      </c>
    </row>
    <row r="333" spans="1:6" ht="40.5" customHeight="1">
      <c r="A333" s="70" t="s">
        <v>15</v>
      </c>
      <c r="B333" s="60">
        <v>4300000000</v>
      </c>
      <c r="C333" s="198"/>
      <c r="D333" s="93">
        <f t="shared" ref="D333:F333" si="102">D334</f>
        <v>265044.71000000002</v>
      </c>
      <c r="E333" s="93">
        <f t="shared" si="102"/>
        <v>0</v>
      </c>
      <c r="F333" s="93">
        <f t="shared" si="102"/>
        <v>265044.71000000002</v>
      </c>
    </row>
    <row r="334" spans="1:6" ht="15">
      <c r="A334" s="48" t="s">
        <v>14</v>
      </c>
      <c r="B334" s="28">
        <v>4390000000</v>
      </c>
      <c r="C334" s="198"/>
      <c r="D334" s="187">
        <f>D335+D336+D338+D337</f>
        <v>265044.71000000002</v>
      </c>
      <c r="E334" s="187">
        <f t="shared" ref="E334:F334" si="103">E335+E336+E338+E337</f>
        <v>0</v>
      </c>
      <c r="F334" s="187">
        <f t="shared" si="103"/>
        <v>265044.71000000002</v>
      </c>
    </row>
    <row r="335" spans="1:6" ht="39" customHeight="1">
      <c r="A335" s="29" t="s">
        <v>178</v>
      </c>
      <c r="B335" s="28">
        <v>4390080350</v>
      </c>
      <c r="C335" s="198">
        <v>200</v>
      </c>
      <c r="D335" s="187">
        <v>6388.2</v>
      </c>
      <c r="E335" s="94"/>
      <c r="F335" s="187">
        <f t="shared" si="96"/>
        <v>6388.2</v>
      </c>
    </row>
    <row r="336" spans="1:6" ht="90" customHeight="1">
      <c r="A336" s="56" t="s">
        <v>533</v>
      </c>
      <c r="B336" s="28">
        <v>4390080370</v>
      </c>
      <c r="C336" s="198">
        <v>200</v>
      </c>
      <c r="D336" s="187">
        <v>0</v>
      </c>
      <c r="E336" s="94"/>
      <c r="F336" s="187">
        <f t="shared" si="96"/>
        <v>0</v>
      </c>
    </row>
    <row r="337" spans="1:6" ht="68.25" customHeight="1">
      <c r="A337" s="56" t="s">
        <v>816</v>
      </c>
      <c r="B337" s="28">
        <v>4390080370</v>
      </c>
      <c r="C337" s="198">
        <v>200</v>
      </c>
      <c r="D337" s="187">
        <v>30519.51</v>
      </c>
      <c r="E337" s="94"/>
      <c r="F337" s="187">
        <f t="shared" ref="F337" si="104">D337+E337</f>
        <v>30519.51</v>
      </c>
    </row>
    <row r="338" spans="1:6" ht="102" customHeight="1">
      <c r="A338" s="56" t="s">
        <v>534</v>
      </c>
      <c r="B338" s="204">
        <v>4390082400</v>
      </c>
      <c r="C338" s="198">
        <v>200</v>
      </c>
      <c r="D338" s="187">
        <v>228137</v>
      </c>
      <c r="E338" s="94"/>
      <c r="F338" s="187">
        <f t="shared" si="96"/>
        <v>228137</v>
      </c>
    </row>
    <row r="339" spans="1:6" ht="51.75" customHeight="1">
      <c r="A339" s="72" t="s">
        <v>339</v>
      </c>
      <c r="B339" s="60">
        <v>4400000000</v>
      </c>
      <c r="C339" s="51"/>
      <c r="D339" s="93">
        <f t="shared" ref="D339:F340" si="105">D340</f>
        <v>130.08000000000001</v>
      </c>
      <c r="E339" s="93">
        <f t="shared" si="105"/>
        <v>0</v>
      </c>
      <c r="F339" s="93">
        <f t="shared" si="105"/>
        <v>130.08000000000001</v>
      </c>
    </row>
    <row r="340" spans="1:6" ht="15">
      <c r="A340" s="67" t="s">
        <v>14</v>
      </c>
      <c r="B340" s="28">
        <v>4490000000</v>
      </c>
      <c r="C340" s="51"/>
      <c r="D340" s="187">
        <f>D341</f>
        <v>130.08000000000001</v>
      </c>
      <c r="E340" s="187">
        <f t="shared" si="105"/>
        <v>0</v>
      </c>
      <c r="F340" s="187">
        <f t="shared" si="105"/>
        <v>130.08000000000001</v>
      </c>
    </row>
    <row r="341" spans="1:6" ht="51" customHeight="1">
      <c r="A341" s="50" t="s">
        <v>535</v>
      </c>
      <c r="B341" s="28">
        <v>4490051200</v>
      </c>
      <c r="C341" s="51">
        <v>200</v>
      </c>
      <c r="D341" s="187">
        <v>130.08000000000001</v>
      </c>
      <c r="E341" s="138"/>
      <c r="F341" s="187">
        <f t="shared" si="96"/>
        <v>130.08000000000001</v>
      </c>
    </row>
    <row r="342" spans="1:6" ht="17.25" customHeight="1">
      <c r="A342" s="59" t="s">
        <v>16</v>
      </c>
      <c r="B342" s="28"/>
      <c r="C342" s="198"/>
      <c r="D342" s="93">
        <f>D19+D35+D77+D86+D90+D106+D110+D117+D126+D131+D136+D148+D245+D281+D288+D292+D144+D27</f>
        <v>261180506.94000003</v>
      </c>
      <c r="E342" s="93">
        <f>E19+E35+E77+E86+E90+E106+E110+E117+E126+E131+E136+E148+E245+E281+E288+E292+E144+E27</f>
        <v>-3860965.4999999995</v>
      </c>
      <c r="F342" s="93">
        <f>F19+F35+F77+F86+F90+F106+F110+F117+F126+F131+F136+F148+F245+F281+F288+F292+F144+F27</f>
        <v>257319541.44000003</v>
      </c>
    </row>
    <row r="343" spans="1:6" ht="15">
      <c r="E343" s="140"/>
    </row>
  </sheetData>
  <mergeCells count="27">
    <mergeCell ref="A1:F1"/>
    <mergeCell ref="A2:F2"/>
    <mergeCell ref="B3:F3"/>
    <mergeCell ref="B4:F4"/>
    <mergeCell ref="A5:F5"/>
    <mergeCell ref="A14:F14"/>
    <mergeCell ref="A6:F6"/>
    <mergeCell ref="A7:F7"/>
    <mergeCell ref="B8:F8"/>
    <mergeCell ref="B9:F9"/>
    <mergeCell ref="A10:F10"/>
    <mergeCell ref="A12:F12"/>
    <mergeCell ref="A13:F13"/>
    <mergeCell ref="A178:A179"/>
    <mergeCell ref="B178:B179"/>
    <mergeCell ref="C178:C179"/>
    <mergeCell ref="F178:F179"/>
    <mergeCell ref="A15:F15"/>
    <mergeCell ref="A16:F16"/>
    <mergeCell ref="A17:A18"/>
    <mergeCell ref="B17:B18"/>
    <mergeCell ref="C17:C18"/>
    <mergeCell ref="F17:F18"/>
    <mergeCell ref="E17:E18"/>
    <mergeCell ref="D17:D18"/>
    <mergeCell ref="D178:D179"/>
    <mergeCell ref="E178:E179"/>
  </mergeCells>
  <pageMargins left="0.70866141732283472" right="0.31496062992125984" top="0.74803149606299213" bottom="0.61" header="0.31496062992125984" footer="0.31496062992125984"/>
  <pageSetup paperSize="9" scale="76" fitToHeight="1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6"/>
  <sheetViews>
    <sheetView view="pageBreakPreview" topLeftCell="A23" zoomScale="105" zoomScaleSheetLayoutView="105" workbookViewId="0">
      <selection activeCell="E16" sqref="E16:E53"/>
    </sheetView>
  </sheetViews>
  <sheetFormatPr defaultRowHeight="15"/>
  <cols>
    <col min="1" max="1" width="8.5703125" customWidth="1"/>
    <col min="2" max="2" width="55.5703125" customWidth="1"/>
    <col min="3" max="3" width="15.28515625" customWidth="1"/>
    <col min="4" max="4" width="13.140625" customWidth="1"/>
    <col min="5" max="5" width="15.140625" customWidth="1"/>
  </cols>
  <sheetData>
    <row r="1" spans="1:5" ht="15.75">
      <c r="B1" s="289" t="s">
        <v>307</v>
      </c>
      <c r="C1" s="289"/>
      <c r="D1" s="289"/>
      <c r="E1" s="289"/>
    </row>
    <row r="2" spans="1:5" ht="15.75">
      <c r="B2" s="289" t="s">
        <v>0</v>
      </c>
      <c r="C2" s="289"/>
      <c r="D2" s="289"/>
      <c r="E2" s="289"/>
    </row>
    <row r="3" spans="1:5" ht="15.75">
      <c r="B3" s="289" t="s">
        <v>1</v>
      </c>
      <c r="C3" s="289"/>
      <c r="D3" s="289"/>
      <c r="E3" s="289"/>
    </row>
    <row r="4" spans="1:5" ht="15.75">
      <c r="B4" s="289" t="s">
        <v>2</v>
      </c>
      <c r="C4" s="289"/>
      <c r="D4" s="289"/>
      <c r="E4" s="289"/>
    </row>
    <row r="5" spans="1:5" ht="15.75">
      <c r="B5" s="289" t="s">
        <v>998</v>
      </c>
      <c r="C5" s="289"/>
      <c r="D5" s="289"/>
      <c r="E5" s="289"/>
    </row>
    <row r="6" spans="1:5" ht="15.75">
      <c r="B6" s="289" t="s">
        <v>189</v>
      </c>
      <c r="C6" s="289"/>
      <c r="D6" s="289"/>
      <c r="E6" s="289"/>
    </row>
    <row r="7" spans="1:5" ht="15.75">
      <c r="B7" s="289" t="s">
        <v>0</v>
      </c>
      <c r="C7" s="289"/>
      <c r="D7" s="289"/>
      <c r="E7" s="289"/>
    </row>
    <row r="8" spans="1:5" ht="15.75">
      <c r="B8" s="289" t="s">
        <v>1</v>
      </c>
      <c r="C8" s="289"/>
      <c r="D8" s="289"/>
      <c r="E8" s="289"/>
    </row>
    <row r="9" spans="1:5" ht="15.75">
      <c r="B9" s="289" t="s">
        <v>2</v>
      </c>
      <c r="C9" s="289"/>
      <c r="D9" s="289"/>
      <c r="E9" s="289"/>
    </row>
    <row r="10" spans="1:5" ht="18.75">
      <c r="A10" s="2"/>
      <c r="B10" s="289" t="s">
        <v>713</v>
      </c>
      <c r="C10" s="289"/>
      <c r="D10" s="289"/>
      <c r="E10" s="289"/>
    </row>
    <row r="11" spans="1:5" ht="9" customHeight="1">
      <c r="A11" s="2"/>
      <c r="B11" s="44"/>
      <c r="C11" s="127"/>
      <c r="D11" s="127"/>
    </row>
    <row r="12" spans="1:5">
      <c r="A12" s="291" t="s">
        <v>22</v>
      </c>
      <c r="B12" s="360"/>
      <c r="C12" s="128"/>
      <c r="D12" s="128"/>
    </row>
    <row r="13" spans="1:5" ht="31.5" customHeight="1">
      <c r="A13" s="291" t="s">
        <v>488</v>
      </c>
      <c r="B13" s="360"/>
      <c r="C13" s="128"/>
      <c r="D13" s="128"/>
    </row>
    <row r="14" spans="1:5" ht="17.25" customHeight="1">
      <c r="A14" s="362" t="s">
        <v>401</v>
      </c>
      <c r="B14" s="362"/>
      <c r="C14" s="362"/>
      <c r="D14" s="362"/>
      <c r="E14" s="362"/>
    </row>
    <row r="15" spans="1:5" ht="41.25" customHeight="1">
      <c r="A15" s="15"/>
      <c r="B15" s="11" t="s">
        <v>3</v>
      </c>
      <c r="C15" s="60" t="s">
        <v>489</v>
      </c>
      <c r="D15" s="129" t="s">
        <v>715</v>
      </c>
      <c r="E15" s="60" t="s">
        <v>489</v>
      </c>
    </row>
    <row r="16" spans="1:5">
      <c r="A16" s="14" t="s">
        <v>42</v>
      </c>
      <c r="B16" s="10" t="s">
        <v>23</v>
      </c>
      <c r="C16" s="166">
        <f>C17+C18+C20+C21+C22+C23+C24</f>
        <v>28250560.789999999</v>
      </c>
      <c r="D16" s="166">
        <f t="shared" ref="D16:E16" si="0">D17+D18+D20+D21+D22+D23+D24</f>
        <v>-1321272.7</v>
      </c>
      <c r="E16" s="166">
        <f t="shared" si="0"/>
        <v>26929288.09</v>
      </c>
    </row>
    <row r="17" spans="1:5" s="4" customFormat="1" ht="27.75" customHeight="1">
      <c r="A17" s="13" t="s">
        <v>79</v>
      </c>
      <c r="B17" s="17" t="s">
        <v>80</v>
      </c>
      <c r="C17" s="96">
        <v>977888</v>
      </c>
      <c r="D17" s="164"/>
      <c r="E17" s="96">
        <f>C17+D17</f>
        <v>977888</v>
      </c>
    </row>
    <row r="18" spans="1:5" ht="39" customHeight="1">
      <c r="A18" s="361" t="s">
        <v>43</v>
      </c>
      <c r="B18" s="359" t="s">
        <v>219</v>
      </c>
      <c r="C18" s="96">
        <v>653696</v>
      </c>
      <c r="D18" s="164"/>
      <c r="E18" s="96">
        <f t="shared" ref="E18:E24" si="1">C18+D18</f>
        <v>653696</v>
      </c>
    </row>
    <row r="19" spans="1:5" ht="15" hidden="1" customHeight="1">
      <c r="A19" s="361"/>
      <c r="B19" s="359"/>
      <c r="C19" s="96"/>
      <c r="D19" s="164"/>
      <c r="E19" s="96">
        <f t="shared" si="1"/>
        <v>0</v>
      </c>
    </row>
    <row r="20" spans="1:5" ht="40.5" customHeight="1">
      <c r="A20" s="26" t="s">
        <v>44</v>
      </c>
      <c r="B20" s="22" t="s">
        <v>220</v>
      </c>
      <c r="C20" s="97">
        <v>17797408.84</v>
      </c>
      <c r="D20" s="165"/>
      <c r="E20" s="96">
        <f t="shared" si="1"/>
        <v>17797408.84</v>
      </c>
    </row>
    <row r="21" spans="1:5">
      <c r="A21" s="13" t="s">
        <v>77</v>
      </c>
      <c r="B21" s="12" t="s">
        <v>78</v>
      </c>
      <c r="C21" s="96">
        <v>130.08000000000001</v>
      </c>
      <c r="D21" s="164"/>
      <c r="E21" s="96">
        <f t="shared" si="1"/>
        <v>130.08000000000001</v>
      </c>
    </row>
    <row r="22" spans="1:5" ht="29.25" customHeight="1">
      <c r="A22" s="13" t="s">
        <v>45</v>
      </c>
      <c r="B22" s="17" t="s">
        <v>24</v>
      </c>
      <c r="C22" s="96">
        <v>3974763</v>
      </c>
      <c r="D22" s="164"/>
      <c r="E22" s="96">
        <f t="shared" si="1"/>
        <v>3974763</v>
      </c>
    </row>
    <row r="23" spans="1:5">
      <c r="A23" s="13" t="s">
        <v>46</v>
      </c>
      <c r="B23" s="12" t="s">
        <v>25</v>
      </c>
      <c r="C23" s="96">
        <v>585866.67000000004</v>
      </c>
      <c r="D23" s="164"/>
      <c r="E23" s="96">
        <f t="shared" si="1"/>
        <v>585866.67000000004</v>
      </c>
    </row>
    <row r="24" spans="1:5">
      <c r="A24" s="13" t="s">
        <v>47</v>
      </c>
      <c r="B24" s="12" t="s">
        <v>26</v>
      </c>
      <c r="C24" s="96">
        <v>4260808.2</v>
      </c>
      <c r="D24" s="164">
        <v>-1321272.7</v>
      </c>
      <c r="E24" s="96">
        <f t="shared" si="1"/>
        <v>2939535.5</v>
      </c>
    </row>
    <row r="25" spans="1:5" ht="16.5" customHeight="1">
      <c r="A25" s="357" t="s">
        <v>48</v>
      </c>
      <c r="B25" s="358" t="s">
        <v>27</v>
      </c>
      <c r="C25" s="356">
        <f t="shared" ref="C25" si="2">C27</f>
        <v>7598085.0999999996</v>
      </c>
      <c r="D25" s="356">
        <f t="shared" ref="D25:E25" si="3">D27</f>
        <v>-184566.1</v>
      </c>
      <c r="E25" s="356">
        <f t="shared" si="3"/>
        <v>7413519</v>
      </c>
    </row>
    <row r="26" spans="1:5" ht="15" hidden="1" customHeight="1">
      <c r="A26" s="357"/>
      <c r="B26" s="358"/>
      <c r="C26" s="356"/>
      <c r="D26" s="356"/>
      <c r="E26" s="356"/>
    </row>
    <row r="27" spans="1:5" ht="27.75" customHeight="1">
      <c r="A27" s="13" t="s">
        <v>49</v>
      </c>
      <c r="B27" s="359" t="s">
        <v>28</v>
      </c>
      <c r="C27" s="96">
        <v>7598085.0999999996</v>
      </c>
      <c r="D27" s="164">
        <v>-184566.1</v>
      </c>
      <c r="E27" s="96">
        <f t="shared" ref="E27" si="4">C27+D27</f>
        <v>7413519</v>
      </c>
    </row>
    <row r="28" spans="1:5" ht="15" hidden="1" customHeight="1">
      <c r="A28" s="13"/>
      <c r="B28" s="359"/>
      <c r="C28" s="96"/>
      <c r="D28" s="164"/>
      <c r="E28" s="96"/>
    </row>
    <row r="29" spans="1:5" ht="14.25" customHeight="1">
      <c r="A29" s="14" t="s">
        <v>50</v>
      </c>
      <c r="B29" s="10" t="s">
        <v>29</v>
      </c>
      <c r="C29" s="166">
        <f t="shared" ref="C29:E29" si="5">C30+C31+C32</f>
        <v>21706465.200000003</v>
      </c>
      <c r="D29" s="166">
        <f t="shared" si="5"/>
        <v>-1171229.44</v>
      </c>
      <c r="E29" s="166">
        <f t="shared" si="5"/>
        <v>20535235.760000002</v>
      </c>
    </row>
    <row r="30" spans="1:5">
      <c r="A30" s="13" t="s">
        <v>51</v>
      </c>
      <c r="B30" s="12" t="s">
        <v>30</v>
      </c>
      <c r="C30" s="96">
        <v>258656.51</v>
      </c>
      <c r="D30" s="164"/>
      <c r="E30" s="96">
        <f t="shared" ref="E30:E32" si="6">C30+D30</f>
        <v>258656.51</v>
      </c>
    </row>
    <row r="31" spans="1:5">
      <c r="A31" s="13" t="s">
        <v>52</v>
      </c>
      <c r="B31" s="12" t="s">
        <v>31</v>
      </c>
      <c r="C31" s="96">
        <v>19549625.91</v>
      </c>
      <c r="D31" s="164"/>
      <c r="E31" s="96">
        <f t="shared" si="6"/>
        <v>19549625.91</v>
      </c>
    </row>
    <row r="32" spans="1:5">
      <c r="A32" s="13" t="s">
        <v>53</v>
      </c>
      <c r="B32" s="12" t="s">
        <v>32</v>
      </c>
      <c r="C32" s="96">
        <v>1898182.78</v>
      </c>
      <c r="D32" s="164">
        <v>-1171229.44</v>
      </c>
      <c r="E32" s="96">
        <f t="shared" si="6"/>
        <v>726953.34000000008</v>
      </c>
    </row>
    <row r="33" spans="1:5">
      <c r="A33" s="19" t="s">
        <v>222</v>
      </c>
      <c r="B33" s="16" t="s">
        <v>221</v>
      </c>
      <c r="C33" s="166">
        <f t="shared" ref="C33:E33" si="7">C34+C35+C36</f>
        <v>33229755.370000001</v>
      </c>
      <c r="D33" s="166">
        <f t="shared" si="7"/>
        <v>-110559.4</v>
      </c>
      <c r="E33" s="166">
        <f t="shared" si="7"/>
        <v>33119195.970000003</v>
      </c>
    </row>
    <row r="34" spans="1:5">
      <c r="A34" s="20" t="s">
        <v>216</v>
      </c>
      <c r="B34" s="17" t="s">
        <v>223</v>
      </c>
      <c r="C34" s="96">
        <v>1453100</v>
      </c>
      <c r="D34" s="164"/>
      <c r="E34" s="96">
        <f t="shared" ref="E34:E36" si="8">C34+D34</f>
        <v>1453100</v>
      </c>
    </row>
    <row r="35" spans="1:5">
      <c r="A35" s="20" t="s">
        <v>215</v>
      </c>
      <c r="B35" s="17" t="s">
        <v>224</v>
      </c>
      <c r="C35" s="96">
        <v>29892355.370000001</v>
      </c>
      <c r="D35" s="164">
        <v>-110559.4</v>
      </c>
      <c r="E35" s="96">
        <f t="shared" si="8"/>
        <v>29781795.970000003</v>
      </c>
    </row>
    <row r="36" spans="1:5">
      <c r="A36" s="20" t="s">
        <v>217</v>
      </c>
      <c r="B36" s="17" t="s">
        <v>225</v>
      </c>
      <c r="C36" s="96">
        <v>1884300</v>
      </c>
      <c r="D36" s="164"/>
      <c r="E36" s="96">
        <f t="shared" si="8"/>
        <v>1884300</v>
      </c>
    </row>
    <row r="37" spans="1:5">
      <c r="A37" s="14" t="s">
        <v>54</v>
      </c>
      <c r="B37" s="8" t="s">
        <v>72</v>
      </c>
      <c r="C37" s="166">
        <f t="shared" ref="C37:E37" si="9">C38+C39+C41+C42+C40</f>
        <v>150520767.24000001</v>
      </c>
      <c r="D37" s="166">
        <f t="shared" si="9"/>
        <v>-952597.79999999993</v>
      </c>
      <c r="E37" s="166">
        <f t="shared" si="9"/>
        <v>149568169.44000003</v>
      </c>
    </row>
    <row r="38" spans="1:5">
      <c r="A38" s="13" t="s">
        <v>55</v>
      </c>
      <c r="B38" s="6" t="s">
        <v>33</v>
      </c>
      <c r="C38" s="96">
        <v>18017558</v>
      </c>
      <c r="D38" s="164">
        <v>26040</v>
      </c>
      <c r="E38" s="96">
        <f t="shared" ref="E38:E42" si="10">C38+D38</f>
        <v>18043598</v>
      </c>
    </row>
    <row r="39" spans="1:5">
      <c r="A39" s="13" t="s">
        <v>56</v>
      </c>
      <c r="B39" s="6" t="s">
        <v>34</v>
      </c>
      <c r="C39" s="96">
        <v>110196726.26000001</v>
      </c>
      <c r="D39" s="244">
        <v>-373645.49</v>
      </c>
      <c r="E39" s="96">
        <f t="shared" si="10"/>
        <v>109823080.77000001</v>
      </c>
    </row>
    <row r="40" spans="1:5">
      <c r="A40" s="25" t="s">
        <v>232</v>
      </c>
      <c r="B40" s="24" t="s">
        <v>233</v>
      </c>
      <c r="C40" s="96">
        <v>7264004.3700000001</v>
      </c>
      <c r="D40" s="164">
        <v>-77127.88</v>
      </c>
      <c r="E40" s="96">
        <f t="shared" si="10"/>
        <v>7186876.4900000002</v>
      </c>
    </row>
    <row r="41" spans="1:5">
      <c r="A41" s="13" t="s">
        <v>57</v>
      </c>
      <c r="B41" s="6" t="s">
        <v>190</v>
      </c>
      <c r="C41" s="96">
        <v>838140</v>
      </c>
      <c r="D41" s="231">
        <v>-39940.22</v>
      </c>
      <c r="E41" s="96">
        <f t="shared" si="10"/>
        <v>798199.78</v>
      </c>
    </row>
    <row r="42" spans="1:5">
      <c r="A42" s="13" t="s">
        <v>58</v>
      </c>
      <c r="B42" s="6" t="s">
        <v>35</v>
      </c>
      <c r="C42" s="96">
        <v>14204338.609999999</v>
      </c>
      <c r="D42" s="164">
        <v>-487924.21</v>
      </c>
      <c r="E42" s="96">
        <f t="shared" si="10"/>
        <v>13716414.399999999</v>
      </c>
    </row>
    <row r="43" spans="1:5">
      <c r="A43" s="14" t="s">
        <v>59</v>
      </c>
      <c r="B43" s="8" t="s">
        <v>151</v>
      </c>
      <c r="C43" s="166">
        <f t="shared" ref="C43:E43" si="11">C44+C45</f>
        <v>15569127</v>
      </c>
      <c r="D43" s="166">
        <f t="shared" si="11"/>
        <v>-47851.119999999995</v>
      </c>
      <c r="E43" s="166">
        <f t="shared" si="11"/>
        <v>15521275.880000001</v>
      </c>
    </row>
    <row r="44" spans="1:5">
      <c r="A44" s="13" t="s">
        <v>60</v>
      </c>
      <c r="B44" s="6" t="s">
        <v>36</v>
      </c>
      <c r="C44" s="96">
        <v>13894575</v>
      </c>
      <c r="D44" s="164">
        <v>-19196.12</v>
      </c>
      <c r="E44" s="96">
        <f t="shared" ref="E44:E45" si="12">C44+D44</f>
        <v>13875378.880000001</v>
      </c>
    </row>
    <row r="45" spans="1:5">
      <c r="A45" s="13" t="s">
        <v>149</v>
      </c>
      <c r="B45" s="6" t="s">
        <v>150</v>
      </c>
      <c r="C45" s="96">
        <v>1674552</v>
      </c>
      <c r="D45" s="164">
        <v>-28655</v>
      </c>
      <c r="E45" s="96">
        <f t="shared" si="12"/>
        <v>1645897</v>
      </c>
    </row>
    <row r="46" spans="1:5">
      <c r="A46" s="14" t="s">
        <v>61</v>
      </c>
      <c r="B46" s="8" t="s">
        <v>37</v>
      </c>
      <c r="C46" s="166">
        <f t="shared" ref="C46:E46" si="13">C47+C49+C48</f>
        <v>3816226.24</v>
      </c>
      <c r="D46" s="166">
        <f t="shared" si="13"/>
        <v>-72888.94</v>
      </c>
      <c r="E46" s="166">
        <f t="shared" si="13"/>
        <v>3743337.3</v>
      </c>
    </row>
    <row r="47" spans="1:5">
      <c r="A47" s="13" t="s">
        <v>62</v>
      </c>
      <c r="B47" s="6" t="s">
        <v>38</v>
      </c>
      <c r="C47" s="96">
        <v>1316400</v>
      </c>
      <c r="D47" s="164">
        <v>-72888.94</v>
      </c>
      <c r="E47" s="96">
        <f t="shared" ref="E47:E49" si="14">C47+D47</f>
        <v>1243511.06</v>
      </c>
    </row>
    <row r="48" spans="1:5">
      <c r="A48" s="13" t="s">
        <v>185</v>
      </c>
      <c r="B48" s="6" t="s">
        <v>186</v>
      </c>
      <c r="C48" s="96">
        <v>943200.17</v>
      </c>
      <c r="D48" s="164"/>
      <c r="E48" s="96">
        <f t="shared" si="14"/>
        <v>943200.17</v>
      </c>
    </row>
    <row r="49" spans="1:5">
      <c r="A49" s="13" t="s">
        <v>63</v>
      </c>
      <c r="B49" s="6" t="s">
        <v>39</v>
      </c>
      <c r="C49" s="96">
        <v>1556626.07</v>
      </c>
      <c r="D49" s="164"/>
      <c r="E49" s="96">
        <f t="shared" si="14"/>
        <v>1556626.07</v>
      </c>
    </row>
    <row r="50" spans="1:5">
      <c r="A50" s="14" t="s">
        <v>64</v>
      </c>
      <c r="B50" s="8" t="s">
        <v>40</v>
      </c>
      <c r="C50" s="143">
        <f>C51+C52</f>
        <v>489520</v>
      </c>
      <c r="D50" s="143">
        <f t="shared" ref="D50:E50" si="15">D51+D52</f>
        <v>0</v>
      </c>
      <c r="E50" s="143">
        <f t="shared" si="15"/>
        <v>489520</v>
      </c>
    </row>
    <row r="51" spans="1:5">
      <c r="A51" s="74" t="s">
        <v>432</v>
      </c>
      <c r="B51" s="76" t="s">
        <v>438</v>
      </c>
      <c r="C51" s="96">
        <v>300000</v>
      </c>
      <c r="D51" s="164"/>
      <c r="E51" s="96">
        <f t="shared" ref="E51:E52" si="16">C51+D51</f>
        <v>300000</v>
      </c>
    </row>
    <row r="52" spans="1:5">
      <c r="A52" s="91" t="s">
        <v>523</v>
      </c>
      <c r="B52" s="77" t="s">
        <v>524</v>
      </c>
      <c r="C52" s="96">
        <v>189520</v>
      </c>
      <c r="D52" s="164"/>
      <c r="E52" s="96">
        <f t="shared" si="16"/>
        <v>189520</v>
      </c>
    </row>
    <row r="53" spans="1:5" ht="21.75" customHeight="1">
      <c r="A53" s="14"/>
      <c r="B53" s="8" t="s">
        <v>41</v>
      </c>
      <c r="C53" s="166">
        <f>C16+C25+C29+C37+C43+C46+C50+C33</f>
        <v>261180506.94000003</v>
      </c>
      <c r="D53" s="166">
        <f t="shared" ref="D53:E53" si="17">D16+D25+D29+D37+D43+D46+D50+D33</f>
        <v>-3860965.5</v>
      </c>
      <c r="E53" s="166">
        <f t="shared" si="17"/>
        <v>257319541.44000003</v>
      </c>
    </row>
    <row r="55" spans="1:5">
      <c r="B55" s="18"/>
      <c r="C55" s="128"/>
      <c r="D55" s="128"/>
    </row>
    <row r="56" spans="1:5" ht="51.75" customHeight="1">
      <c r="B56" s="21"/>
      <c r="C56" s="21"/>
      <c r="D56" s="21"/>
    </row>
  </sheetData>
  <mergeCells count="21">
    <mergeCell ref="A25:A26"/>
    <mergeCell ref="B25:B26"/>
    <mergeCell ref="E25:E26"/>
    <mergeCell ref="B27:B28"/>
    <mergeCell ref="B7:E7"/>
    <mergeCell ref="A12:B12"/>
    <mergeCell ref="A13:B13"/>
    <mergeCell ref="A18:A19"/>
    <mergeCell ref="B18:B19"/>
    <mergeCell ref="B8:E8"/>
    <mergeCell ref="B9:E9"/>
    <mergeCell ref="B10:E10"/>
    <mergeCell ref="A14:E14"/>
    <mergeCell ref="C25:C26"/>
    <mergeCell ref="B6:E6"/>
    <mergeCell ref="D25:D26"/>
    <mergeCell ref="B1:E1"/>
    <mergeCell ref="B2:E2"/>
    <mergeCell ref="B3:E3"/>
    <mergeCell ref="B4:E4"/>
    <mergeCell ref="B5:E5"/>
  </mergeCells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33"/>
  <sheetViews>
    <sheetView view="pageBreakPreview" topLeftCell="A198" zoomScale="115" zoomScaleSheetLayoutView="115" workbookViewId="0">
      <selection activeCell="C206" sqref="C206"/>
    </sheetView>
  </sheetViews>
  <sheetFormatPr defaultRowHeight="15"/>
  <cols>
    <col min="1" max="1" width="54" customWidth="1"/>
    <col min="2" max="2" width="4" customWidth="1"/>
    <col min="3" max="3" width="4.85546875" customWidth="1"/>
    <col min="4" max="4" width="10.42578125" customWidth="1"/>
    <col min="5" max="5" width="4.28515625" customWidth="1"/>
    <col min="6" max="6" width="15" customWidth="1"/>
    <col min="7" max="7" width="14.7109375" customWidth="1"/>
    <col min="8" max="8" width="14.85546875" customWidth="1"/>
    <col min="9" max="9" width="0.140625" hidden="1" customWidth="1"/>
    <col min="10" max="11" width="9.140625" hidden="1" customWidth="1"/>
  </cols>
  <sheetData>
    <row r="1" spans="1:9" ht="15.75">
      <c r="D1" s="289" t="s">
        <v>863</v>
      </c>
      <c r="E1" s="289"/>
      <c r="F1" s="289"/>
      <c r="G1" s="289"/>
      <c r="H1" s="289"/>
      <c r="I1" s="289"/>
    </row>
    <row r="2" spans="1:9" ht="15.75">
      <c r="D2" s="289" t="s">
        <v>0</v>
      </c>
      <c r="E2" s="289"/>
      <c r="F2" s="289"/>
      <c r="G2" s="289"/>
      <c r="H2" s="289"/>
      <c r="I2" s="289"/>
    </row>
    <row r="3" spans="1:9" ht="15.75">
      <c r="D3" s="289" t="s">
        <v>1</v>
      </c>
      <c r="E3" s="289"/>
      <c r="F3" s="289"/>
      <c r="G3" s="289"/>
      <c r="H3" s="289"/>
      <c r="I3" s="289"/>
    </row>
    <row r="4" spans="1:9" ht="15.75">
      <c r="D4" s="289" t="s">
        <v>2</v>
      </c>
      <c r="E4" s="289"/>
      <c r="F4" s="289"/>
      <c r="G4" s="289"/>
      <c r="H4" s="289"/>
      <c r="I4" s="289"/>
    </row>
    <row r="5" spans="1:9" ht="15.75">
      <c r="C5" s="289" t="s">
        <v>998</v>
      </c>
      <c r="D5" s="289"/>
      <c r="E5" s="289"/>
      <c r="F5" s="289"/>
      <c r="G5" s="289"/>
      <c r="H5" s="289"/>
      <c r="I5" s="289"/>
    </row>
    <row r="6" spans="1:9" ht="15.75" customHeight="1">
      <c r="D6" s="289" t="s">
        <v>191</v>
      </c>
      <c r="E6" s="289"/>
      <c r="F6" s="289"/>
      <c r="G6" s="289"/>
      <c r="H6" s="289"/>
      <c r="I6" s="289"/>
    </row>
    <row r="7" spans="1:9" ht="15.75" customHeight="1">
      <c r="D7" s="289" t="s">
        <v>0</v>
      </c>
      <c r="E7" s="289"/>
      <c r="F7" s="289"/>
      <c r="G7" s="289"/>
      <c r="H7" s="289"/>
      <c r="I7" s="289"/>
    </row>
    <row r="8" spans="1:9" ht="15.75" customHeight="1">
      <c r="D8" s="289" t="s">
        <v>1</v>
      </c>
      <c r="E8" s="289"/>
      <c r="F8" s="289"/>
      <c r="G8" s="289"/>
      <c r="H8" s="289"/>
      <c r="I8" s="289"/>
    </row>
    <row r="9" spans="1:9" ht="18.75" customHeight="1">
      <c r="A9" s="2"/>
      <c r="D9" s="289" t="s">
        <v>2</v>
      </c>
      <c r="E9" s="289"/>
      <c r="F9" s="289"/>
      <c r="G9" s="289"/>
      <c r="H9" s="289"/>
      <c r="I9" s="289"/>
    </row>
    <row r="10" spans="1:9" ht="18.75" customHeight="1">
      <c r="A10" s="2"/>
      <c r="C10" s="289" t="s">
        <v>713</v>
      </c>
      <c r="D10" s="289"/>
      <c r="E10" s="289"/>
      <c r="F10" s="289"/>
      <c r="G10" s="289"/>
      <c r="H10" s="289"/>
      <c r="I10" s="289"/>
    </row>
    <row r="11" spans="1:9" ht="18.75">
      <c r="A11" s="2"/>
    </row>
    <row r="12" spans="1:9">
      <c r="A12" s="291" t="s">
        <v>71</v>
      </c>
      <c r="B12" s="360"/>
      <c r="C12" s="360"/>
      <c r="D12" s="360"/>
      <c r="E12" s="360"/>
      <c r="F12" s="360"/>
      <c r="G12" s="360"/>
      <c r="H12" s="360"/>
    </row>
    <row r="13" spans="1:9">
      <c r="A13" s="291" t="s">
        <v>490</v>
      </c>
      <c r="B13" s="360"/>
      <c r="C13" s="360"/>
      <c r="D13" s="360"/>
      <c r="E13" s="360"/>
      <c r="F13" s="360"/>
      <c r="G13" s="360"/>
      <c r="H13" s="360"/>
    </row>
    <row r="14" spans="1:9" ht="15.75">
      <c r="A14" s="3"/>
    </row>
    <row r="15" spans="1:9" ht="23.25" customHeight="1">
      <c r="A15" s="100"/>
      <c r="B15" s="101"/>
      <c r="C15" s="101"/>
      <c r="D15" s="101"/>
      <c r="E15" s="369" t="s">
        <v>401</v>
      </c>
      <c r="F15" s="369"/>
      <c r="G15" s="369"/>
      <c r="H15" s="369"/>
      <c r="I15" s="369"/>
    </row>
    <row r="16" spans="1:9" ht="63.75" customHeight="1">
      <c r="A16" s="371"/>
      <c r="B16" s="371" t="s">
        <v>75</v>
      </c>
      <c r="C16" s="372" t="s">
        <v>65</v>
      </c>
      <c r="D16" s="375" t="s">
        <v>10</v>
      </c>
      <c r="E16" s="375" t="s">
        <v>66</v>
      </c>
      <c r="F16" s="363" t="s">
        <v>489</v>
      </c>
      <c r="G16" s="366" t="s">
        <v>715</v>
      </c>
      <c r="H16" s="363" t="s">
        <v>489</v>
      </c>
      <c r="I16" s="370"/>
    </row>
    <row r="17" spans="1:11" ht="33" customHeight="1">
      <c r="A17" s="371"/>
      <c r="B17" s="371"/>
      <c r="C17" s="373"/>
      <c r="D17" s="375"/>
      <c r="E17" s="375"/>
      <c r="F17" s="364"/>
      <c r="G17" s="367"/>
      <c r="H17" s="364"/>
      <c r="I17" s="370"/>
      <c r="K17" t="s">
        <v>706</v>
      </c>
    </row>
    <row r="18" spans="1:11" ht="33" customHeight="1">
      <c r="A18" s="371"/>
      <c r="B18" s="371"/>
      <c r="C18" s="374"/>
      <c r="D18" s="375"/>
      <c r="E18" s="375"/>
      <c r="F18" s="365"/>
      <c r="G18" s="340"/>
      <c r="H18" s="365"/>
      <c r="I18" s="370"/>
    </row>
    <row r="19" spans="1:11" ht="15.75">
      <c r="A19" s="102" t="s">
        <v>67</v>
      </c>
      <c r="B19" s="55" t="s">
        <v>69</v>
      </c>
      <c r="C19" s="103"/>
      <c r="D19" s="104"/>
      <c r="E19" s="104"/>
      <c r="F19" s="93">
        <f>SUM(F20:F67)</f>
        <v>42115848.990000002</v>
      </c>
      <c r="G19" s="93">
        <f t="shared" ref="G19:H19" si="0">SUM(G20:G67)</f>
        <v>-2520126.2799999998</v>
      </c>
      <c r="H19" s="93">
        <f t="shared" si="0"/>
        <v>39595722.710000008</v>
      </c>
      <c r="I19" s="93" t="e">
        <f>I20+I21+I22+I23+I24+I25+I27+I28+I31+I34+I35+I36+I37+I38+I39+I40+I42+#REF!+I44+I45+I46+I50+#REF!+I53+I54+I55+I56+I58+I63+I65+I26+I29+I30+I59+I66+I64+I32+I33+I61+I62+I57+#REF!+I51+I43+I47+I60+I48+I49+I67</f>
        <v>#REF!</v>
      </c>
      <c r="J19" s="93" t="e">
        <f>J20+J21+J22+J23+J24+J25+J27+J28+J31+J34+J35+J36+J37+J38+J39+J40+J42+#REF!+J44+J45+J46+J50+#REF!+J53+J54+J55+J56+J58+J63+J65+J26+J29+J30+J59+J66+J64+J32+J33+J61+J62+J57+#REF!+J51+J43+J47+J60+J48+J49+J67</f>
        <v>#REF!</v>
      </c>
      <c r="K19" s="93" t="e">
        <f>K20+K21+K22+K23+K24+K25+K27+K28+K31+K34+K35+K36+K37+K38+K39+K40+K42+#REF!+K44+K45+K46+K50+#REF!+K53+K54+K55+K56+K58+K63+K65+K26+K29+K30+K59+K66+K64+K32+K33+K61+K62+K57+#REF!+K51+K43+K47+K60+K48+K49+K67</f>
        <v>#REF!</v>
      </c>
    </row>
    <row r="20" spans="1:11" ht="66" customHeight="1">
      <c r="A20" s="48" t="s">
        <v>130</v>
      </c>
      <c r="B20" s="196" t="s">
        <v>69</v>
      </c>
      <c r="C20" s="106" t="s">
        <v>79</v>
      </c>
      <c r="D20" s="28">
        <v>4190000250</v>
      </c>
      <c r="E20" s="28">
        <v>100</v>
      </c>
      <c r="F20" s="187">
        <v>977888</v>
      </c>
      <c r="G20" s="187"/>
      <c r="H20" s="187">
        <f>F20+G20</f>
        <v>977888</v>
      </c>
      <c r="I20" s="107"/>
    </row>
    <row r="21" spans="1:11" ht="66" customHeight="1">
      <c r="A21" s="29" t="s">
        <v>131</v>
      </c>
      <c r="B21" s="196" t="s">
        <v>69</v>
      </c>
      <c r="C21" s="196" t="s">
        <v>44</v>
      </c>
      <c r="D21" s="28">
        <v>4190000280</v>
      </c>
      <c r="E21" s="198">
        <v>100</v>
      </c>
      <c r="F21" s="187">
        <v>14665663</v>
      </c>
      <c r="G21" s="187">
        <v>434551.9</v>
      </c>
      <c r="H21" s="187">
        <f t="shared" ref="H21:H102" si="1">F21+G21</f>
        <v>15100214.9</v>
      </c>
      <c r="I21" s="107"/>
    </row>
    <row r="22" spans="1:11" ht="41.25" customHeight="1">
      <c r="A22" s="29" t="s">
        <v>171</v>
      </c>
      <c r="B22" s="196" t="s">
        <v>69</v>
      </c>
      <c r="C22" s="196" t="s">
        <v>44</v>
      </c>
      <c r="D22" s="28">
        <v>4190000280</v>
      </c>
      <c r="E22" s="198">
        <v>200</v>
      </c>
      <c r="F22" s="187">
        <v>2714496</v>
      </c>
      <c r="G22" s="94">
        <v>-434551.9</v>
      </c>
      <c r="H22" s="187">
        <f t="shared" si="1"/>
        <v>2279944.1</v>
      </c>
      <c r="I22" s="107"/>
    </row>
    <row r="23" spans="1:11" ht="54.75" customHeight="1">
      <c r="A23" s="29" t="s">
        <v>17</v>
      </c>
      <c r="B23" s="196" t="s">
        <v>69</v>
      </c>
      <c r="C23" s="196" t="s">
        <v>44</v>
      </c>
      <c r="D23" s="28">
        <v>4190000280</v>
      </c>
      <c r="E23" s="198">
        <v>800</v>
      </c>
      <c r="F23" s="187">
        <v>25400</v>
      </c>
      <c r="G23" s="94"/>
      <c r="H23" s="187">
        <f t="shared" si="1"/>
        <v>25400</v>
      </c>
      <c r="I23" s="107"/>
    </row>
    <row r="24" spans="1:11" ht="78.75" customHeight="1">
      <c r="A24" s="50" t="s">
        <v>126</v>
      </c>
      <c r="B24" s="196" t="s">
        <v>69</v>
      </c>
      <c r="C24" s="196" t="s">
        <v>44</v>
      </c>
      <c r="D24" s="28">
        <v>1110180360</v>
      </c>
      <c r="E24" s="198">
        <v>100</v>
      </c>
      <c r="F24" s="187">
        <v>341800</v>
      </c>
      <c r="G24" s="94">
        <v>17962.810000000001</v>
      </c>
      <c r="H24" s="187">
        <f t="shared" si="1"/>
        <v>359762.81</v>
      </c>
      <c r="I24" s="107"/>
    </row>
    <row r="25" spans="1:11" ht="52.5" customHeight="1">
      <c r="A25" s="50" t="s">
        <v>166</v>
      </c>
      <c r="B25" s="196" t="s">
        <v>69</v>
      </c>
      <c r="C25" s="196" t="s">
        <v>44</v>
      </c>
      <c r="D25" s="28">
        <v>1110180360</v>
      </c>
      <c r="E25" s="198">
        <v>200</v>
      </c>
      <c r="F25" s="187">
        <v>50049.84</v>
      </c>
      <c r="G25" s="94">
        <v>-17962.810000000001</v>
      </c>
      <c r="H25" s="187">
        <f t="shared" si="1"/>
        <v>32087.029999999995</v>
      </c>
      <c r="I25" s="107"/>
    </row>
    <row r="26" spans="1:11" ht="49.5" customHeight="1">
      <c r="A26" s="73" t="s">
        <v>535</v>
      </c>
      <c r="B26" s="196" t="s">
        <v>69</v>
      </c>
      <c r="C26" s="196" t="s">
        <v>77</v>
      </c>
      <c r="D26" s="28">
        <v>4490051200</v>
      </c>
      <c r="E26" s="51">
        <v>200</v>
      </c>
      <c r="F26" s="98">
        <v>130.08000000000001</v>
      </c>
      <c r="G26" s="138"/>
      <c r="H26" s="187">
        <f t="shared" si="1"/>
        <v>130.08000000000001</v>
      </c>
      <c r="I26" s="107"/>
    </row>
    <row r="27" spans="1:11" ht="52.5" customHeight="1">
      <c r="A27" s="50" t="s">
        <v>241</v>
      </c>
      <c r="B27" s="196" t="s">
        <v>69</v>
      </c>
      <c r="C27" s="196" t="s">
        <v>47</v>
      </c>
      <c r="D27" s="196" t="s">
        <v>363</v>
      </c>
      <c r="E27" s="51">
        <v>200</v>
      </c>
      <c r="F27" s="98">
        <v>0</v>
      </c>
      <c r="G27" s="138"/>
      <c r="H27" s="187">
        <f t="shared" si="1"/>
        <v>0</v>
      </c>
      <c r="I27" s="108"/>
    </row>
    <row r="28" spans="1:11" ht="66" customHeight="1">
      <c r="A28" s="29" t="s">
        <v>374</v>
      </c>
      <c r="B28" s="196" t="s">
        <v>69</v>
      </c>
      <c r="C28" s="196" t="s">
        <v>47</v>
      </c>
      <c r="D28" s="196" t="s">
        <v>368</v>
      </c>
      <c r="E28" s="198">
        <v>200</v>
      </c>
      <c r="F28" s="187">
        <v>370000</v>
      </c>
      <c r="G28" s="94"/>
      <c r="H28" s="187">
        <f t="shared" si="1"/>
        <v>370000</v>
      </c>
      <c r="I28" s="107"/>
    </row>
    <row r="29" spans="1:11" ht="57" customHeight="1">
      <c r="A29" s="68" t="s">
        <v>376</v>
      </c>
      <c r="B29" s="196" t="s">
        <v>69</v>
      </c>
      <c r="C29" s="196" t="s">
        <v>47</v>
      </c>
      <c r="D29" s="196" t="s">
        <v>375</v>
      </c>
      <c r="E29" s="198">
        <v>200</v>
      </c>
      <c r="F29" s="187">
        <v>164000</v>
      </c>
      <c r="G29" s="94">
        <v>-40000</v>
      </c>
      <c r="H29" s="187">
        <f t="shared" si="1"/>
        <v>124000</v>
      </c>
      <c r="I29" s="107"/>
    </row>
    <row r="30" spans="1:11" ht="39.75" customHeight="1">
      <c r="A30" s="29" t="s">
        <v>392</v>
      </c>
      <c r="B30" s="196" t="s">
        <v>69</v>
      </c>
      <c r="C30" s="196" t="s">
        <v>47</v>
      </c>
      <c r="D30" s="186" t="s">
        <v>393</v>
      </c>
      <c r="E30" s="198">
        <v>200</v>
      </c>
      <c r="F30" s="187">
        <v>0</v>
      </c>
      <c r="G30" s="94"/>
      <c r="H30" s="187">
        <f t="shared" si="1"/>
        <v>0</v>
      </c>
      <c r="I30" s="109">
        <v>40</v>
      </c>
    </row>
    <row r="31" spans="1:11" ht="52.5" customHeight="1">
      <c r="A31" s="50" t="s">
        <v>165</v>
      </c>
      <c r="B31" s="196" t="s">
        <v>69</v>
      </c>
      <c r="C31" s="196" t="s">
        <v>47</v>
      </c>
      <c r="D31" s="196" t="s">
        <v>371</v>
      </c>
      <c r="E31" s="198">
        <v>200</v>
      </c>
      <c r="F31" s="187">
        <v>246000</v>
      </c>
      <c r="G31" s="94">
        <v>40000</v>
      </c>
      <c r="H31" s="187">
        <f t="shared" si="1"/>
        <v>286000</v>
      </c>
      <c r="I31" s="107"/>
    </row>
    <row r="32" spans="1:11" ht="53.25" customHeight="1">
      <c r="A32" s="57" t="s">
        <v>670</v>
      </c>
      <c r="B32" s="196" t="s">
        <v>69</v>
      </c>
      <c r="C32" s="196" t="s">
        <v>47</v>
      </c>
      <c r="D32" s="186" t="s">
        <v>512</v>
      </c>
      <c r="E32" s="198">
        <v>200</v>
      </c>
      <c r="F32" s="187">
        <v>40000</v>
      </c>
      <c r="G32" s="94">
        <v>-31360</v>
      </c>
      <c r="H32" s="187">
        <f t="shared" si="1"/>
        <v>8640</v>
      </c>
      <c r="I32" s="107"/>
    </row>
    <row r="33" spans="1:9" ht="53.25" customHeight="1">
      <c r="A33" s="57" t="s">
        <v>669</v>
      </c>
      <c r="B33" s="196" t="s">
        <v>69</v>
      </c>
      <c r="C33" s="196" t="s">
        <v>47</v>
      </c>
      <c r="D33" s="186" t="s">
        <v>519</v>
      </c>
      <c r="E33" s="198">
        <v>200</v>
      </c>
      <c r="F33" s="187">
        <v>10000</v>
      </c>
      <c r="G33" s="94">
        <v>-10000</v>
      </c>
      <c r="H33" s="187">
        <f t="shared" si="1"/>
        <v>0</v>
      </c>
      <c r="I33" s="107"/>
    </row>
    <row r="34" spans="1:9" ht="39.75" customHeight="1">
      <c r="A34" s="50" t="s">
        <v>168</v>
      </c>
      <c r="B34" s="196" t="s">
        <v>69</v>
      </c>
      <c r="C34" s="196" t="s">
        <v>47</v>
      </c>
      <c r="D34" s="28">
        <v>1410100700</v>
      </c>
      <c r="E34" s="198">
        <v>200</v>
      </c>
      <c r="F34" s="187">
        <v>20000</v>
      </c>
      <c r="G34" s="94">
        <v>-20000</v>
      </c>
      <c r="H34" s="187">
        <f t="shared" si="1"/>
        <v>0</v>
      </c>
      <c r="I34" s="107"/>
    </row>
    <row r="35" spans="1:9" ht="53.25" customHeight="1">
      <c r="A35" s="50" t="s">
        <v>179</v>
      </c>
      <c r="B35" s="196" t="s">
        <v>69</v>
      </c>
      <c r="C35" s="196" t="s">
        <v>47</v>
      </c>
      <c r="D35" s="28">
        <v>1410100710</v>
      </c>
      <c r="E35" s="198">
        <v>200</v>
      </c>
      <c r="F35" s="187">
        <v>30000</v>
      </c>
      <c r="G35" s="94">
        <v>-30000</v>
      </c>
      <c r="H35" s="187">
        <f t="shared" si="1"/>
        <v>0</v>
      </c>
      <c r="I35" s="107"/>
    </row>
    <row r="36" spans="1:9" ht="53.25" customHeight="1">
      <c r="A36" s="29" t="s">
        <v>693</v>
      </c>
      <c r="B36" s="196" t="s">
        <v>69</v>
      </c>
      <c r="C36" s="196" t="s">
        <v>47</v>
      </c>
      <c r="D36" s="28">
        <v>4290020100</v>
      </c>
      <c r="E36" s="198">
        <v>200</v>
      </c>
      <c r="F36" s="187">
        <v>2069420</v>
      </c>
      <c r="G36" s="94">
        <v>-937920</v>
      </c>
      <c r="H36" s="187">
        <f t="shared" si="1"/>
        <v>1131500</v>
      </c>
      <c r="I36" s="107"/>
    </row>
    <row r="37" spans="1:9" ht="27" customHeight="1">
      <c r="A37" s="29" t="s">
        <v>184</v>
      </c>
      <c r="B37" s="196" t="s">
        <v>69</v>
      </c>
      <c r="C37" s="196" t="s">
        <v>47</v>
      </c>
      <c r="D37" s="28">
        <v>4290020120</v>
      </c>
      <c r="E37" s="198">
        <v>800</v>
      </c>
      <c r="F37" s="187">
        <v>28500</v>
      </c>
      <c r="G37" s="94">
        <v>-7206</v>
      </c>
      <c r="H37" s="187">
        <f t="shared" si="1"/>
        <v>21294</v>
      </c>
      <c r="I37" s="107"/>
    </row>
    <row r="38" spans="1:9" ht="52.5" customHeight="1">
      <c r="A38" s="29" t="s">
        <v>174</v>
      </c>
      <c r="B38" s="196" t="s">
        <v>69</v>
      </c>
      <c r="C38" s="196" t="s">
        <v>47</v>
      </c>
      <c r="D38" s="28">
        <v>4290020140</v>
      </c>
      <c r="E38" s="198">
        <v>200</v>
      </c>
      <c r="F38" s="187">
        <v>100000</v>
      </c>
      <c r="G38" s="94">
        <v>-100000</v>
      </c>
      <c r="H38" s="187">
        <f t="shared" si="1"/>
        <v>0</v>
      </c>
      <c r="I38" s="107"/>
    </row>
    <row r="39" spans="1:9" ht="38.25" customHeight="1">
      <c r="A39" s="48" t="s">
        <v>694</v>
      </c>
      <c r="B39" s="196" t="s">
        <v>69</v>
      </c>
      <c r="C39" s="196" t="s">
        <v>47</v>
      </c>
      <c r="D39" s="28">
        <v>4290007030</v>
      </c>
      <c r="E39" s="198">
        <v>300</v>
      </c>
      <c r="F39" s="187">
        <v>10000</v>
      </c>
      <c r="G39" s="94">
        <v>-10000</v>
      </c>
      <c r="H39" s="187">
        <f t="shared" si="1"/>
        <v>0</v>
      </c>
      <c r="I39" s="107"/>
    </row>
    <row r="40" spans="1:9" ht="41.25" customHeight="1">
      <c r="A40" s="29" t="s">
        <v>178</v>
      </c>
      <c r="B40" s="196" t="s">
        <v>69</v>
      </c>
      <c r="C40" s="196" t="s">
        <v>47</v>
      </c>
      <c r="D40" s="28">
        <v>4390080350</v>
      </c>
      <c r="E40" s="198">
        <v>200</v>
      </c>
      <c r="F40" s="187">
        <v>6388.2</v>
      </c>
      <c r="G40" s="94"/>
      <c r="H40" s="187">
        <f t="shared" si="1"/>
        <v>6388.2</v>
      </c>
      <c r="I40" s="107"/>
    </row>
    <row r="41" spans="1:9" ht="63.75">
      <c r="A41" s="48" t="s">
        <v>878</v>
      </c>
      <c r="B41" s="241" t="s">
        <v>69</v>
      </c>
      <c r="C41" s="241" t="s">
        <v>47</v>
      </c>
      <c r="D41" s="28">
        <v>4290000450</v>
      </c>
      <c r="E41" s="242">
        <v>800</v>
      </c>
      <c r="F41" s="187">
        <v>30000</v>
      </c>
      <c r="G41" s="94">
        <v>-18962.5</v>
      </c>
      <c r="H41" s="187">
        <f t="shared" si="1"/>
        <v>11037.5</v>
      </c>
      <c r="I41" s="243"/>
    </row>
    <row r="42" spans="1:9" ht="52.5" customHeight="1">
      <c r="A42" s="29" t="s">
        <v>175</v>
      </c>
      <c r="B42" s="196" t="s">
        <v>69</v>
      </c>
      <c r="C42" s="196" t="s">
        <v>49</v>
      </c>
      <c r="D42" s="28">
        <v>4290020150</v>
      </c>
      <c r="E42" s="198">
        <v>200</v>
      </c>
      <c r="F42" s="187">
        <v>260289.1</v>
      </c>
      <c r="G42" s="94"/>
      <c r="H42" s="187">
        <f t="shared" si="1"/>
        <v>260289.1</v>
      </c>
      <c r="I42" s="107"/>
    </row>
    <row r="43" spans="1:9" ht="67.5" customHeight="1">
      <c r="A43" s="56" t="s">
        <v>816</v>
      </c>
      <c r="B43" s="196" t="s">
        <v>69</v>
      </c>
      <c r="C43" s="196" t="s">
        <v>51</v>
      </c>
      <c r="D43" s="28">
        <v>4390080370</v>
      </c>
      <c r="E43" s="198">
        <v>200</v>
      </c>
      <c r="F43" s="187">
        <v>30519.51</v>
      </c>
      <c r="G43" s="94"/>
      <c r="H43" s="187">
        <f t="shared" si="1"/>
        <v>30519.51</v>
      </c>
      <c r="I43" s="183"/>
    </row>
    <row r="44" spans="1:9" ht="106.5" customHeight="1">
      <c r="A44" s="56" t="s">
        <v>534</v>
      </c>
      <c r="B44" s="196" t="s">
        <v>69</v>
      </c>
      <c r="C44" s="196" t="s">
        <v>51</v>
      </c>
      <c r="D44" s="28">
        <v>4390082400</v>
      </c>
      <c r="E44" s="198">
        <v>200</v>
      </c>
      <c r="F44" s="187">
        <v>228137</v>
      </c>
      <c r="G44" s="94"/>
      <c r="H44" s="187">
        <f t="shared" si="1"/>
        <v>228137</v>
      </c>
      <c r="I44" s="107"/>
    </row>
    <row r="45" spans="1:9" ht="105" customHeight="1">
      <c r="A45" s="27" t="s">
        <v>196</v>
      </c>
      <c r="B45" s="196" t="s">
        <v>69</v>
      </c>
      <c r="C45" s="196" t="s">
        <v>52</v>
      </c>
      <c r="D45" s="28">
        <v>1620120300</v>
      </c>
      <c r="E45" s="198">
        <v>200</v>
      </c>
      <c r="F45" s="98">
        <v>332450</v>
      </c>
      <c r="G45" s="94"/>
      <c r="H45" s="187">
        <f t="shared" si="1"/>
        <v>332450</v>
      </c>
      <c r="I45" s="107"/>
    </row>
    <row r="46" spans="1:9" ht="67.5" customHeight="1">
      <c r="A46" s="27" t="s">
        <v>214</v>
      </c>
      <c r="B46" s="196" t="s">
        <v>69</v>
      </c>
      <c r="C46" s="196" t="s">
        <v>52</v>
      </c>
      <c r="D46" s="28">
        <v>1720120410</v>
      </c>
      <c r="E46" s="198">
        <v>200</v>
      </c>
      <c r="F46" s="187">
        <v>120546.48</v>
      </c>
      <c r="G46" s="94"/>
      <c r="H46" s="187">
        <f t="shared" si="1"/>
        <v>120546.48</v>
      </c>
      <c r="I46" s="107"/>
    </row>
    <row r="47" spans="1:9" ht="78.75" customHeight="1">
      <c r="A47" s="27" t="s">
        <v>817</v>
      </c>
      <c r="B47" s="196" t="s">
        <v>69</v>
      </c>
      <c r="C47" s="196" t="s">
        <v>52</v>
      </c>
      <c r="D47" s="49" t="s">
        <v>814</v>
      </c>
      <c r="E47" s="198">
        <v>200</v>
      </c>
      <c r="F47" s="187">
        <v>5472629.4299999997</v>
      </c>
      <c r="G47" s="94"/>
      <c r="H47" s="187">
        <f t="shared" si="1"/>
        <v>5472629.4299999997</v>
      </c>
      <c r="I47" s="183"/>
    </row>
    <row r="48" spans="1:9" ht="79.5" customHeight="1">
      <c r="A48" s="50" t="s">
        <v>828</v>
      </c>
      <c r="B48" s="196" t="s">
        <v>69</v>
      </c>
      <c r="C48" s="196" t="s">
        <v>52</v>
      </c>
      <c r="D48" s="196" t="s">
        <v>827</v>
      </c>
      <c r="E48" s="51">
        <v>200</v>
      </c>
      <c r="F48" s="187">
        <v>134343.43</v>
      </c>
      <c r="G48" s="94"/>
      <c r="H48" s="187">
        <f>F48+G48</f>
        <v>134343.43</v>
      </c>
      <c r="I48" s="189"/>
    </row>
    <row r="49" spans="1:9" ht="79.5" customHeight="1">
      <c r="A49" s="50" t="s">
        <v>839</v>
      </c>
      <c r="B49" s="196" t="s">
        <v>69</v>
      </c>
      <c r="C49" s="196" t="s">
        <v>52</v>
      </c>
      <c r="D49" s="186" t="s">
        <v>831</v>
      </c>
      <c r="E49" s="51">
        <v>200</v>
      </c>
      <c r="F49" s="187">
        <v>6565656.5700000003</v>
      </c>
      <c r="G49" s="94"/>
      <c r="H49" s="187">
        <f>F49+G49</f>
        <v>6565656.5700000003</v>
      </c>
      <c r="I49" s="190"/>
    </row>
    <row r="50" spans="1:9" ht="39" customHeight="1">
      <c r="A50" s="50" t="s">
        <v>242</v>
      </c>
      <c r="B50" s="196" t="s">
        <v>69</v>
      </c>
      <c r="C50" s="196" t="s">
        <v>53</v>
      </c>
      <c r="D50" s="186" t="s">
        <v>381</v>
      </c>
      <c r="E50" s="198">
        <v>200</v>
      </c>
      <c r="F50" s="98">
        <v>550000</v>
      </c>
      <c r="G50" s="94">
        <v>-550000</v>
      </c>
      <c r="H50" s="187">
        <f t="shared" si="1"/>
        <v>0</v>
      </c>
      <c r="I50" s="107"/>
    </row>
    <row r="51" spans="1:9" ht="40.5" customHeight="1">
      <c r="A51" s="50" t="s">
        <v>792</v>
      </c>
      <c r="B51" s="196" t="s">
        <v>69</v>
      </c>
      <c r="C51" s="196" t="s">
        <v>53</v>
      </c>
      <c r="D51" s="196" t="s">
        <v>791</v>
      </c>
      <c r="E51" s="198">
        <v>200</v>
      </c>
      <c r="F51" s="94">
        <v>212000</v>
      </c>
      <c r="G51" s="94"/>
      <c r="H51" s="187">
        <f>F51+G51</f>
        <v>212000</v>
      </c>
      <c r="I51" s="171"/>
    </row>
    <row r="52" spans="1:9" ht="54" customHeight="1">
      <c r="A52" s="29" t="s">
        <v>884</v>
      </c>
      <c r="B52" s="245" t="s">
        <v>69</v>
      </c>
      <c r="C52" s="245" t="s">
        <v>53</v>
      </c>
      <c r="D52" s="186" t="s">
        <v>883</v>
      </c>
      <c r="E52" s="246">
        <v>200</v>
      </c>
      <c r="F52" s="94">
        <v>30000</v>
      </c>
      <c r="G52" s="94"/>
      <c r="H52" s="187">
        <f>F52+G52</f>
        <v>30000</v>
      </c>
      <c r="I52" s="171"/>
    </row>
    <row r="53" spans="1:9" ht="68.25" customHeight="1">
      <c r="A53" s="48" t="s">
        <v>177</v>
      </c>
      <c r="B53" s="196" t="s">
        <v>69</v>
      </c>
      <c r="C53" s="196" t="s">
        <v>53</v>
      </c>
      <c r="D53" s="28">
        <v>4290020160</v>
      </c>
      <c r="E53" s="198">
        <v>200</v>
      </c>
      <c r="F53" s="187">
        <v>306182.78000000003</v>
      </c>
      <c r="G53" s="94">
        <v>-221229.44</v>
      </c>
      <c r="H53" s="187">
        <f t="shared" si="1"/>
        <v>84953.340000000026</v>
      </c>
      <c r="I53" s="107"/>
    </row>
    <row r="54" spans="1:9" ht="43.5" customHeight="1">
      <c r="A54" s="29" t="s">
        <v>192</v>
      </c>
      <c r="B54" s="196" t="s">
        <v>69</v>
      </c>
      <c r="C54" s="196" t="s">
        <v>53</v>
      </c>
      <c r="D54" s="28">
        <v>4290020180</v>
      </c>
      <c r="E54" s="198">
        <v>200</v>
      </c>
      <c r="F54" s="98">
        <v>400000</v>
      </c>
      <c r="G54" s="94">
        <v>-400000</v>
      </c>
      <c r="H54" s="187">
        <f t="shared" si="1"/>
        <v>0</v>
      </c>
      <c r="I54" s="107"/>
    </row>
    <row r="55" spans="1:9" ht="55.5" customHeight="1">
      <c r="A55" s="50" t="s">
        <v>213</v>
      </c>
      <c r="B55" s="196" t="s">
        <v>69</v>
      </c>
      <c r="C55" s="196" t="s">
        <v>216</v>
      </c>
      <c r="D55" s="196" t="s">
        <v>350</v>
      </c>
      <c r="E55" s="198">
        <v>200</v>
      </c>
      <c r="F55" s="187">
        <v>879900</v>
      </c>
      <c r="G55" s="94"/>
      <c r="H55" s="187">
        <f t="shared" si="1"/>
        <v>879900</v>
      </c>
      <c r="I55" s="107"/>
    </row>
    <row r="56" spans="1:9" ht="41.25" customHeight="1">
      <c r="A56" s="50" t="s">
        <v>212</v>
      </c>
      <c r="B56" s="196" t="s">
        <v>69</v>
      </c>
      <c r="C56" s="196" t="s">
        <v>216</v>
      </c>
      <c r="D56" s="196" t="s">
        <v>351</v>
      </c>
      <c r="E56" s="198">
        <v>200</v>
      </c>
      <c r="F56" s="187">
        <v>77000</v>
      </c>
      <c r="G56" s="94"/>
      <c r="H56" s="187">
        <f t="shared" si="1"/>
        <v>77000</v>
      </c>
      <c r="I56" s="107"/>
    </row>
    <row r="57" spans="1:9" ht="56.25" customHeight="1">
      <c r="A57" s="50" t="s">
        <v>753</v>
      </c>
      <c r="B57" s="196" t="s">
        <v>69</v>
      </c>
      <c r="C57" s="196" t="s">
        <v>216</v>
      </c>
      <c r="D57" s="196" t="s">
        <v>742</v>
      </c>
      <c r="E57" s="51">
        <v>200</v>
      </c>
      <c r="F57" s="187">
        <v>0</v>
      </c>
      <c r="G57" s="138"/>
      <c r="H57" s="187">
        <f>F57+G57</f>
        <v>0</v>
      </c>
      <c r="I57" s="137"/>
    </row>
    <row r="58" spans="1:9" ht="54.75" customHeight="1">
      <c r="A58" s="50" t="s">
        <v>397</v>
      </c>
      <c r="B58" s="196" t="s">
        <v>69</v>
      </c>
      <c r="C58" s="196" t="s">
        <v>215</v>
      </c>
      <c r="D58" s="196" t="s">
        <v>347</v>
      </c>
      <c r="E58" s="198">
        <v>400</v>
      </c>
      <c r="F58" s="187">
        <v>0</v>
      </c>
      <c r="G58" s="94"/>
      <c r="H58" s="187">
        <f t="shared" si="1"/>
        <v>0</v>
      </c>
      <c r="I58" s="107"/>
    </row>
    <row r="59" spans="1:9" ht="43.5" customHeight="1">
      <c r="A59" s="50" t="s">
        <v>211</v>
      </c>
      <c r="B59" s="196" t="s">
        <v>69</v>
      </c>
      <c r="C59" s="196" t="s">
        <v>215</v>
      </c>
      <c r="D59" s="196" t="s">
        <v>358</v>
      </c>
      <c r="E59" s="198">
        <v>200</v>
      </c>
      <c r="F59" s="98">
        <v>0</v>
      </c>
      <c r="G59" s="94"/>
      <c r="H59" s="187">
        <f t="shared" si="1"/>
        <v>0</v>
      </c>
      <c r="I59" s="107"/>
    </row>
    <row r="60" spans="1:9" ht="66" customHeight="1">
      <c r="A60" s="50" t="s">
        <v>777</v>
      </c>
      <c r="B60" s="196" t="s">
        <v>69</v>
      </c>
      <c r="C60" s="196" t="s">
        <v>216</v>
      </c>
      <c r="D60" s="196" t="s">
        <v>778</v>
      </c>
      <c r="E60" s="51">
        <v>200</v>
      </c>
      <c r="F60" s="187">
        <v>0</v>
      </c>
      <c r="G60" s="153"/>
      <c r="H60" s="187">
        <f>F60+G60</f>
        <v>0</v>
      </c>
      <c r="I60" s="184"/>
    </row>
    <row r="61" spans="1:9" ht="54.75" customHeight="1">
      <c r="A61" s="50" t="s">
        <v>364</v>
      </c>
      <c r="B61" s="196" t="s">
        <v>69</v>
      </c>
      <c r="C61" s="196" t="s">
        <v>215</v>
      </c>
      <c r="D61" s="186" t="s">
        <v>380</v>
      </c>
      <c r="E61" s="198">
        <v>200</v>
      </c>
      <c r="F61" s="187">
        <v>86067.4</v>
      </c>
      <c r="G61" s="94">
        <v>-86067.4</v>
      </c>
      <c r="H61" s="187">
        <f t="shared" si="1"/>
        <v>0</v>
      </c>
      <c r="I61" s="114"/>
    </row>
    <row r="62" spans="1:9" ht="39.75" customHeight="1">
      <c r="A62" s="57" t="s">
        <v>503</v>
      </c>
      <c r="B62" s="196" t="s">
        <v>69</v>
      </c>
      <c r="C62" s="196" t="s">
        <v>215</v>
      </c>
      <c r="D62" s="186" t="s">
        <v>667</v>
      </c>
      <c r="E62" s="198">
        <v>200</v>
      </c>
      <c r="F62" s="187">
        <v>24492</v>
      </c>
      <c r="G62" s="94">
        <v>-24492</v>
      </c>
      <c r="H62" s="187">
        <f t="shared" si="1"/>
        <v>0</v>
      </c>
      <c r="I62" s="114"/>
    </row>
    <row r="63" spans="1:9" ht="40.5" customHeight="1">
      <c r="A63" s="50" t="s">
        <v>333</v>
      </c>
      <c r="B63" s="196" t="s">
        <v>69</v>
      </c>
      <c r="C63" s="52" t="s">
        <v>217</v>
      </c>
      <c r="D63" s="196" t="s">
        <v>354</v>
      </c>
      <c r="E63" s="198">
        <v>200</v>
      </c>
      <c r="F63" s="187">
        <v>0</v>
      </c>
      <c r="G63" s="94"/>
      <c r="H63" s="187">
        <f t="shared" si="1"/>
        <v>0</v>
      </c>
      <c r="I63" s="107"/>
    </row>
    <row r="64" spans="1:9" ht="54.75" customHeight="1">
      <c r="A64" s="29" t="s">
        <v>434</v>
      </c>
      <c r="B64" s="196" t="s">
        <v>69</v>
      </c>
      <c r="C64" s="52" t="s">
        <v>60</v>
      </c>
      <c r="D64" s="196" t="s">
        <v>624</v>
      </c>
      <c r="E64" s="198">
        <v>200</v>
      </c>
      <c r="F64" s="98">
        <v>2300000</v>
      </c>
      <c r="G64" s="94"/>
      <c r="H64" s="187">
        <f t="shared" si="1"/>
        <v>2300000</v>
      </c>
      <c r="I64" s="107"/>
    </row>
    <row r="65" spans="1:11" ht="42" customHeight="1">
      <c r="A65" s="48" t="s">
        <v>136</v>
      </c>
      <c r="B65" s="196" t="s">
        <v>69</v>
      </c>
      <c r="C65" s="196" t="s">
        <v>62</v>
      </c>
      <c r="D65" s="28">
        <v>4290007010</v>
      </c>
      <c r="E65" s="198">
        <v>300</v>
      </c>
      <c r="F65" s="98">
        <v>1316400</v>
      </c>
      <c r="G65" s="94">
        <v>-72888.94</v>
      </c>
      <c r="H65" s="187">
        <f t="shared" si="1"/>
        <v>1243511.06</v>
      </c>
      <c r="I65" s="107"/>
    </row>
    <row r="66" spans="1:11" ht="81" customHeight="1">
      <c r="A66" s="50" t="s">
        <v>435</v>
      </c>
      <c r="B66" s="196" t="s">
        <v>69</v>
      </c>
      <c r="C66" s="196" t="s">
        <v>185</v>
      </c>
      <c r="D66" s="196" t="s">
        <v>436</v>
      </c>
      <c r="E66" s="51">
        <v>300</v>
      </c>
      <c r="F66" s="98">
        <v>11217.17</v>
      </c>
      <c r="G66" s="138"/>
      <c r="H66" s="187">
        <f t="shared" si="1"/>
        <v>11217.17</v>
      </c>
      <c r="I66" s="107"/>
    </row>
    <row r="67" spans="1:11" ht="81" customHeight="1">
      <c r="A67" s="50" t="s">
        <v>435</v>
      </c>
      <c r="B67" s="196" t="s">
        <v>69</v>
      </c>
      <c r="C67" s="196" t="s">
        <v>185</v>
      </c>
      <c r="D67" s="196" t="s">
        <v>832</v>
      </c>
      <c r="E67" s="51">
        <v>300</v>
      </c>
      <c r="F67" s="98">
        <v>878283</v>
      </c>
      <c r="G67" s="138"/>
      <c r="H67" s="187">
        <f>F67+G67</f>
        <v>878283</v>
      </c>
      <c r="I67" s="190"/>
    </row>
    <row r="68" spans="1:11" ht="15.75">
      <c r="A68" s="54" t="s">
        <v>68</v>
      </c>
      <c r="B68" s="55" t="s">
        <v>70</v>
      </c>
      <c r="C68" s="196"/>
      <c r="D68" s="28"/>
      <c r="E68" s="28"/>
      <c r="F68" s="174">
        <f>F69+F70</f>
        <v>653696</v>
      </c>
      <c r="G68" s="174">
        <f t="shared" ref="G68:H68" si="2">G69+G70</f>
        <v>0</v>
      </c>
      <c r="H68" s="174">
        <f t="shared" si="2"/>
        <v>653696</v>
      </c>
      <c r="I68" s="107"/>
    </row>
    <row r="69" spans="1:11" ht="65.25" customHeight="1">
      <c r="A69" s="29" t="s">
        <v>129</v>
      </c>
      <c r="B69" s="196" t="s">
        <v>70</v>
      </c>
      <c r="C69" s="196" t="s">
        <v>43</v>
      </c>
      <c r="D69" s="28">
        <v>4090000270</v>
      </c>
      <c r="E69" s="198">
        <v>100</v>
      </c>
      <c r="F69" s="187">
        <v>553010</v>
      </c>
      <c r="G69" s="94">
        <v>-60000</v>
      </c>
      <c r="H69" s="187">
        <f t="shared" si="1"/>
        <v>493010</v>
      </c>
      <c r="I69" s="107"/>
    </row>
    <row r="70" spans="1:11" ht="39.75" customHeight="1">
      <c r="A70" s="29" t="s">
        <v>170</v>
      </c>
      <c r="B70" s="196" t="s">
        <v>70</v>
      </c>
      <c r="C70" s="196" t="s">
        <v>43</v>
      </c>
      <c r="D70" s="28">
        <v>4090000270</v>
      </c>
      <c r="E70" s="198">
        <v>200</v>
      </c>
      <c r="F70" s="187">
        <v>100686</v>
      </c>
      <c r="G70" s="94">
        <v>60000</v>
      </c>
      <c r="H70" s="187">
        <f t="shared" si="1"/>
        <v>160686</v>
      </c>
      <c r="I70" s="107"/>
    </row>
    <row r="71" spans="1:11" ht="25.5" customHeight="1">
      <c r="A71" s="54" t="s">
        <v>4</v>
      </c>
      <c r="B71" s="55" t="s">
        <v>5</v>
      </c>
      <c r="C71" s="196"/>
      <c r="D71" s="28"/>
      <c r="E71" s="28"/>
      <c r="F71" s="93">
        <f>SUM(F72:F126)</f>
        <v>65257488.640000001</v>
      </c>
      <c r="G71" s="93">
        <f>SUM(G72:G126)</f>
        <v>-253762.21999999997</v>
      </c>
      <c r="H71" s="93">
        <f>SUM(H72:H126)</f>
        <v>65003726.420000002</v>
      </c>
      <c r="I71" s="105" t="e">
        <f>I72+I73+I75+I76+I77+I79+I80+I81+I82+I83+I88+I97+I102+I103+I104+I106+I107+I108+I109+I111+I112+I113+I114+I116+I119+I120+I121+I122+I123+I124+#REF!+I125+I84+I86+I89+I99+I100+I101+I110+I115+I96+I92+I93+I95+I91+#REF!+I90</f>
        <v>#REF!</v>
      </c>
      <c r="J71" s="105" t="e">
        <f>J72+J73+J75+J76+J77+J79+J80+J81+J82+J83+J88+J97+J102+J103+J104+J106+J107+J108+J109+J111+J112+J113+J114+J116+J119+J120+J121+J122+J123+J124+#REF!+J125+J84+J86+J89+J99+J100+J101+J110+J115+J96+J92+J93+J95+J91+#REF!+J90</f>
        <v>#REF!</v>
      </c>
      <c r="K71" s="105" t="e">
        <f>K72+K73+K75+K76+K77+K79+K80+K81+K82+K83+K88+K97+K102+K103+K104+K106+K107+K108+K109+K111+K112+K113+K114+K116+K119+K120+K121+K122+K123+K124+#REF!+K125+K84+K86+K89+K99+K100+K101+K110+K115+K96+K92+K93+K95+K91+#REF!+K90</f>
        <v>#REF!</v>
      </c>
    </row>
    <row r="72" spans="1:11" ht="77.25" customHeight="1">
      <c r="A72" s="29" t="s">
        <v>133</v>
      </c>
      <c r="B72" s="196" t="s">
        <v>5</v>
      </c>
      <c r="C72" s="196" t="s">
        <v>45</v>
      </c>
      <c r="D72" s="28">
        <v>4190000290</v>
      </c>
      <c r="E72" s="198">
        <v>100</v>
      </c>
      <c r="F72" s="187">
        <v>3753558</v>
      </c>
      <c r="G72" s="94"/>
      <c r="H72" s="187">
        <f t="shared" si="1"/>
        <v>3753558</v>
      </c>
      <c r="I72" s="109">
        <v>3167.6</v>
      </c>
    </row>
    <row r="73" spans="1:11" ht="37.5" customHeight="1">
      <c r="A73" s="29" t="s">
        <v>173</v>
      </c>
      <c r="B73" s="196" t="s">
        <v>5</v>
      </c>
      <c r="C73" s="196" t="s">
        <v>45</v>
      </c>
      <c r="D73" s="28">
        <v>4190000290</v>
      </c>
      <c r="E73" s="198">
        <v>200</v>
      </c>
      <c r="F73" s="187">
        <v>213205</v>
      </c>
      <c r="G73" s="94">
        <v>2000</v>
      </c>
      <c r="H73" s="187">
        <f t="shared" si="1"/>
        <v>215205</v>
      </c>
      <c r="I73" s="107"/>
    </row>
    <row r="74" spans="1:11" ht="37.5" customHeight="1">
      <c r="A74" s="29" t="s">
        <v>861</v>
      </c>
      <c r="B74" s="220" t="s">
        <v>5</v>
      </c>
      <c r="C74" s="220" t="s">
        <v>45</v>
      </c>
      <c r="D74" s="28">
        <v>4190000290</v>
      </c>
      <c r="E74" s="221">
        <v>300</v>
      </c>
      <c r="F74" s="187">
        <v>6000</v>
      </c>
      <c r="G74" s="225"/>
      <c r="H74" s="187">
        <f t="shared" si="1"/>
        <v>6000</v>
      </c>
      <c r="I74" s="222"/>
    </row>
    <row r="75" spans="1:11" ht="40.5" customHeight="1">
      <c r="A75" s="29" t="s">
        <v>134</v>
      </c>
      <c r="B75" s="196" t="s">
        <v>5</v>
      </c>
      <c r="C75" s="196" t="s">
        <v>45</v>
      </c>
      <c r="D75" s="28">
        <v>4190000290</v>
      </c>
      <c r="E75" s="198">
        <v>800</v>
      </c>
      <c r="F75" s="187">
        <v>2000</v>
      </c>
      <c r="G75" s="94">
        <v>-2000</v>
      </c>
      <c r="H75" s="187">
        <f t="shared" si="1"/>
        <v>0</v>
      </c>
      <c r="I75" s="107"/>
    </row>
    <row r="76" spans="1:11" ht="25.5" customHeight="1">
      <c r="A76" s="29" t="s">
        <v>135</v>
      </c>
      <c r="B76" s="196" t="s">
        <v>5</v>
      </c>
      <c r="C76" s="196" t="s">
        <v>46</v>
      </c>
      <c r="D76" s="28">
        <v>4290020090</v>
      </c>
      <c r="E76" s="198">
        <v>800</v>
      </c>
      <c r="F76" s="187">
        <v>585866.67000000004</v>
      </c>
      <c r="G76" s="94"/>
      <c r="H76" s="187">
        <f t="shared" si="1"/>
        <v>585866.67000000004</v>
      </c>
      <c r="I76" s="107"/>
    </row>
    <row r="77" spans="1:11" ht="65.25" customHeight="1">
      <c r="A77" s="29" t="s">
        <v>374</v>
      </c>
      <c r="B77" s="196" t="s">
        <v>5</v>
      </c>
      <c r="C77" s="196" t="s">
        <v>47</v>
      </c>
      <c r="D77" s="196" t="s">
        <v>368</v>
      </c>
      <c r="E77" s="198">
        <v>200</v>
      </c>
      <c r="F77" s="187">
        <v>200000</v>
      </c>
      <c r="G77" s="94"/>
      <c r="H77" s="187">
        <f t="shared" si="1"/>
        <v>200000</v>
      </c>
      <c r="I77" s="107"/>
    </row>
    <row r="78" spans="1:11" ht="54" customHeight="1">
      <c r="A78" s="117" t="s">
        <v>797</v>
      </c>
      <c r="B78" s="196" t="s">
        <v>5</v>
      </c>
      <c r="C78" s="196" t="s">
        <v>47</v>
      </c>
      <c r="D78" s="172">
        <v>4290000470</v>
      </c>
      <c r="E78" s="198">
        <v>200</v>
      </c>
      <c r="F78" s="187">
        <v>100000</v>
      </c>
      <c r="G78" s="173">
        <v>-50000</v>
      </c>
      <c r="H78" s="187">
        <f t="shared" si="1"/>
        <v>50000</v>
      </c>
      <c r="I78" s="170"/>
    </row>
    <row r="79" spans="1:11" ht="81" customHeight="1">
      <c r="A79" s="29" t="s">
        <v>18</v>
      </c>
      <c r="B79" s="196" t="s">
        <v>5</v>
      </c>
      <c r="C79" s="196" t="s">
        <v>49</v>
      </c>
      <c r="D79" s="28">
        <v>4290000300</v>
      </c>
      <c r="E79" s="198">
        <v>100</v>
      </c>
      <c r="F79" s="187">
        <v>3295279</v>
      </c>
      <c r="G79" s="94">
        <v>33382.120000000003</v>
      </c>
      <c r="H79" s="187">
        <f t="shared" si="1"/>
        <v>3328661.12</v>
      </c>
      <c r="I79" s="107"/>
    </row>
    <row r="80" spans="1:11" ht="54.75" customHeight="1">
      <c r="A80" s="29" t="s">
        <v>176</v>
      </c>
      <c r="B80" s="196" t="s">
        <v>5</v>
      </c>
      <c r="C80" s="196" t="s">
        <v>49</v>
      </c>
      <c r="D80" s="28">
        <v>4290000300</v>
      </c>
      <c r="E80" s="198">
        <v>200</v>
      </c>
      <c r="F80" s="187">
        <v>2397766</v>
      </c>
      <c r="G80" s="94">
        <v>-217948.22</v>
      </c>
      <c r="H80" s="187">
        <f t="shared" si="1"/>
        <v>2179817.7799999998</v>
      </c>
      <c r="I80" s="107"/>
    </row>
    <row r="81" spans="1:9" ht="37.5" customHeight="1">
      <c r="A81" s="29" t="s">
        <v>19</v>
      </c>
      <c r="B81" s="196" t="s">
        <v>5</v>
      </c>
      <c r="C81" s="196" t="s">
        <v>49</v>
      </c>
      <c r="D81" s="28">
        <v>4290000300</v>
      </c>
      <c r="E81" s="198">
        <v>800</v>
      </c>
      <c r="F81" s="187">
        <v>13270</v>
      </c>
      <c r="G81" s="94"/>
      <c r="H81" s="187">
        <f t="shared" si="1"/>
        <v>13270</v>
      </c>
      <c r="I81" s="107"/>
    </row>
    <row r="82" spans="1:9" ht="66" customHeight="1">
      <c r="A82" s="56" t="s">
        <v>491</v>
      </c>
      <c r="B82" s="196" t="s">
        <v>5</v>
      </c>
      <c r="C82" s="196" t="s">
        <v>49</v>
      </c>
      <c r="D82" s="196" t="s">
        <v>504</v>
      </c>
      <c r="E82" s="198">
        <v>100</v>
      </c>
      <c r="F82" s="187">
        <v>306403</v>
      </c>
      <c r="G82" s="94"/>
      <c r="H82" s="187">
        <f t="shared" si="1"/>
        <v>306403</v>
      </c>
      <c r="I82" s="99">
        <v>100</v>
      </c>
    </row>
    <row r="83" spans="1:9" ht="66" customHeight="1">
      <c r="A83" s="56" t="s">
        <v>492</v>
      </c>
      <c r="B83" s="196" t="s">
        <v>5</v>
      </c>
      <c r="C83" s="196" t="s">
        <v>49</v>
      </c>
      <c r="D83" s="196" t="s">
        <v>505</v>
      </c>
      <c r="E83" s="198">
        <v>100</v>
      </c>
      <c r="F83" s="187">
        <v>358778</v>
      </c>
      <c r="G83" s="94"/>
      <c r="H83" s="187">
        <f t="shared" si="1"/>
        <v>358778</v>
      </c>
      <c r="I83" s="99">
        <v>100</v>
      </c>
    </row>
    <row r="84" spans="1:9" ht="66" customHeight="1">
      <c r="A84" s="29" t="s">
        <v>678</v>
      </c>
      <c r="B84" s="196" t="s">
        <v>5</v>
      </c>
      <c r="C84" s="196" t="s">
        <v>49</v>
      </c>
      <c r="D84" s="28">
        <v>4290008100</v>
      </c>
      <c r="E84" s="198">
        <v>500</v>
      </c>
      <c r="F84" s="187">
        <v>966300</v>
      </c>
      <c r="G84" s="94"/>
      <c r="H84" s="187">
        <f t="shared" si="1"/>
        <v>966300</v>
      </c>
      <c r="I84" s="115"/>
    </row>
    <row r="85" spans="1:9" ht="93" customHeight="1">
      <c r="A85" s="27" t="s">
        <v>857</v>
      </c>
      <c r="B85" s="214" t="s">
        <v>5</v>
      </c>
      <c r="C85" s="52" t="s">
        <v>52</v>
      </c>
      <c r="D85" s="28">
        <v>1620108160</v>
      </c>
      <c r="E85" s="132">
        <v>500</v>
      </c>
      <c r="F85" s="187">
        <v>127000</v>
      </c>
      <c r="G85" s="94"/>
      <c r="H85" s="187">
        <f t="shared" si="1"/>
        <v>127000</v>
      </c>
      <c r="I85" s="115"/>
    </row>
    <row r="86" spans="1:9" ht="42" customHeight="1">
      <c r="A86" s="27" t="s">
        <v>672</v>
      </c>
      <c r="B86" s="196" t="s">
        <v>5</v>
      </c>
      <c r="C86" s="196" t="s">
        <v>52</v>
      </c>
      <c r="D86" s="28">
        <v>1710108010</v>
      </c>
      <c r="E86" s="198">
        <v>500</v>
      </c>
      <c r="F86" s="187">
        <v>6715000</v>
      </c>
      <c r="G86" s="94"/>
      <c r="H86" s="187">
        <f t="shared" si="1"/>
        <v>6715000</v>
      </c>
      <c r="I86" s="115"/>
    </row>
    <row r="87" spans="1:9" ht="54.75" customHeight="1">
      <c r="A87" s="58" t="s">
        <v>741</v>
      </c>
      <c r="B87" s="232" t="s">
        <v>5</v>
      </c>
      <c r="C87" s="232" t="s">
        <v>52</v>
      </c>
      <c r="D87" s="28">
        <v>4290008150</v>
      </c>
      <c r="E87" s="233">
        <v>500</v>
      </c>
      <c r="F87" s="187">
        <v>82000</v>
      </c>
      <c r="G87" s="94"/>
      <c r="H87" s="187">
        <f>F87+G87</f>
        <v>82000</v>
      </c>
      <c r="I87" s="115"/>
    </row>
    <row r="88" spans="1:9" ht="26.25" customHeight="1">
      <c r="A88" s="29" t="s">
        <v>120</v>
      </c>
      <c r="B88" s="196" t="s">
        <v>5</v>
      </c>
      <c r="C88" s="196" t="s">
        <v>53</v>
      </c>
      <c r="D88" s="196" t="s">
        <v>643</v>
      </c>
      <c r="E88" s="198">
        <v>800</v>
      </c>
      <c r="F88" s="98">
        <v>400000</v>
      </c>
      <c r="G88" s="94"/>
      <c r="H88" s="187">
        <f t="shared" si="1"/>
        <v>400000</v>
      </c>
      <c r="I88" s="107"/>
    </row>
    <row r="89" spans="1:9" ht="39" customHeight="1">
      <c r="A89" s="57" t="s">
        <v>653</v>
      </c>
      <c r="B89" s="196" t="s">
        <v>5</v>
      </c>
      <c r="C89" s="196" t="s">
        <v>216</v>
      </c>
      <c r="D89" s="196" t="s">
        <v>654</v>
      </c>
      <c r="E89" s="51">
        <v>500</v>
      </c>
      <c r="F89" s="187">
        <v>66200</v>
      </c>
      <c r="G89" s="138"/>
      <c r="H89" s="187">
        <f t="shared" si="1"/>
        <v>66200</v>
      </c>
      <c r="I89" s="114"/>
    </row>
    <row r="90" spans="1:9" ht="55.5" customHeight="1">
      <c r="A90" s="58" t="s">
        <v>741</v>
      </c>
      <c r="B90" s="196" t="s">
        <v>5</v>
      </c>
      <c r="C90" s="196" t="s">
        <v>216</v>
      </c>
      <c r="D90" s="28">
        <v>4290008150</v>
      </c>
      <c r="E90" s="132">
        <v>500</v>
      </c>
      <c r="F90" s="187">
        <v>430000</v>
      </c>
      <c r="G90" s="94"/>
      <c r="H90" s="187">
        <f t="shared" ref="H90" si="3">F90+G90</f>
        <v>430000</v>
      </c>
      <c r="I90" s="156"/>
    </row>
    <row r="91" spans="1:9" ht="69" customHeight="1">
      <c r="A91" s="50" t="s">
        <v>501</v>
      </c>
      <c r="B91" s="196" t="s">
        <v>5</v>
      </c>
      <c r="C91" s="196" t="s">
        <v>215</v>
      </c>
      <c r="D91" s="196" t="s">
        <v>502</v>
      </c>
      <c r="E91" s="51">
        <v>800</v>
      </c>
      <c r="F91" s="187">
        <v>360000</v>
      </c>
      <c r="G91" s="138"/>
      <c r="H91" s="187">
        <f t="shared" ref="H91" si="4">F91+G91</f>
        <v>360000</v>
      </c>
      <c r="I91" s="155"/>
    </row>
    <row r="92" spans="1:9" ht="52.5" customHeight="1">
      <c r="A92" s="29" t="s">
        <v>743</v>
      </c>
      <c r="B92" s="196" t="s">
        <v>5</v>
      </c>
      <c r="C92" s="196" t="s">
        <v>215</v>
      </c>
      <c r="D92" s="196" t="s">
        <v>744</v>
      </c>
      <c r="E92" s="51">
        <v>800</v>
      </c>
      <c r="F92" s="187">
        <v>936000</v>
      </c>
      <c r="G92" s="138"/>
      <c r="H92" s="187">
        <f>F92+G92</f>
        <v>936000</v>
      </c>
      <c r="I92" s="137"/>
    </row>
    <row r="93" spans="1:9" ht="31.5" customHeight="1">
      <c r="A93" s="50" t="s">
        <v>784</v>
      </c>
      <c r="B93" s="196" t="s">
        <v>5</v>
      </c>
      <c r="C93" s="196" t="s">
        <v>215</v>
      </c>
      <c r="D93" s="186" t="s">
        <v>785</v>
      </c>
      <c r="E93" s="198">
        <v>500</v>
      </c>
      <c r="F93" s="187">
        <v>220008</v>
      </c>
      <c r="G93" s="94"/>
      <c r="H93" s="187">
        <f>F93+G93</f>
        <v>220008</v>
      </c>
      <c r="I93" s="137"/>
    </row>
    <row r="94" spans="1:9" ht="54" customHeight="1">
      <c r="A94" s="50" t="s">
        <v>804</v>
      </c>
      <c r="B94" s="196" t="s">
        <v>5</v>
      </c>
      <c r="C94" s="196" t="s">
        <v>215</v>
      </c>
      <c r="D94" s="186" t="s">
        <v>805</v>
      </c>
      <c r="E94" s="198">
        <v>500</v>
      </c>
      <c r="F94" s="187">
        <v>9360547.9700000007</v>
      </c>
      <c r="G94" s="94"/>
      <c r="H94" s="187">
        <f>F94+G94</f>
        <v>9360547.9700000007</v>
      </c>
      <c r="I94" s="178"/>
    </row>
    <row r="95" spans="1:9" ht="41.25" customHeight="1">
      <c r="A95" s="48" t="s">
        <v>740</v>
      </c>
      <c r="B95" s="196" t="s">
        <v>5</v>
      </c>
      <c r="C95" s="196" t="s">
        <v>215</v>
      </c>
      <c r="D95" s="28">
        <v>4290008170</v>
      </c>
      <c r="E95" s="132">
        <v>500</v>
      </c>
      <c r="F95" s="187">
        <v>205240</v>
      </c>
      <c r="G95" s="94"/>
      <c r="H95" s="187">
        <f t="shared" si="1"/>
        <v>205240</v>
      </c>
      <c r="I95" s="137"/>
    </row>
    <row r="96" spans="1:9" ht="54.75" customHeight="1">
      <c r="A96" s="50" t="s">
        <v>657</v>
      </c>
      <c r="B96" s="196" t="s">
        <v>5</v>
      </c>
      <c r="C96" s="196" t="s">
        <v>215</v>
      </c>
      <c r="D96" s="196" t="s">
        <v>658</v>
      </c>
      <c r="E96" s="51">
        <v>500</v>
      </c>
      <c r="F96" s="187">
        <v>968600</v>
      </c>
      <c r="G96" s="138"/>
      <c r="H96" s="187">
        <f t="shared" si="1"/>
        <v>968600</v>
      </c>
      <c r="I96" s="114"/>
    </row>
    <row r="97" spans="1:9" ht="66.75" customHeight="1">
      <c r="A97" s="50" t="s">
        <v>206</v>
      </c>
      <c r="B97" s="196" t="s">
        <v>5</v>
      </c>
      <c r="C97" s="196" t="s">
        <v>215</v>
      </c>
      <c r="D97" s="196" t="s">
        <v>357</v>
      </c>
      <c r="E97" s="198">
        <v>800</v>
      </c>
      <c r="F97" s="98">
        <v>17731400</v>
      </c>
      <c r="G97" s="94"/>
      <c r="H97" s="187">
        <f t="shared" si="1"/>
        <v>17731400</v>
      </c>
      <c r="I97" s="107"/>
    </row>
    <row r="98" spans="1:9" ht="57.75" customHeight="1">
      <c r="A98" s="58" t="s">
        <v>741</v>
      </c>
      <c r="B98" s="196" t="s">
        <v>5</v>
      </c>
      <c r="C98" s="196" t="s">
        <v>217</v>
      </c>
      <c r="D98" s="28">
        <v>4290008150</v>
      </c>
      <c r="E98" s="208">
        <v>500</v>
      </c>
      <c r="F98" s="187">
        <v>131900</v>
      </c>
      <c r="G98" s="138"/>
      <c r="H98" s="187">
        <f t="shared" si="1"/>
        <v>131900</v>
      </c>
      <c r="I98" s="207"/>
    </row>
    <row r="99" spans="1:9" ht="41.25" customHeight="1">
      <c r="A99" s="50" t="s">
        <v>655</v>
      </c>
      <c r="B99" s="196" t="s">
        <v>5</v>
      </c>
      <c r="C99" s="196" t="s">
        <v>217</v>
      </c>
      <c r="D99" s="196" t="s">
        <v>656</v>
      </c>
      <c r="E99" s="51">
        <v>500</v>
      </c>
      <c r="F99" s="187">
        <v>1142900</v>
      </c>
      <c r="G99" s="138"/>
      <c r="H99" s="187">
        <f t="shared" si="1"/>
        <v>1142900</v>
      </c>
      <c r="I99" s="114"/>
    </row>
    <row r="100" spans="1:9" ht="53.25" customHeight="1">
      <c r="A100" s="50" t="s">
        <v>665</v>
      </c>
      <c r="B100" s="196" t="s">
        <v>5</v>
      </c>
      <c r="C100" s="196" t="s">
        <v>217</v>
      </c>
      <c r="D100" s="196" t="s">
        <v>666</v>
      </c>
      <c r="E100" s="51">
        <v>500</v>
      </c>
      <c r="F100" s="187">
        <v>248900</v>
      </c>
      <c r="G100" s="138"/>
      <c r="H100" s="187">
        <f t="shared" si="1"/>
        <v>248900</v>
      </c>
      <c r="I100" s="114"/>
    </row>
    <row r="101" spans="1:9" ht="65.25" customHeight="1">
      <c r="A101" s="50" t="s">
        <v>663</v>
      </c>
      <c r="B101" s="196" t="s">
        <v>5</v>
      </c>
      <c r="C101" s="196" t="s">
        <v>217</v>
      </c>
      <c r="D101" s="196" t="s">
        <v>664</v>
      </c>
      <c r="E101" s="51">
        <v>500</v>
      </c>
      <c r="F101" s="187">
        <v>360600</v>
      </c>
      <c r="G101" s="138"/>
      <c r="H101" s="187">
        <f t="shared" si="1"/>
        <v>360600</v>
      </c>
      <c r="I101" s="114"/>
    </row>
    <row r="102" spans="1:9" ht="77.25" customHeight="1">
      <c r="A102" s="29" t="s">
        <v>113</v>
      </c>
      <c r="B102" s="196" t="s">
        <v>5</v>
      </c>
      <c r="C102" s="196" t="s">
        <v>232</v>
      </c>
      <c r="D102" s="196" t="s">
        <v>617</v>
      </c>
      <c r="E102" s="198">
        <v>100</v>
      </c>
      <c r="F102" s="187">
        <v>1318678.32</v>
      </c>
      <c r="G102" s="94">
        <v>-4078.97</v>
      </c>
      <c r="H102" s="187">
        <f t="shared" si="1"/>
        <v>1314599.3500000001</v>
      </c>
      <c r="I102" s="107"/>
    </row>
    <row r="103" spans="1:9" ht="54.75" customHeight="1">
      <c r="A103" s="29" t="s">
        <v>164</v>
      </c>
      <c r="B103" s="196" t="s">
        <v>5</v>
      </c>
      <c r="C103" s="196" t="s">
        <v>232</v>
      </c>
      <c r="D103" s="196" t="s">
        <v>617</v>
      </c>
      <c r="E103" s="198">
        <v>200</v>
      </c>
      <c r="F103" s="187">
        <v>188134</v>
      </c>
      <c r="G103" s="94">
        <v>-4041.79</v>
      </c>
      <c r="H103" s="187">
        <f t="shared" ref="H103:H186" si="5">F103+G103</f>
        <v>184092.21</v>
      </c>
      <c r="I103" s="107"/>
    </row>
    <row r="104" spans="1:9" ht="41.25" customHeight="1">
      <c r="A104" s="29" t="s">
        <v>114</v>
      </c>
      <c r="B104" s="196" t="s">
        <v>5</v>
      </c>
      <c r="C104" s="196" t="s">
        <v>232</v>
      </c>
      <c r="D104" s="196" t="s">
        <v>617</v>
      </c>
      <c r="E104" s="198">
        <v>800</v>
      </c>
      <c r="F104" s="187">
        <v>400</v>
      </c>
      <c r="G104" s="94">
        <v>-400</v>
      </c>
      <c r="H104" s="187">
        <f t="shared" si="5"/>
        <v>0</v>
      </c>
      <c r="I104" s="107"/>
    </row>
    <row r="105" spans="1:9" ht="15.75" hidden="1" customHeight="1">
      <c r="A105" s="29"/>
      <c r="B105" s="196"/>
      <c r="C105" s="196"/>
      <c r="D105" s="53"/>
      <c r="E105" s="198"/>
      <c r="F105" s="98"/>
      <c r="G105" s="94"/>
      <c r="H105" s="187">
        <f t="shared" si="5"/>
        <v>0</v>
      </c>
      <c r="I105" s="43"/>
    </row>
    <row r="106" spans="1:9" ht="107.25" customHeight="1">
      <c r="A106" s="50" t="s">
        <v>527</v>
      </c>
      <c r="B106" s="196" t="s">
        <v>5</v>
      </c>
      <c r="C106" s="196" t="s">
        <v>232</v>
      </c>
      <c r="D106" s="110" t="s">
        <v>619</v>
      </c>
      <c r="E106" s="198">
        <v>100</v>
      </c>
      <c r="F106" s="187">
        <v>283301</v>
      </c>
      <c r="G106" s="94"/>
      <c r="H106" s="187">
        <f t="shared" si="5"/>
        <v>283301</v>
      </c>
      <c r="I106" s="43"/>
    </row>
    <row r="107" spans="1:9" ht="105" customHeight="1">
      <c r="A107" s="50" t="s">
        <v>396</v>
      </c>
      <c r="B107" s="196" t="s">
        <v>5</v>
      </c>
      <c r="C107" s="196" t="s">
        <v>232</v>
      </c>
      <c r="D107" s="110" t="s">
        <v>618</v>
      </c>
      <c r="E107" s="198">
        <v>100</v>
      </c>
      <c r="F107" s="98">
        <v>35522.68</v>
      </c>
      <c r="G107" s="94">
        <v>8520.76</v>
      </c>
      <c r="H107" s="187">
        <f t="shared" si="5"/>
        <v>44043.44</v>
      </c>
      <c r="I107" s="43"/>
    </row>
    <row r="108" spans="1:9" ht="66.75" customHeight="1">
      <c r="A108" s="56" t="s">
        <v>491</v>
      </c>
      <c r="B108" s="196" t="s">
        <v>5</v>
      </c>
      <c r="C108" s="196" t="s">
        <v>232</v>
      </c>
      <c r="D108" s="196" t="s">
        <v>620</v>
      </c>
      <c r="E108" s="198">
        <v>100</v>
      </c>
      <c r="F108" s="187">
        <v>101509</v>
      </c>
      <c r="G108" s="94"/>
      <c r="H108" s="187">
        <f t="shared" si="5"/>
        <v>101509</v>
      </c>
      <c r="I108" s="87">
        <v>100</v>
      </c>
    </row>
    <row r="109" spans="1:9" ht="65.25" customHeight="1">
      <c r="A109" s="56" t="s">
        <v>492</v>
      </c>
      <c r="B109" s="196" t="s">
        <v>5</v>
      </c>
      <c r="C109" s="196" t="s">
        <v>232</v>
      </c>
      <c r="D109" s="196" t="s">
        <v>621</v>
      </c>
      <c r="E109" s="198">
        <v>100</v>
      </c>
      <c r="F109" s="187">
        <v>50647</v>
      </c>
      <c r="G109" s="94"/>
      <c r="H109" s="187">
        <f t="shared" si="5"/>
        <v>50647</v>
      </c>
      <c r="I109" s="87">
        <v>100</v>
      </c>
    </row>
    <row r="110" spans="1:9" ht="41.25" customHeight="1">
      <c r="A110" s="29" t="s">
        <v>188</v>
      </c>
      <c r="B110" s="196" t="s">
        <v>5</v>
      </c>
      <c r="C110" s="196" t="s">
        <v>60</v>
      </c>
      <c r="D110" s="49">
        <v>1110100310</v>
      </c>
      <c r="E110" s="198">
        <v>200</v>
      </c>
      <c r="F110" s="187">
        <v>30000</v>
      </c>
      <c r="G110" s="94">
        <v>-19196.12</v>
      </c>
      <c r="H110" s="187">
        <f t="shared" si="5"/>
        <v>10803.880000000001</v>
      </c>
      <c r="I110" s="116"/>
    </row>
    <row r="111" spans="1:9" ht="79.5" customHeight="1">
      <c r="A111" s="29" t="s">
        <v>107</v>
      </c>
      <c r="B111" s="196" t="s">
        <v>5</v>
      </c>
      <c r="C111" s="196" t="s">
        <v>60</v>
      </c>
      <c r="D111" s="196" t="s">
        <v>604</v>
      </c>
      <c r="E111" s="198">
        <v>100</v>
      </c>
      <c r="F111" s="187">
        <v>2370566.11</v>
      </c>
      <c r="G111" s="94">
        <v>18800</v>
      </c>
      <c r="H111" s="187">
        <f t="shared" si="5"/>
        <v>2389366.11</v>
      </c>
      <c r="I111" s="43"/>
    </row>
    <row r="112" spans="1:9" ht="52.5" customHeight="1">
      <c r="A112" s="29" t="s">
        <v>161</v>
      </c>
      <c r="B112" s="196" t="s">
        <v>5</v>
      </c>
      <c r="C112" s="196" t="s">
        <v>60</v>
      </c>
      <c r="D112" s="196" t="s">
        <v>604</v>
      </c>
      <c r="E112" s="198">
        <v>200</v>
      </c>
      <c r="F112" s="187">
        <v>1759235</v>
      </c>
      <c r="G112" s="94">
        <v>-32699</v>
      </c>
      <c r="H112" s="187">
        <f t="shared" si="5"/>
        <v>1726536</v>
      </c>
      <c r="I112" s="43"/>
    </row>
    <row r="113" spans="1:11" ht="42" customHeight="1">
      <c r="A113" s="29" t="s">
        <v>108</v>
      </c>
      <c r="B113" s="196" t="s">
        <v>5</v>
      </c>
      <c r="C113" s="196" t="s">
        <v>60</v>
      </c>
      <c r="D113" s="196" t="s">
        <v>604</v>
      </c>
      <c r="E113" s="198">
        <v>800</v>
      </c>
      <c r="F113" s="187">
        <v>10800</v>
      </c>
      <c r="G113" s="94">
        <v>-6101</v>
      </c>
      <c r="H113" s="187">
        <f t="shared" si="5"/>
        <v>4699</v>
      </c>
      <c r="I113" s="43"/>
    </row>
    <row r="114" spans="1:11" ht="41.25" customHeight="1">
      <c r="A114" s="29" t="s">
        <v>162</v>
      </c>
      <c r="B114" s="196" t="s">
        <v>5</v>
      </c>
      <c r="C114" s="196" t="s">
        <v>60</v>
      </c>
      <c r="D114" s="196" t="s">
        <v>605</v>
      </c>
      <c r="E114" s="198">
        <v>200</v>
      </c>
      <c r="F114" s="187">
        <v>96900</v>
      </c>
      <c r="G114" s="94"/>
      <c r="H114" s="187">
        <f t="shared" si="5"/>
        <v>96900</v>
      </c>
      <c r="I114" s="43"/>
    </row>
    <row r="115" spans="1:11" ht="55.5" customHeight="1">
      <c r="A115" s="66" t="s">
        <v>630</v>
      </c>
      <c r="B115" s="196" t="s">
        <v>5</v>
      </c>
      <c r="C115" s="196" t="s">
        <v>60</v>
      </c>
      <c r="D115" s="186" t="s">
        <v>679</v>
      </c>
      <c r="E115" s="198">
        <v>200</v>
      </c>
      <c r="F115" s="187">
        <v>24000</v>
      </c>
      <c r="G115" s="94"/>
      <c r="H115" s="187">
        <f t="shared" si="5"/>
        <v>24000</v>
      </c>
      <c r="I115" s="90"/>
    </row>
    <row r="116" spans="1:11" ht="39" customHeight="1">
      <c r="A116" s="29" t="s">
        <v>180</v>
      </c>
      <c r="B116" s="196" t="s">
        <v>5</v>
      </c>
      <c r="C116" s="196" t="s">
        <v>60</v>
      </c>
      <c r="D116" s="196" t="s">
        <v>607</v>
      </c>
      <c r="E116" s="198">
        <v>200</v>
      </c>
      <c r="F116" s="187">
        <v>548866.31000000006</v>
      </c>
      <c r="G116" s="94">
        <v>29288.69</v>
      </c>
      <c r="H116" s="187">
        <f t="shared" si="5"/>
        <v>578155</v>
      </c>
      <c r="I116" s="43"/>
    </row>
    <row r="117" spans="1:11" ht="39" customHeight="1">
      <c r="A117" s="29" t="s">
        <v>955</v>
      </c>
      <c r="B117" s="261" t="s">
        <v>5</v>
      </c>
      <c r="C117" s="261" t="s">
        <v>60</v>
      </c>
      <c r="D117" s="186" t="s">
        <v>956</v>
      </c>
      <c r="E117" s="262">
        <v>200</v>
      </c>
      <c r="F117" s="187"/>
      <c r="G117" s="94">
        <v>10711.31</v>
      </c>
      <c r="H117" s="187">
        <f t="shared" si="5"/>
        <v>10711.31</v>
      </c>
      <c r="I117" s="90"/>
    </row>
    <row r="118" spans="1:11" ht="56.25" customHeight="1">
      <c r="A118" s="29" t="s">
        <v>830</v>
      </c>
      <c r="B118" s="196" t="s">
        <v>5</v>
      </c>
      <c r="C118" s="196" t="s">
        <v>60</v>
      </c>
      <c r="D118" s="186" t="s">
        <v>829</v>
      </c>
      <c r="E118" s="198">
        <v>200</v>
      </c>
      <c r="F118" s="187">
        <v>1128868.69</v>
      </c>
      <c r="G118" s="94"/>
      <c r="H118" s="187">
        <f>F118+G118</f>
        <v>1128868.69</v>
      </c>
      <c r="I118" s="90"/>
    </row>
    <row r="119" spans="1:11" ht="91.5" customHeight="1">
      <c r="A119" s="50" t="s">
        <v>526</v>
      </c>
      <c r="B119" s="196" t="s">
        <v>5</v>
      </c>
      <c r="C119" s="196" t="s">
        <v>60</v>
      </c>
      <c r="D119" s="186" t="s">
        <v>609</v>
      </c>
      <c r="E119" s="198">
        <v>100</v>
      </c>
      <c r="F119" s="187">
        <v>2337605</v>
      </c>
      <c r="G119" s="94"/>
      <c r="H119" s="187">
        <f t="shared" si="5"/>
        <v>2337605</v>
      </c>
      <c r="I119" s="9">
        <v>442.7</v>
      </c>
    </row>
    <row r="120" spans="1:11" ht="92.25" customHeight="1">
      <c r="A120" s="29" t="s">
        <v>343</v>
      </c>
      <c r="B120" s="196" t="s">
        <v>5</v>
      </c>
      <c r="C120" s="196" t="s">
        <v>60</v>
      </c>
      <c r="D120" s="196" t="s">
        <v>610</v>
      </c>
      <c r="E120" s="198">
        <v>100</v>
      </c>
      <c r="F120" s="187">
        <v>259733.89</v>
      </c>
      <c r="G120" s="94"/>
      <c r="H120" s="187">
        <f t="shared" si="5"/>
        <v>259733.89</v>
      </c>
      <c r="I120" s="43"/>
    </row>
    <row r="121" spans="1:11" ht="65.25" customHeight="1">
      <c r="A121" s="56" t="s">
        <v>491</v>
      </c>
      <c r="B121" s="196" t="s">
        <v>5</v>
      </c>
      <c r="C121" s="196" t="s">
        <v>60</v>
      </c>
      <c r="D121" s="196" t="s">
        <v>611</v>
      </c>
      <c r="E121" s="198">
        <v>100</v>
      </c>
      <c r="F121" s="187">
        <v>196648</v>
      </c>
      <c r="G121" s="94"/>
      <c r="H121" s="187">
        <f t="shared" si="5"/>
        <v>196648</v>
      </c>
      <c r="I121" s="87">
        <v>100</v>
      </c>
    </row>
    <row r="122" spans="1:11" ht="67.5" customHeight="1">
      <c r="A122" s="56" t="s">
        <v>492</v>
      </c>
      <c r="B122" s="196" t="s">
        <v>5</v>
      </c>
      <c r="C122" s="196" t="s">
        <v>60</v>
      </c>
      <c r="D122" s="196" t="s">
        <v>612</v>
      </c>
      <c r="E122" s="198">
        <v>100</v>
      </c>
      <c r="F122" s="187">
        <v>110185</v>
      </c>
      <c r="G122" s="94"/>
      <c r="H122" s="187">
        <f t="shared" si="5"/>
        <v>110185</v>
      </c>
      <c r="I122" s="87">
        <v>100</v>
      </c>
    </row>
    <row r="123" spans="1:11" ht="94.5" customHeight="1">
      <c r="A123" s="29" t="s">
        <v>334</v>
      </c>
      <c r="B123" s="196" t="s">
        <v>5</v>
      </c>
      <c r="C123" s="196" t="s">
        <v>60</v>
      </c>
      <c r="D123" s="186" t="s">
        <v>614</v>
      </c>
      <c r="E123" s="198">
        <v>100</v>
      </c>
      <c r="F123" s="187">
        <v>1453100</v>
      </c>
      <c r="G123" s="94">
        <v>-11410</v>
      </c>
      <c r="H123" s="187">
        <f t="shared" si="5"/>
        <v>1441690</v>
      </c>
      <c r="I123" s="43"/>
    </row>
    <row r="124" spans="1:11" ht="65.25" customHeight="1">
      <c r="A124" s="29" t="s">
        <v>385</v>
      </c>
      <c r="B124" s="196" t="s">
        <v>5</v>
      </c>
      <c r="C124" s="196" t="s">
        <v>60</v>
      </c>
      <c r="D124" s="186" t="s">
        <v>614</v>
      </c>
      <c r="E124" s="198">
        <v>200</v>
      </c>
      <c r="F124" s="187">
        <v>391900</v>
      </c>
      <c r="G124" s="94">
        <v>-8590</v>
      </c>
      <c r="H124" s="187">
        <f t="shared" si="5"/>
        <v>383310</v>
      </c>
      <c r="I124" s="45"/>
    </row>
    <row r="125" spans="1:11" ht="54.75" customHeight="1">
      <c r="A125" s="29" t="s">
        <v>628</v>
      </c>
      <c r="B125" s="196" t="s">
        <v>5</v>
      </c>
      <c r="C125" s="196" t="s">
        <v>60</v>
      </c>
      <c r="D125" s="186" t="s">
        <v>629</v>
      </c>
      <c r="E125" s="198">
        <v>500</v>
      </c>
      <c r="F125" s="187">
        <v>594067</v>
      </c>
      <c r="G125" s="94"/>
      <c r="H125" s="187">
        <f t="shared" si="5"/>
        <v>594067</v>
      </c>
      <c r="I125" s="90"/>
    </row>
    <row r="126" spans="1:11" ht="54.75" customHeight="1">
      <c r="A126" s="58" t="s">
        <v>741</v>
      </c>
      <c r="B126" s="232" t="s">
        <v>5</v>
      </c>
      <c r="C126" s="232" t="s">
        <v>60</v>
      </c>
      <c r="D126" s="28">
        <v>4290008150</v>
      </c>
      <c r="E126" s="233">
        <v>500</v>
      </c>
      <c r="F126" s="187">
        <v>282100</v>
      </c>
      <c r="G126" s="94"/>
      <c r="H126" s="187">
        <f>F126+G126</f>
        <v>282100</v>
      </c>
      <c r="I126" s="90"/>
    </row>
    <row r="127" spans="1:11" ht="27.75" customHeight="1">
      <c r="A127" s="54" t="s">
        <v>76</v>
      </c>
      <c r="B127" s="55" t="s">
        <v>6</v>
      </c>
      <c r="C127" s="196"/>
      <c r="D127" s="196"/>
      <c r="E127" s="28"/>
      <c r="F127" s="93">
        <f>SUM(F129:F215)+F128</f>
        <v>148883863.37</v>
      </c>
      <c r="G127" s="93">
        <f>SUM(G129:G215)+G128</f>
        <v>-971793.92000000004</v>
      </c>
      <c r="H127" s="93">
        <f>SUM(H129:H215)+H128</f>
        <v>147912069.44999999</v>
      </c>
      <c r="I127" s="93">
        <f t="shared" ref="I127:K127" si="6">SUM(I129:I215)</f>
        <v>1397.8</v>
      </c>
      <c r="J127" s="93">
        <f t="shared" si="6"/>
        <v>0</v>
      </c>
      <c r="K127" s="93">
        <f t="shared" si="6"/>
        <v>0</v>
      </c>
    </row>
    <row r="128" spans="1:11" ht="54.75" customHeight="1">
      <c r="A128" s="50" t="s">
        <v>676</v>
      </c>
      <c r="B128" s="223" t="s">
        <v>6</v>
      </c>
      <c r="C128" s="223" t="s">
        <v>55</v>
      </c>
      <c r="D128" s="28">
        <v>2010100940</v>
      </c>
      <c r="E128" s="224">
        <v>200</v>
      </c>
      <c r="F128" s="187">
        <v>30000</v>
      </c>
      <c r="G128" s="94"/>
      <c r="H128" s="187">
        <f>F128+G128</f>
        <v>30000</v>
      </c>
      <c r="I128" s="226"/>
      <c r="J128" s="226"/>
      <c r="K128" s="226"/>
    </row>
    <row r="129" spans="1:9" ht="42" customHeight="1">
      <c r="A129" s="50" t="s">
        <v>711</v>
      </c>
      <c r="B129" s="196" t="s">
        <v>6</v>
      </c>
      <c r="C129" s="196" t="s">
        <v>55</v>
      </c>
      <c r="D129" s="196" t="s">
        <v>548</v>
      </c>
      <c r="E129" s="198">
        <v>200</v>
      </c>
      <c r="F129" s="187">
        <v>1094874.75</v>
      </c>
      <c r="G129" s="94"/>
      <c r="H129" s="187">
        <f t="shared" si="5"/>
        <v>1094874.75</v>
      </c>
      <c r="I129" s="43"/>
    </row>
    <row r="130" spans="1:9" ht="57.75" customHeight="1">
      <c r="A130" s="29" t="s">
        <v>820</v>
      </c>
      <c r="B130" s="196" t="s">
        <v>6</v>
      </c>
      <c r="C130" s="196" t="s">
        <v>55</v>
      </c>
      <c r="D130" s="196" t="s">
        <v>819</v>
      </c>
      <c r="E130" s="51">
        <v>200</v>
      </c>
      <c r="F130" s="94">
        <v>252525.25</v>
      </c>
      <c r="G130" s="138"/>
      <c r="H130" s="187">
        <f t="shared" ref="H130" si="7">F130+G130</f>
        <v>252525.25</v>
      </c>
      <c r="I130" s="90"/>
    </row>
    <row r="131" spans="1:9" ht="83.25" customHeight="1">
      <c r="A131" s="337" t="s">
        <v>340</v>
      </c>
      <c r="B131" s="368" t="s">
        <v>6</v>
      </c>
      <c r="C131" s="368" t="s">
        <v>55</v>
      </c>
      <c r="D131" s="368" t="s">
        <v>554</v>
      </c>
      <c r="E131" s="366">
        <v>200</v>
      </c>
      <c r="F131" s="342">
        <v>24841</v>
      </c>
      <c r="G131" s="353"/>
      <c r="H131" s="342">
        <f t="shared" si="5"/>
        <v>24841</v>
      </c>
      <c r="I131" s="43"/>
    </row>
    <row r="132" spans="1:9" ht="33.75" customHeight="1">
      <c r="A132" s="338"/>
      <c r="B132" s="339"/>
      <c r="C132" s="339"/>
      <c r="D132" s="339"/>
      <c r="E132" s="340"/>
      <c r="F132" s="343"/>
      <c r="G132" s="354"/>
      <c r="H132" s="343"/>
      <c r="I132" s="43"/>
    </row>
    <row r="133" spans="1:9" ht="80.25" customHeight="1">
      <c r="A133" s="65" t="s">
        <v>680</v>
      </c>
      <c r="B133" s="113" t="s">
        <v>6</v>
      </c>
      <c r="C133" s="113" t="s">
        <v>55</v>
      </c>
      <c r="D133" s="113" t="s">
        <v>561</v>
      </c>
      <c r="E133" s="71">
        <v>100</v>
      </c>
      <c r="F133" s="95">
        <v>1581774</v>
      </c>
      <c r="G133" s="95">
        <v>22340</v>
      </c>
      <c r="H133" s="187">
        <f t="shared" si="5"/>
        <v>1604114</v>
      </c>
      <c r="I133" s="90"/>
    </row>
    <row r="134" spans="1:9" ht="55.5" customHeight="1">
      <c r="A134" s="29" t="s">
        <v>155</v>
      </c>
      <c r="B134" s="196" t="s">
        <v>6</v>
      </c>
      <c r="C134" s="196" t="s">
        <v>55</v>
      </c>
      <c r="D134" s="196" t="s">
        <v>561</v>
      </c>
      <c r="E134" s="198">
        <v>200</v>
      </c>
      <c r="F134" s="187">
        <v>3765926</v>
      </c>
      <c r="G134" s="94">
        <v>114880</v>
      </c>
      <c r="H134" s="187">
        <f t="shared" si="5"/>
        <v>3880806</v>
      </c>
      <c r="I134" s="43"/>
    </row>
    <row r="135" spans="1:9" ht="40.5" customHeight="1">
      <c r="A135" s="29" t="s">
        <v>84</v>
      </c>
      <c r="B135" s="196" t="s">
        <v>6</v>
      </c>
      <c r="C135" s="196" t="s">
        <v>55</v>
      </c>
      <c r="D135" s="196" t="s">
        <v>561</v>
      </c>
      <c r="E135" s="198">
        <v>800</v>
      </c>
      <c r="F135" s="187">
        <v>166200</v>
      </c>
      <c r="G135" s="94">
        <v>-180</v>
      </c>
      <c r="H135" s="187">
        <f t="shared" si="5"/>
        <v>166020</v>
      </c>
      <c r="I135" s="43"/>
    </row>
    <row r="136" spans="1:9" ht="40.5" customHeight="1">
      <c r="A136" s="29" t="s">
        <v>156</v>
      </c>
      <c r="B136" s="196" t="s">
        <v>6</v>
      </c>
      <c r="C136" s="196" t="s">
        <v>55</v>
      </c>
      <c r="D136" s="196" t="s">
        <v>562</v>
      </c>
      <c r="E136" s="198">
        <v>200</v>
      </c>
      <c r="F136" s="187">
        <v>837950</v>
      </c>
      <c r="G136" s="94"/>
      <c r="H136" s="187">
        <f t="shared" si="5"/>
        <v>837950</v>
      </c>
      <c r="I136" s="43"/>
    </row>
    <row r="137" spans="1:9" ht="25.5">
      <c r="A137" s="29" t="s">
        <v>157</v>
      </c>
      <c r="B137" s="196" t="s">
        <v>6</v>
      </c>
      <c r="C137" s="196" t="s">
        <v>55</v>
      </c>
      <c r="D137" s="196" t="s">
        <v>563</v>
      </c>
      <c r="E137" s="198">
        <v>200</v>
      </c>
      <c r="F137" s="187">
        <v>1063200</v>
      </c>
      <c r="G137" s="94">
        <v>-111000</v>
      </c>
      <c r="H137" s="187">
        <f t="shared" si="5"/>
        <v>952200</v>
      </c>
      <c r="I137" s="43"/>
    </row>
    <row r="138" spans="1:9" ht="135.75" customHeight="1">
      <c r="A138" s="29" t="s">
        <v>529</v>
      </c>
      <c r="B138" s="196" t="s">
        <v>6</v>
      </c>
      <c r="C138" s="196" t="s">
        <v>55</v>
      </c>
      <c r="D138" s="196" t="s">
        <v>576</v>
      </c>
      <c r="E138" s="198">
        <v>100</v>
      </c>
      <c r="F138" s="187">
        <v>8378775</v>
      </c>
      <c r="G138" s="94"/>
      <c r="H138" s="187">
        <f t="shared" si="5"/>
        <v>8378775</v>
      </c>
      <c r="I138" s="43"/>
    </row>
    <row r="139" spans="1:9" ht="105.75" customHeight="1">
      <c r="A139" s="29" t="s">
        <v>530</v>
      </c>
      <c r="B139" s="196" t="s">
        <v>6</v>
      </c>
      <c r="C139" s="196" t="s">
        <v>55</v>
      </c>
      <c r="D139" s="196" t="s">
        <v>576</v>
      </c>
      <c r="E139" s="198">
        <v>200</v>
      </c>
      <c r="F139" s="187">
        <v>50596</v>
      </c>
      <c r="G139" s="94"/>
      <c r="H139" s="187">
        <f t="shared" si="5"/>
        <v>50596</v>
      </c>
      <c r="I139" s="43"/>
    </row>
    <row r="140" spans="1:9" ht="65.25" customHeight="1">
      <c r="A140" s="56" t="s">
        <v>491</v>
      </c>
      <c r="B140" s="196" t="s">
        <v>6</v>
      </c>
      <c r="C140" s="196" t="s">
        <v>55</v>
      </c>
      <c r="D140" s="196" t="s">
        <v>564</v>
      </c>
      <c r="E140" s="198">
        <v>100</v>
      </c>
      <c r="F140" s="187">
        <v>572294</v>
      </c>
      <c r="G140" s="94"/>
      <c r="H140" s="187">
        <f t="shared" si="5"/>
        <v>572294</v>
      </c>
      <c r="I140" s="88">
        <v>100</v>
      </c>
    </row>
    <row r="141" spans="1:9" ht="64.5" customHeight="1">
      <c r="A141" s="56" t="s">
        <v>492</v>
      </c>
      <c r="B141" s="196" t="s">
        <v>6</v>
      </c>
      <c r="C141" s="196" t="s">
        <v>55</v>
      </c>
      <c r="D141" s="196" t="s">
        <v>565</v>
      </c>
      <c r="E141" s="198">
        <v>100</v>
      </c>
      <c r="F141" s="187">
        <v>198602</v>
      </c>
      <c r="G141" s="94"/>
      <c r="H141" s="187">
        <f t="shared" si="5"/>
        <v>198602</v>
      </c>
      <c r="I141" s="88">
        <v>100</v>
      </c>
    </row>
    <row r="142" spans="1:9" ht="118.5" customHeight="1">
      <c r="A142" s="193" t="s">
        <v>836</v>
      </c>
      <c r="B142" s="196" t="s">
        <v>6</v>
      </c>
      <c r="C142" s="196" t="s">
        <v>56</v>
      </c>
      <c r="D142" s="196" t="s">
        <v>833</v>
      </c>
      <c r="E142" s="51">
        <v>100</v>
      </c>
      <c r="F142" s="187">
        <v>442680</v>
      </c>
      <c r="G142" s="94"/>
      <c r="H142" s="187">
        <f>F142+G142</f>
        <v>442680</v>
      </c>
      <c r="I142" s="115"/>
    </row>
    <row r="143" spans="1:9" ht="92.25" customHeight="1">
      <c r="A143" s="193" t="s">
        <v>837</v>
      </c>
      <c r="B143" s="196" t="s">
        <v>6</v>
      </c>
      <c r="C143" s="196" t="s">
        <v>56</v>
      </c>
      <c r="D143" s="196" t="s">
        <v>833</v>
      </c>
      <c r="E143" s="51">
        <v>600</v>
      </c>
      <c r="F143" s="187">
        <v>937440</v>
      </c>
      <c r="G143" s="94"/>
      <c r="H143" s="187">
        <f>F143+G143</f>
        <v>937440</v>
      </c>
      <c r="I143" s="115"/>
    </row>
    <row r="144" spans="1:9" ht="42.75" customHeight="1">
      <c r="A144" s="67" t="s">
        <v>793</v>
      </c>
      <c r="B144" s="196" t="s">
        <v>6</v>
      </c>
      <c r="C144" s="196" t="s">
        <v>56</v>
      </c>
      <c r="D144" s="196" t="s">
        <v>746</v>
      </c>
      <c r="E144" s="49">
        <v>200</v>
      </c>
      <c r="F144" s="187">
        <v>500000</v>
      </c>
      <c r="G144" s="187"/>
      <c r="H144" s="187">
        <f>F144+G144</f>
        <v>500000</v>
      </c>
      <c r="I144" s="115"/>
    </row>
    <row r="145" spans="1:9" ht="51.75" customHeight="1">
      <c r="A145" s="67" t="s">
        <v>745</v>
      </c>
      <c r="B145" s="196" t="s">
        <v>6</v>
      </c>
      <c r="C145" s="196" t="s">
        <v>56</v>
      </c>
      <c r="D145" s="196" t="s">
        <v>746</v>
      </c>
      <c r="E145" s="49">
        <v>600</v>
      </c>
      <c r="F145" s="187">
        <v>1450000</v>
      </c>
      <c r="G145" s="187"/>
      <c r="H145" s="187">
        <f>F145+G145</f>
        <v>1450000</v>
      </c>
      <c r="I145" s="115"/>
    </row>
    <row r="146" spans="1:9" ht="42" customHeight="1">
      <c r="A146" s="29" t="s">
        <v>709</v>
      </c>
      <c r="B146" s="196" t="s">
        <v>6</v>
      </c>
      <c r="C146" s="196" t="s">
        <v>56</v>
      </c>
      <c r="D146" s="196" t="s">
        <v>547</v>
      </c>
      <c r="E146" s="198">
        <v>200</v>
      </c>
      <c r="F146" s="187">
        <v>3582700</v>
      </c>
      <c r="G146" s="94"/>
      <c r="H146" s="187">
        <f t="shared" si="5"/>
        <v>3582700</v>
      </c>
      <c r="I146" s="75"/>
    </row>
    <row r="147" spans="1:9" ht="54.75" customHeight="1">
      <c r="A147" s="29" t="s">
        <v>710</v>
      </c>
      <c r="B147" s="196" t="s">
        <v>6</v>
      </c>
      <c r="C147" s="196" t="s">
        <v>56</v>
      </c>
      <c r="D147" s="196" t="s">
        <v>547</v>
      </c>
      <c r="E147" s="198">
        <v>600</v>
      </c>
      <c r="F147" s="187">
        <v>5826860</v>
      </c>
      <c r="G147" s="94"/>
      <c r="H147" s="187">
        <f t="shared" si="5"/>
        <v>5826860</v>
      </c>
      <c r="I147" s="75"/>
    </row>
    <row r="148" spans="1:9" ht="91.5" customHeight="1">
      <c r="A148" s="57" t="s">
        <v>750</v>
      </c>
      <c r="B148" s="196" t="s">
        <v>6</v>
      </c>
      <c r="C148" s="196" t="s">
        <v>56</v>
      </c>
      <c r="D148" s="196" t="s">
        <v>747</v>
      </c>
      <c r="E148" s="198">
        <v>600</v>
      </c>
      <c r="F148" s="94">
        <v>1117171.53</v>
      </c>
      <c r="G148" s="94"/>
      <c r="H148" s="187">
        <f t="shared" si="5"/>
        <v>1117171.53</v>
      </c>
      <c r="I148" s="90"/>
    </row>
    <row r="149" spans="1:9" ht="54.75" customHeight="1">
      <c r="A149" s="29" t="s">
        <v>770</v>
      </c>
      <c r="B149" s="196" t="s">
        <v>6</v>
      </c>
      <c r="C149" s="196" t="s">
        <v>56</v>
      </c>
      <c r="D149" s="196" t="s">
        <v>749</v>
      </c>
      <c r="E149" s="198">
        <v>200</v>
      </c>
      <c r="F149" s="94">
        <v>2261214.4</v>
      </c>
      <c r="G149" s="94"/>
      <c r="H149" s="187">
        <f t="shared" si="5"/>
        <v>2261214.4</v>
      </c>
      <c r="I149" s="90"/>
    </row>
    <row r="150" spans="1:9" ht="54.75" customHeight="1">
      <c r="A150" s="29" t="s">
        <v>539</v>
      </c>
      <c r="B150" s="196" t="s">
        <v>6</v>
      </c>
      <c r="C150" s="196" t="s">
        <v>56</v>
      </c>
      <c r="D150" s="196" t="s">
        <v>568</v>
      </c>
      <c r="E150" s="51">
        <v>200</v>
      </c>
      <c r="F150" s="187">
        <v>455700</v>
      </c>
      <c r="G150" s="138">
        <v>-157134.98000000001</v>
      </c>
      <c r="H150" s="187">
        <f t="shared" si="5"/>
        <v>298565.02</v>
      </c>
      <c r="I150" s="90"/>
    </row>
    <row r="151" spans="1:9" ht="54.75" customHeight="1">
      <c r="A151" s="29" t="s">
        <v>540</v>
      </c>
      <c r="B151" s="196" t="s">
        <v>6</v>
      </c>
      <c r="C151" s="196" t="s">
        <v>56</v>
      </c>
      <c r="D151" s="196" t="s">
        <v>568</v>
      </c>
      <c r="E151" s="51">
        <v>600</v>
      </c>
      <c r="F151" s="187">
        <v>1222564.44</v>
      </c>
      <c r="G151" s="138">
        <v>-296218.71999999997</v>
      </c>
      <c r="H151" s="187">
        <f t="shared" si="5"/>
        <v>926345.72</v>
      </c>
      <c r="I151" s="90"/>
    </row>
    <row r="152" spans="1:9" ht="42.75" customHeight="1">
      <c r="A152" s="29" t="s">
        <v>786</v>
      </c>
      <c r="B152" s="196" t="s">
        <v>6</v>
      </c>
      <c r="C152" s="196" t="s">
        <v>56</v>
      </c>
      <c r="D152" s="196" t="s">
        <v>752</v>
      </c>
      <c r="E152" s="51">
        <v>200</v>
      </c>
      <c r="F152" s="187">
        <v>60444</v>
      </c>
      <c r="G152" s="138"/>
      <c r="H152" s="187">
        <f t="shared" si="5"/>
        <v>60444</v>
      </c>
      <c r="I152" s="90"/>
    </row>
    <row r="153" spans="1:9" ht="53.25" customHeight="1">
      <c r="A153" s="29" t="s">
        <v>787</v>
      </c>
      <c r="B153" s="196" t="s">
        <v>6</v>
      </c>
      <c r="C153" s="196" t="s">
        <v>56</v>
      </c>
      <c r="D153" s="196" t="s">
        <v>752</v>
      </c>
      <c r="E153" s="51">
        <v>600</v>
      </c>
      <c r="F153" s="187">
        <v>275171.57</v>
      </c>
      <c r="G153" s="138"/>
      <c r="H153" s="187">
        <f t="shared" si="5"/>
        <v>275171.57</v>
      </c>
      <c r="I153" s="90"/>
    </row>
    <row r="154" spans="1:9" ht="53.25" customHeight="1">
      <c r="A154" s="29" t="s">
        <v>794</v>
      </c>
      <c r="B154" s="196" t="s">
        <v>6</v>
      </c>
      <c r="C154" s="196" t="s">
        <v>56</v>
      </c>
      <c r="D154" s="196" t="s">
        <v>795</v>
      </c>
      <c r="E154" s="51">
        <v>200</v>
      </c>
      <c r="F154" s="138">
        <v>11257.1</v>
      </c>
      <c r="G154" s="138"/>
      <c r="H154" s="187">
        <f t="shared" si="5"/>
        <v>11257.1</v>
      </c>
      <c r="I154" s="90"/>
    </row>
    <row r="155" spans="1:9" ht="53.25" customHeight="1">
      <c r="A155" s="29" t="s">
        <v>796</v>
      </c>
      <c r="B155" s="196" t="s">
        <v>6</v>
      </c>
      <c r="C155" s="196" t="s">
        <v>56</v>
      </c>
      <c r="D155" s="196" t="s">
        <v>795</v>
      </c>
      <c r="E155" s="51">
        <v>600</v>
      </c>
      <c r="F155" s="138">
        <v>29241.99</v>
      </c>
      <c r="G155" s="138"/>
      <c r="H155" s="187">
        <f>F155+G155</f>
        <v>29241.99</v>
      </c>
      <c r="I155" s="90"/>
    </row>
    <row r="156" spans="1:9" ht="53.25" customHeight="1">
      <c r="A156" s="29" t="s">
        <v>849</v>
      </c>
      <c r="B156" s="196" t="s">
        <v>6</v>
      </c>
      <c r="C156" s="196" t="s">
        <v>56</v>
      </c>
      <c r="D156" s="210" t="s">
        <v>855</v>
      </c>
      <c r="E156" s="51">
        <v>200</v>
      </c>
      <c r="F156" s="138">
        <v>363405.6</v>
      </c>
      <c r="G156" s="138"/>
      <c r="H156" s="187">
        <f t="shared" ref="H156:H157" si="8">F156+G156</f>
        <v>363405.6</v>
      </c>
      <c r="I156" s="90"/>
    </row>
    <row r="157" spans="1:9" ht="69" customHeight="1">
      <c r="A157" s="29" t="s">
        <v>850</v>
      </c>
      <c r="B157" s="196" t="s">
        <v>6</v>
      </c>
      <c r="C157" s="196" t="s">
        <v>56</v>
      </c>
      <c r="D157" s="210" t="s">
        <v>855</v>
      </c>
      <c r="E157" s="51">
        <v>600</v>
      </c>
      <c r="F157" s="138">
        <v>1222752.96</v>
      </c>
      <c r="G157" s="138"/>
      <c r="H157" s="187">
        <f t="shared" si="8"/>
        <v>1222752.96</v>
      </c>
      <c r="I157" s="90"/>
    </row>
    <row r="158" spans="1:9" ht="93.75" customHeight="1">
      <c r="A158" s="48" t="s">
        <v>153</v>
      </c>
      <c r="B158" s="196" t="s">
        <v>6</v>
      </c>
      <c r="C158" s="196" t="s">
        <v>56</v>
      </c>
      <c r="D158" s="196" t="s">
        <v>553</v>
      </c>
      <c r="E158" s="198">
        <v>200</v>
      </c>
      <c r="F158" s="187">
        <v>72690</v>
      </c>
      <c r="G158" s="94"/>
      <c r="H158" s="187">
        <f t="shared" si="5"/>
        <v>72690</v>
      </c>
      <c r="I158" s="43"/>
    </row>
    <row r="159" spans="1:9" ht="93.75" customHeight="1">
      <c r="A159" s="48" t="s">
        <v>521</v>
      </c>
      <c r="B159" s="196" t="s">
        <v>6</v>
      </c>
      <c r="C159" s="196" t="s">
        <v>56</v>
      </c>
      <c r="D159" s="196" t="s">
        <v>553</v>
      </c>
      <c r="E159" s="198">
        <v>600</v>
      </c>
      <c r="F159" s="199">
        <v>36345</v>
      </c>
      <c r="G159" s="201"/>
      <c r="H159" s="187">
        <f t="shared" si="5"/>
        <v>36345</v>
      </c>
      <c r="I159" s="43"/>
    </row>
    <row r="160" spans="1:9" ht="9.75" hidden="1" customHeight="1">
      <c r="A160" s="48"/>
      <c r="B160" s="196"/>
      <c r="C160" s="196"/>
      <c r="D160" s="196"/>
      <c r="E160" s="198"/>
      <c r="F160" s="187"/>
      <c r="G160" s="94"/>
      <c r="H160" s="187">
        <f t="shared" si="5"/>
        <v>0</v>
      </c>
      <c r="I160" s="43"/>
    </row>
    <row r="161" spans="1:9" ht="81" customHeight="1">
      <c r="A161" s="29" t="s">
        <v>85</v>
      </c>
      <c r="B161" s="196" t="s">
        <v>6</v>
      </c>
      <c r="C161" s="196" t="s">
        <v>56</v>
      </c>
      <c r="D161" s="196" t="s">
        <v>567</v>
      </c>
      <c r="E161" s="198">
        <v>100</v>
      </c>
      <c r="F161" s="187">
        <v>1077092.1299999999</v>
      </c>
      <c r="G161" s="94">
        <v>99472.8</v>
      </c>
      <c r="H161" s="187">
        <f t="shared" si="5"/>
        <v>1176564.93</v>
      </c>
      <c r="I161" s="43"/>
    </row>
    <row r="162" spans="1:9" ht="55.5" customHeight="1">
      <c r="A162" s="57" t="s">
        <v>158</v>
      </c>
      <c r="B162" s="196" t="s">
        <v>6</v>
      </c>
      <c r="C162" s="196" t="s">
        <v>56</v>
      </c>
      <c r="D162" s="196" t="s">
        <v>567</v>
      </c>
      <c r="E162" s="198">
        <v>200</v>
      </c>
      <c r="F162" s="187">
        <v>10806349.98</v>
      </c>
      <c r="G162" s="94">
        <v>193244.92</v>
      </c>
      <c r="H162" s="187">
        <f t="shared" si="5"/>
        <v>10999594.9</v>
      </c>
      <c r="I162" s="43"/>
    </row>
    <row r="163" spans="1:9" ht="57" customHeight="1">
      <c r="A163" s="57" t="s">
        <v>86</v>
      </c>
      <c r="B163" s="196" t="s">
        <v>6</v>
      </c>
      <c r="C163" s="196" t="s">
        <v>56</v>
      </c>
      <c r="D163" s="196" t="s">
        <v>567</v>
      </c>
      <c r="E163" s="198">
        <v>600</v>
      </c>
      <c r="F163" s="187">
        <v>17858997.309999999</v>
      </c>
      <c r="G163" s="94">
        <v>-113300</v>
      </c>
      <c r="H163" s="187">
        <f t="shared" si="5"/>
        <v>17745697.309999999</v>
      </c>
      <c r="I163" s="43"/>
    </row>
    <row r="164" spans="1:9" ht="41.25" customHeight="1">
      <c r="A164" s="57" t="s">
        <v>87</v>
      </c>
      <c r="B164" s="196" t="s">
        <v>6</v>
      </c>
      <c r="C164" s="196" t="s">
        <v>56</v>
      </c>
      <c r="D164" s="196" t="s">
        <v>567</v>
      </c>
      <c r="E164" s="198">
        <v>800</v>
      </c>
      <c r="F164" s="187">
        <v>372400</v>
      </c>
      <c r="G164" s="94">
        <v>-76941</v>
      </c>
      <c r="H164" s="187">
        <f t="shared" si="5"/>
        <v>295459</v>
      </c>
      <c r="I164" s="43"/>
    </row>
    <row r="165" spans="1:9" ht="39.75" customHeight="1">
      <c r="A165" s="29" t="s">
        <v>156</v>
      </c>
      <c r="B165" s="196" t="s">
        <v>6</v>
      </c>
      <c r="C165" s="196" t="s">
        <v>56</v>
      </c>
      <c r="D165" s="196" t="s">
        <v>570</v>
      </c>
      <c r="E165" s="198">
        <v>200</v>
      </c>
      <c r="F165" s="187">
        <v>422150</v>
      </c>
      <c r="G165" s="94"/>
      <c r="H165" s="187">
        <f t="shared" si="5"/>
        <v>422150</v>
      </c>
      <c r="I165" s="43"/>
    </row>
    <row r="166" spans="1:9" ht="27" customHeight="1">
      <c r="A166" s="29" t="s">
        <v>157</v>
      </c>
      <c r="B166" s="196" t="s">
        <v>6</v>
      </c>
      <c r="C166" s="196" t="s">
        <v>56</v>
      </c>
      <c r="D166" s="196" t="s">
        <v>571</v>
      </c>
      <c r="E166" s="198">
        <v>200</v>
      </c>
      <c r="F166" s="187">
        <v>481100</v>
      </c>
      <c r="G166" s="94">
        <v>-26500</v>
      </c>
      <c r="H166" s="187">
        <f t="shared" si="5"/>
        <v>454600</v>
      </c>
      <c r="I166" s="43"/>
    </row>
    <row r="167" spans="1:9" ht="27" customHeight="1">
      <c r="A167" s="56" t="s">
        <v>491</v>
      </c>
      <c r="B167" s="196" t="s">
        <v>6</v>
      </c>
      <c r="C167" s="196" t="s">
        <v>56</v>
      </c>
      <c r="D167" s="196" t="s">
        <v>572</v>
      </c>
      <c r="E167" s="198">
        <v>100</v>
      </c>
      <c r="F167" s="94">
        <v>28300</v>
      </c>
      <c r="G167" s="94"/>
      <c r="H167" s="187">
        <f t="shared" si="5"/>
        <v>28300</v>
      </c>
      <c r="I167" s="90"/>
    </row>
    <row r="168" spans="1:9" ht="66.75" customHeight="1">
      <c r="A168" s="56" t="s">
        <v>492</v>
      </c>
      <c r="B168" s="196" t="s">
        <v>6</v>
      </c>
      <c r="C168" s="196" t="s">
        <v>56</v>
      </c>
      <c r="D168" s="196" t="s">
        <v>573</v>
      </c>
      <c r="E168" s="198">
        <v>100</v>
      </c>
      <c r="F168" s="187">
        <v>98919</v>
      </c>
      <c r="G168" s="94"/>
      <c r="H168" s="187">
        <f t="shared" si="5"/>
        <v>98919</v>
      </c>
      <c r="I168" s="90"/>
    </row>
    <row r="169" spans="1:9" ht="66.75" customHeight="1">
      <c r="A169" s="271" t="s">
        <v>953</v>
      </c>
      <c r="B169" s="251" t="s">
        <v>6</v>
      </c>
      <c r="C169" s="251" t="s">
        <v>56</v>
      </c>
      <c r="D169" s="269" t="s">
        <v>952</v>
      </c>
      <c r="E169" s="252">
        <v>200</v>
      </c>
      <c r="F169" s="187"/>
      <c r="G169" s="94">
        <v>1170.24</v>
      </c>
      <c r="H169" s="187">
        <f t="shared" si="5"/>
        <v>1170.24</v>
      </c>
      <c r="I169" s="90"/>
    </row>
    <row r="170" spans="1:9" ht="66.75" customHeight="1">
      <c r="A170" s="271" t="s">
        <v>954</v>
      </c>
      <c r="B170" s="251" t="s">
        <v>6</v>
      </c>
      <c r="C170" s="251" t="s">
        <v>56</v>
      </c>
      <c r="D170" s="269" t="s">
        <v>952</v>
      </c>
      <c r="E170" s="252">
        <v>600</v>
      </c>
      <c r="F170" s="187"/>
      <c r="G170" s="94">
        <v>2561.25</v>
      </c>
      <c r="H170" s="187">
        <f t="shared" si="5"/>
        <v>2561.25</v>
      </c>
      <c r="I170" s="90"/>
    </row>
    <row r="171" spans="1:9" ht="169.5" customHeight="1">
      <c r="A171" s="29" t="s">
        <v>342</v>
      </c>
      <c r="B171" s="196" t="s">
        <v>6</v>
      </c>
      <c r="C171" s="196" t="s">
        <v>56</v>
      </c>
      <c r="D171" s="196" t="s">
        <v>578</v>
      </c>
      <c r="E171" s="198">
        <v>100</v>
      </c>
      <c r="F171" s="187">
        <v>15849264.25</v>
      </c>
      <c r="G171" s="94">
        <v>62.04</v>
      </c>
      <c r="H171" s="187">
        <f t="shared" si="5"/>
        <v>15849326.289999999</v>
      </c>
      <c r="I171" s="43"/>
    </row>
    <row r="172" spans="1:9" ht="131.25" customHeight="1">
      <c r="A172" s="29" t="s">
        <v>531</v>
      </c>
      <c r="B172" s="196" t="s">
        <v>6</v>
      </c>
      <c r="C172" s="196" t="s">
        <v>56</v>
      </c>
      <c r="D172" s="196" t="s">
        <v>578</v>
      </c>
      <c r="E172" s="198">
        <v>200</v>
      </c>
      <c r="F172" s="187">
        <v>210401</v>
      </c>
      <c r="G172" s="94">
        <v>-62.04</v>
      </c>
      <c r="H172" s="187">
        <f t="shared" si="5"/>
        <v>210338.96</v>
      </c>
      <c r="I172" s="43"/>
    </row>
    <row r="173" spans="1:9" ht="144" customHeight="1">
      <c r="A173" s="57" t="s">
        <v>532</v>
      </c>
      <c r="B173" s="196" t="s">
        <v>6</v>
      </c>
      <c r="C173" s="196" t="s">
        <v>56</v>
      </c>
      <c r="D173" s="196" t="s">
        <v>578</v>
      </c>
      <c r="E173" s="198">
        <v>600</v>
      </c>
      <c r="F173" s="187">
        <v>43124114</v>
      </c>
      <c r="G173" s="94"/>
      <c r="H173" s="187">
        <f t="shared" si="5"/>
        <v>43124114</v>
      </c>
      <c r="I173" s="7"/>
    </row>
    <row r="174" spans="1:9" ht="78.75" customHeight="1">
      <c r="A174" s="29" t="s">
        <v>99</v>
      </c>
      <c r="B174" s="196" t="s">
        <v>6</v>
      </c>
      <c r="C174" s="196" t="s">
        <v>232</v>
      </c>
      <c r="D174" s="196" t="s">
        <v>581</v>
      </c>
      <c r="E174" s="198">
        <v>100</v>
      </c>
      <c r="F174" s="187">
        <v>2908289.89</v>
      </c>
      <c r="G174" s="94">
        <v>-81162.95</v>
      </c>
      <c r="H174" s="187">
        <f t="shared" si="5"/>
        <v>2827126.94</v>
      </c>
      <c r="I174" s="7"/>
    </row>
    <row r="175" spans="1:9" ht="40.5" customHeight="1">
      <c r="A175" s="29" t="s">
        <v>542</v>
      </c>
      <c r="B175" s="196" t="s">
        <v>6</v>
      </c>
      <c r="C175" s="196" t="s">
        <v>232</v>
      </c>
      <c r="D175" s="196" t="s">
        <v>581</v>
      </c>
      <c r="E175" s="198">
        <v>200</v>
      </c>
      <c r="F175" s="187">
        <v>985944.06</v>
      </c>
      <c r="G175" s="94">
        <v>2800</v>
      </c>
      <c r="H175" s="187">
        <f t="shared" si="5"/>
        <v>988744.06</v>
      </c>
      <c r="I175" s="43"/>
    </row>
    <row r="176" spans="1:9" ht="39.75" customHeight="1">
      <c r="A176" s="29" t="s">
        <v>695</v>
      </c>
      <c r="B176" s="196" t="s">
        <v>6</v>
      </c>
      <c r="C176" s="196" t="s">
        <v>232</v>
      </c>
      <c r="D176" s="196" t="s">
        <v>581</v>
      </c>
      <c r="E176" s="198">
        <v>800</v>
      </c>
      <c r="F176" s="187">
        <v>94123</v>
      </c>
      <c r="G176" s="94"/>
      <c r="H176" s="187">
        <f t="shared" si="5"/>
        <v>94123</v>
      </c>
      <c r="I176" s="43"/>
    </row>
    <row r="177" spans="1:9" ht="109.5" customHeight="1">
      <c r="A177" s="29" t="s">
        <v>415</v>
      </c>
      <c r="B177" s="196" t="s">
        <v>6</v>
      </c>
      <c r="C177" s="196" t="s">
        <v>232</v>
      </c>
      <c r="D177" s="196" t="s">
        <v>582</v>
      </c>
      <c r="E177" s="198">
        <v>100</v>
      </c>
      <c r="F177" s="187">
        <v>3226.26</v>
      </c>
      <c r="G177" s="94">
        <v>913.85</v>
      </c>
      <c r="H177" s="187">
        <f t="shared" si="5"/>
        <v>4140.1100000000006</v>
      </c>
      <c r="I177" s="38"/>
    </row>
    <row r="178" spans="1:9" ht="107.25" customHeight="1">
      <c r="A178" s="56" t="s">
        <v>416</v>
      </c>
      <c r="B178" s="196" t="s">
        <v>6</v>
      </c>
      <c r="C178" s="196" t="s">
        <v>232</v>
      </c>
      <c r="D178" s="196" t="s">
        <v>585</v>
      </c>
      <c r="E178" s="198">
        <v>100</v>
      </c>
      <c r="F178" s="187">
        <v>265628.40999999997</v>
      </c>
      <c r="G178" s="94"/>
      <c r="H178" s="187">
        <f t="shared" si="5"/>
        <v>265628.40999999997</v>
      </c>
      <c r="I178" s="38"/>
    </row>
    <row r="179" spans="1:9" ht="105.75" customHeight="1">
      <c r="A179" s="56" t="s">
        <v>440</v>
      </c>
      <c r="B179" s="196" t="s">
        <v>6</v>
      </c>
      <c r="C179" s="196" t="s">
        <v>232</v>
      </c>
      <c r="D179" s="196" t="s">
        <v>583</v>
      </c>
      <c r="E179" s="198">
        <v>100</v>
      </c>
      <c r="F179" s="187">
        <v>698.85</v>
      </c>
      <c r="G179" s="94">
        <v>321.22000000000003</v>
      </c>
      <c r="H179" s="187">
        <f t="shared" si="5"/>
        <v>1020.07</v>
      </c>
      <c r="I179" s="38"/>
    </row>
    <row r="180" spans="1:9" ht="109.5" customHeight="1">
      <c r="A180" s="29" t="s">
        <v>528</v>
      </c>
      <c r="B180" s="196" t="s">
        <v>6</v>
      </c>
      <c r="C180" s="196" t="s">
        <v>232</v>
      </c>
      <c r="D180" s="196" t="s">
        <v>584</v>
      </c>
      <c r="E180" s="198">
        <v>100</v>
      </c>
      <c r="F180" s="187">
        <v>69185.899999999994</v>
      </c>
      <c r="G180" s="94"/>
      <c r="H180" s="187">
        <f t="shared" si="5"/>
        <v>69185.899999999994</v>
      </c>
      <c r="I180" s="38"/>
    </row>
    <row r="181" spans="1:9" ht="69" customHeight="1">
      <c r="A181" s="56" t="s">
        <v>491</v>
      </c>
      <c r="B181" s="196" t="s">
        <v>6</v>
      </c>
      <c r="C181" s="196" t="s">
        <v>232</v>
      </c>
      <c r="D181" s="196" t="s">
        <v>586</v>
      </c>
      <c r="E181" s="198">
        <v>100</v>
      </c>
      <c r="F181" s="187">
        <v>679081</v>
      </c>
      <c r="G181" s="94"/>
      <c r="H181" s="187">
        <f t="shared" si="5"/>
        <v>679081</v>
      </c>
      <c r="I181" s="88">
        <v>100</v>
      </c>
    </row>
    <row r="182" spans="1:9" ht="66.75" customHeight="1">
      <c r="A182" s="56" t="s">
        <v>492</v>
      </c>
      <c r="B182" s="196" t="s">
        <v>6</v>
      </c>
      <c r="C182" s="196" t="s">
        <v>232</v>
      </c>
      <c r="D182" s="196" t="s">
        <v>587</v>
      </c>
      <c r="E182" s="198">
        <v>100</v>
      </c>
      <c r="F182" s="187">
        <v>279635</v>
      </c>
      <c r="G182" s="94"/>
      <c r="H182" s="187">
        <f t="shared" si="5"/>
        <v>279635</v>
      </c>
      <c r="I182" s="88">
        <v>100</v>
      </c>
    </row>
    <row r="183" spans="1:9" ht="67.5" customHeight="1">
      <c r="A183" s="29" t="s">
        <v>681</v>
      </c>
      <c r="B183" s="196" t="s">
        <v>6</v>
      </c>
      <c r="C183" s="196" t="s">
        <v>57</v>
      </c>
      <c r="D183" s="196" t="s">
        <v>590</v>
      </c>
      <c r="E183" s="198">
        <v>600</v>
      </c>
      <c r="F183" s="187">
        <v>0</v>
      </c>
      <c r="G183" s="94"/>
      <c r="H183" s="187">
        <f t="shared" si="5"/>
        <v>0</v>
      </c>
      <c r="I183" s="43"/>
    </row>
    <row r="184" spans="1:9" ht="51" customHeight="1">
      <c r="A184" s="58" t="s">
        <v>182</v>
      </c>
      <c r="B184" s="196" t="s">
        <v>6</v>
      </c>
      <c r="C184" s="196" t="s">
        <v>57</v>
      </c>
      <c r="D184" s="196" t="s">
        <v>591</v>
      </c>
      <c r="E184" s="198">
        <v>200</v>
      </c>
      <c r="F184" s="187">
        <v>120120</v>
      </c>
      <c r="G184" s="94"/>
      <c r="H184" s="187">
        <f>F184+G184</f>
        <v>120120</v>
      </c>
      <c r="I184" s="43"/>
    </row>
    <row r="185" spans="1:9" ht="54" customHeight="1">
      <c r="A185" s="58" t="s">
        <v>183</v>
      </c>
      <c r="B185" s="196" t="s">
        <v>6</v>
      </c>
      <c r="C185" s="196" t="s">
        <v>57</v>
      </c>
      <c r="D185" s="196" t="s">
        <v>591</v>
      </c>
      <c r="E185" s="198">
        <v>600</v>
      </c>
      <c r="F185" s="187">
        <v>328020</v>
      </c>
      <c r="G185" s="94"/>
      <c r="H185" s="187">
        <f t="shared" si="5"/>
        <v>328020</v>
      </c>
      <c r="I185" s="43"/>
    </row>
    <row r="186" spans="1:9" ht="41.25" customHeight="1">
      <c r="A186" s="50" t="s">
        <v>384</v>
      </c>
      <c r="B186" s="196" t="s">
        <v>6</v>
      </c>
      <c r="C186" s="196" t="s">
        <v>57</v>
      </c>
      <c r="D186" s="49">
        <v>1210100500</v>
      </c>
      <c r="E186" s="198">
        <v>200</v>
      </c>
      <c r="F186" s="187">
        <v>10000</v>
      </c>
      <c r="G186" s="94">
        <v>-10000</v>
      </c>
      <c r="H186" s="187">
        <f t="shared" si="5"/>
        <v>0</v>
      </c>
      <c r="I186" s="75"/>
    </row>
    <row r="187" spans="1:9" ht="53.25" customHeight="1">
      <c r="A187" s="50" t="s">
        <v>430</v>
      </c>
      <c r="B187" s="196" t="s">
        <v>6</v>
      </c>
      <c r="C187" s="196" t="s">
        <v>57</v>
      </c>
      <c r="D187" s="49">
        <v>1210100500</v>
      </c>
      <c r="E187" s="198">
        <v>600</v>
      </c>
      <c r="F187" s="187">
        <v>10000</v>
      </c>
      <c r="G187" s="94">
        <v>-7439.91</v>
      </c>
      <c r="H187" s="187">
        <f t="shared" ref="H187:H230" si="9">F187+G187</f>
        <v>2560.09</v>
      </c>
      <c r="I187" s="75"/>
    </row>
    <row r="188" spans="1:9" ht="41.25" customHeight="1">
      <c r="A188" s="50" t="s">
        <v>417</v>
      </c>
      <c r="B188" s="196" t="s">
        <v>6</v>
      </c>
      <c r="C188" s="196" t="s">
        <v>57</v>
      </c>
      <c r="D188" s="28">
        <v>1210100510</v>
      </c>
      <c r="E188" s="198">
        <v>600</v>
      </c>
      <c r="F188" s="187">
        <v>20000</v>
      </c>
      <c r="G188" s="94">
        <v>-15000.31</v>
      </c>
      <c r="H188" s="187">
        <f t="shared" si="9"/>
        <v>4999.6900000000005</v>
      </c>
      <c r="I188" s="75"/>
    </row>
    <row r="189" spans="1:9" ht="54" customHeight="1">
      <c r="A189" s="117" t="s">
        <v>431</v>
      </c>
      <c r="B189" s="196" t="s">
        <v>6</v>
      </c>
      <c r="C189" s="196" t="s">
        <v>57</v>
      </c>
      <c r="D189" s="28">
        <v>1210100520</v>
      </c>
      <c r="E189" s="198">
        <v>600</v>
      </c>
      <c r="F189" s="187">
        <v>10000</v>
      </c>
      <c r="G189" s="94">
        <v>-7500</v>
      </c>
      <c r="H189" s="187">
        <f t="shared" si="9"/>
        <v>2500</v>
      </c>
      <c r="I189" s="75"/>
    </row>
    <row r="190" spans="1:9" ht="54" customHeight="1">
      <c r="A190" s="50" t="s">
        <v>676</v>
      </c>
      <c r="B190" s="196" t="s">
        <v>6</v>
      </c>
      <c r="C190" s="196" t="s">
        <v>58</v>
      </c>
      <c r="D190" s="28">
        <v>2010100940</v>
      </c>
      <c r="E190" s="198">
        <v>200</v>
      </c>
      <c r="F190" s="187">
        <v>0</v>
      </c>
      <c r="G190" s="94"/>
      <c r="H190" s="187">
        <f t="shared" si="9"/>
        <v>0</v>
      </c>
      <c r="I190" s="90"/>
    </row>
    <row r="191" spans="1:9" ht="29.25" customHeight="1">
      <c r="A191" s="29" t="s">
        <v>181</v>
      </c>
      <c r="B191" s="196" t="s">
        <v>6</v>
      </c>
      <c r="C191" s="196" t="s">
        <v>58</v>
      </c>
      <c r="D191" s="196" t="s">
        <v>550</v>
      </c>
      <c r="E191" s="198">
        <v>200</v>
      </c>
      <c r="F191" s="187">
        <v>60100</v>
      </c>
      <c r="G191" s="94"/>
      <c r="H191" s="187">
        <f t="shared" si="9"/>
        <v>60100</v>
      </c>
      <c r="I191" s="43"/>
    </row>
    <row r="192" spans="1:9" ht="29.25" customHeight="1">
      <c r="A192" s="29" t="s">
        <v>682</v>
      </c>
      <c r="B192" s="196" t="s">
        <v>6</v>
      </c>
      <c r="C192" s="196" t="s">
        <v>58</v>
      </c>
      <c r="D192" s="196" t="s">
        <v>550</v>
      </c>
      <c r="E192" s="198">
        <v>300</v>
      </c>
      <c r="F192" s="187">
        <v>35000</v>
      </c>
      <c r="G192" s="94"/>
      <c r="H192" s="187">
        <f t="shared" si="9"/>
        <v>35000</v>
      </c>
      <c r="I192" s="90"/>
    </row>
    <row r="193" spans="1:9" ht="65.25" customHeight="1">
      <c r="A193" s="57" t="s">
        <v>751</v>
      </c>
      <c r="B193" s="196" t="s">
        <v>6</v>
      </c>
      <c r="C193" s="196" t="s">
        <v>58</v>
      </c>
      <c r="D193" s="196" t="s">
        <v>748</v>
      </c>
      <c r="E193" s="198">
        <v>600</v>
      </c>
      <c r="F193" s="187">
        <v>2259401.11</v>
      </c>
      <c r="G193" s="94"/>
      <c r="H193" s="187">
        <f t="shared" si="9"/>
        <v>2259401.11</v>
      </c>
      <c r="I193" s="90"/>
    </row>
    <row r="194" spans="1:9" ht="54" customHeight="1">
      <c r="A194" s="29" t="s">
        <v>154</v>
      </c>
      <c r="B194" s="196" t="s">
        <v>6</v>
      </c>
      <c r="C194" s="196" t="s">
        <v>58</v>
      </c>
      <c r="D194" s="196" t="s">
        <v>558</v>
      </c>
      <c r="E194" s="198">
        <v>200</v>
      </c>
      <c r="F194" s="187">
        <v>346400</v>
      </c>
      <c r="G194" s="94">
        <v>30529.73</v>
      </c>
      <c r="H194" s="187">
        <f t="shared" si="9"/>
        <v>376929.73</v>
      </c>
      <c r="I194" s="43"/>
    </row>
    <row r="195" spans="1:9" ht="51.75" customHeight="1">
      <c r="A195" s="29" t="s">
        <v>141</v>
      </c>
      <c r="B195" s="196" t="s">
        <v>6</v>
      </c>
      <c r="C195" s="196" t="s">
        <v>58</v>
      </c>
      <c r="D195" s="196" t="s">
        <v>558</v>
      </c>
      <c r="E195" s="198">
        <v>600</v>
      </c>
      <c r="F195" s="187">
        <v>40000</v>
      </c>
      <c r="G195" s="94">
        <v>-30529.73</v>
      </c>
      <c r="H195" s="187">
        <f t="shared" si="9"/>
        <v>9470.27</v>
      </c>
      <c r="I195" s="43"/>
    </row>
    <row r="196" spans="1:9" ht="66" customHeight="1">
      <c r="A196" s="29" t="s">
        <v>88</v>
      </c>
      <c r="B196" s="196" t="s">
        <v>6</v>
      </c>
      <c r="C196" s="196" t="s">
        <v>58</v>
      </c>
      <c r="D196" s="196" t="s">
        <v>569</v>
      </c>
      <c r="E196" s="198">
        <v>100</v>
      </c>
      <c r="F196" s="187">
        <v>6807460</v>
      </c>
      <c r="G196" s="94">
        <v>-453620.33</v>
      </c>
      <c r="H196" s="187">
        <f t="shared" si="9"/>
        <v>6353839.6699999999</v>
      </c>
      <c r="I196" s="43"/>
    </row>
    <row r="197" spans="1:9" ht="39.75" customHeight="1">
      <c r="A197" s="57" t="s">
        <v>159</v>
      </c>
      <c r="B197" s="196" t="s">
        <v>6</v>
      </c>
      <c r="C197" s="196" t="s">
        <v>58</v>
      </c>
      <c r="D197" s="196" t="s">
        <v>569</v>
      </c>
      <c r="E197" s="198">
        <v>200</v>
      </c>
      <c r="F197" s="187">
        <v>1615152</v>
      </c>
      <c r="G197" s="94">
        <v>4161.3100000000004</v>
      </c>
      <c r="H197" s="187">
        <f t="shared" si="9"/>
        <v>1619313.31</v>
      </c>
      <c r="I197" s="43"/>
    </row>
    <row r="198" spans="1:9" ht="26.25" customHeight="1">
      <c r="A198" s="57" t="s">
        <v>89</v>
      </c>
      <c r="B198" s="196" t="s">
        <v>6</v>
      </c>
      <c r="C198" s="196" t="s">
        <v>58</v>
      </c>
      <c r="D198" s="196" t="s">
        <v>569</v>
      </c>
      <c r="E198" s="198">
        <v>800</v>
      </c>
      <c r="F198" s="187">
        <v>5800</v>
      </c>
      <c r="G198" s="94">
        <v>-4161.3100000000004</v>
      </c>
      <c r="H198" s="187">
        <f t="shared" si="9"/>
        <v>1638.6899999999996</v>
      </c>
      <c r="I198" s="43"/>
    </row>
    <row r="199" spans="1:9" ht="66" customHeight="1">
      <c r="A199" s="56" t="s">
        <v>491</v>
      </c>
      <c r="B199" s="196" t="s">
        <v>6</v>
      </c>
      <c r="C199" s="196" t="s">
        <v>58</v>
      </c>
      <c r="D199" s="196" t="s">
        <v>572</v>
      </c>
      <c r="E199" s="198">
        <v>100</v>
      </c>
      <c r="F199" s="187">
        <v>43945</v>
      </c>
      <c r="G199" s="94"/>
      <c r="H199" s="187">
        <f t="shared" si="9"/>
        <v>43945</v>
      </c>
      <c r="I199" s="75"/>
    </row>
    <row r="200" spans="1:9" ht="66.75" customHeight="1">
      <c r="A200" s="56" t="s">
        <v>492</v>
      </c>
      <c r="B200" s="196" t="s">
        <v>6</v>
      </c>
      <c r="C200" s="196" t="s">
        <v>58</v>
      </c>
      <c r="D200" s="196" t="s">
        <v>573</v>
      </c>
      <c r="E200" s="198">
        <v>100</v>
      </c>
      <c r="F200" s="187">
        <v>688744</v>
      </c>
      <c r="G200" s="94"/>
      <c r="H200" s="187">
        <f t="shared" si="9"/>
        <v>688744</v>
      </c>
      <c r="I200" s="75"/>
    </row>
    <row r="201" spans="1:9" ht="67.5" customHeight="1">
      <c r="A201" s="29" t="s">
        <v>683</v>
      </c>
      <c r="B201" s="196" t="s">
        <v>6</v>
      </c>
      <c r="C201" s="196" t="s">
        <v>58</v>
      </c>
      <c r="D201" s="196" t="s">
        <v>594</v>
      </c>
      <c r="E201" s="198">
        <v>300</v>
      </c>
      <c r="F201" s="187">
        <v>32000</v>
      </c>
      <c r="G201" s="94"/>
      <c r="H201" s="187">
        <f t="shared" si="9"/>
        <v>32000</v>
      </c>
      <c r="I201" s="43"/>
    </row>
    <row r="202" spans="1:9" ht="27" customHeight="1">
      <c r="A202" s="29" t="s">
        <v>684</v>
      </c>
      <c r="B202" s="196" t="s">
        <v>6</v>
      </c>
      <c r="C202" s="196" t="s">
        <v>58</v>
      </c>
      <c r="D202" s="196" t="s">
        <v>595</v>
      </c>
      <c r="E202" s="198">
        <v>300</v>
      </c>
      <c r="F202" s="187">
        <v>126000</v>
      </c>
      <c r="G202" s="94">
        <v>-1500</v>
      </c>
      <c r="H202" s="187">
        <f t="shared" si="9"/>
        <v>124500</v>
      </c>
      <c r="I202" s="43"/>
    </row>
    <row r="203" spans="1:9" ht="38.25" customHeight="1">
      <c r="A203" s="29" t="s">
        <v>685</v>
      </c>
      <c r="B203" s="196" t="s">
        <v>6</v>
      </c>
      <c r="C203" s="196" t="s">
        <v>58</v>
      </c>
      <c r="D203" s="196" t="s">
        <v>596</v>
      </c>
      <c r="E203" s="198">
        <v>300</v>
      </c>
      <c r="F203" s="187">
        <v>112000</v>
      </c>
      <c r="G203" s="94">
        <v>-52000</v>
      </c>
      <c r="H203" s="187">
        <f t="shared" si="9"/>
        <v>60000</v>
      </c>
      <c r="I203" s="43"/>
    </row>
    <row r="204" spans="1:9" ht="52.5" customHeight="1">
      <c r="A204" s="29" t="s">
        <v>418</v>
      </c>
      <c r="B204" s="196" t="s">
        <v>6</v>
      </c>
      <c r="C204" s="196" t="s">
        <v>58</v>
      </c>
      <c r="D204" s="196" t="s">
        <v>600</v>
      </c>
      <c r="E204" s="198">
        <v>200</v>
      </c>
      <c r="F204" s="98">
        <v>0</v>
      </c>
      <c r="G204" s="94"/>
      <c r="H204" s="187">
        <f t="shared" si="9"/>
        <v>0</v>
      </c>
      <c r="I204" s="23">
        <v>26</v>
      </c>
    </row>
    <row r="205" spans="1:9" ht="65.25" customHeight="1">
      <c r="A205" s="29" t="s">
        <v>543</v>
      </c>
      <c r="B205" s="196" t="s">
        <v>6</v>
      </c>
      <c r="C205" s="196" t="s">
        <v>58</v>
      </c>
      <c r="D205" s="196" t="s">
        <v>599</v>
      </c>
      <c r="E205" s="198">
        <v>300</v>
      </c>
      <c r="F205" s="98">
        <v>12000</v>
      </c>
      <c r="G205" s="94"/>
      <c r="H205" s="187">
        <f t="shared" si="9"/>
        <v>12000</v>
      </c>
      <c r="I205" s="23"/>
    </row>
    <row r="206" spans="1:9" ht="65.25" customHeight="1">
      <c r="A206" s="29" t="s">
        <v>1002</v>
      </c>
      <c r="B206" s="218" t="s">
        <v>6</v>
      </c>
      <c r="C206" s="218" t="s">
        <v>58</v>
      </c>
      <c r="D206" s="227" t="s">
        <v>862</v>
      </c>
      <c r="E206" s="219">
        <v>200</v>
      </c>
      <c r="F206" s="98">
        <v>173614.5</v>
      </c>
      <c r="G206" s="187"/>
      <c r="H206" s="187">
        <f t="shared" si="9"/>
        <v>173614.5</v>
      </c>
      <c r="I206" s="23"/>
    </row>
    <row r="207" spans="1:9" ht="40.5" customHeight="1">
      <c r="A207" s="29" t="s">
        <v>188</v>
      </c>
      <c r="B207" s="196" t="s">
        <v>6</v>
      </c>
      <c r="C207" s="196" t="s">
        <v>58</v>
      </c>
      <c r="D207" s="49">
        <v>1110100310</v>
      </c>
      <c r="E207" s="198">
        <v>200</v>
      </c>
      <c r="F207" s="187">
        <v>30000</v>
      </c>
      <c r="G207" s="94"/>
      <c r="H207" s="187">
        <f t="shared" si="9"/>
        <v>30000</v>
      </c>
      <c r="I207" s="23"/>
    </row>
    <row r="208" spans="1:9" ht="54" customHeight="1">
      <c r="A208" s="29" t="s">
        <v>419</v>
      </c>
      <c r="B208" s="196" t="s">
        <v>6</v>
      </c>
      <c r="C208" s="196" t="s">
        <v>58</v>
      </c>
      <c r="D208" s="49">
        <v>1110100310</v>
      </c>
      <c r="E208" s="198">
        <v>600</v>
      </c>
      <c r="F208" s="187">
        <v>100000</v>
      </c>
      <c r="G208" s="94"/>
      <c r="H208" s="187">
        <f t="shared" si="9"/>
        <v>100000</v>
      </c>
      <c r="I208" s="23"/>
    </row>
    <row r="209" spans="1:9" ht="79.5" customHeight="1">
      <c r="A209" s="29" t="s">
        <v>236</v>
      </c>
      <c r="B209" s="196" t="s">
        <v>6</v>
      </c>
      <c r="C209" s="196" t="s">
        <v>58</v>
      </c>
      <c r="D209" s="28">
        <v>4190000270</v>
      </c>
      <c r="E209" s="198">
        <v>100</v>
      </c>
      <c r="F209" s="187">
        <v>1412542</v>
      </c>
      <c r="G209" s="94"/>
      <c r="H209" s="187">
        <f t="shared" si="9"/>
        <v>1412542</v>
      </c>
      <c r="I209" s="9">
        <v>861.8</v>
      </c>
    </row>
    <row r="210" spans="1:9" ht="40.5" customHeight="1">
      <c r="A210" s="29" t="s">
        <v>237</v>
      </c>
      <c r="B210" s="196" t="s">
        <v>6</v>
      </c>
      <c r="C210" s="196" t="s">
        <v>58</v>
      </c>
      <c r="D210" s="28">
        <v>4190000270</v>
      </c>
      <c r="E210" s="198">
        <v>200</v>
      </c>
      <c r="F210" s="187">
        <v>114055</v>
      </c>
      <c r="G210" s="94"/>
      <c r="H210" s="187">
        <f t="shared" si="9"/>
        <v>114055</v>
      </c>
      <c r="I210" s="9">
        <v>110</v>
      </c>
    </row>
    <row r="211" spans="1:9" ht="40.5" customHeight="1">
      <c r="A211" s="29" t="s">
        <v>858</v>
      </c>
      <c r="B211" s="214" t="s">
        <v>6</v>
      </c>
      <c r="C211" s="214" t="s">
        <v>58</v>
      </c>
      <c r="D211" s="28">
        <v>4190000270</v>
      </c>
      <c r="E211" s="71">
        <v>800</v>
      </c>
      <c r="F211" s="95">
        <v>125</v>
      </c>
      <c r="G211" s="94"/>
      <c r="H211" s="187">
        <f t="shared" si="9"/>
        <v>125</v>
      </c>
      <c r="I211" s="38"/>
    </row>
    <row r="212" spans="1:9" ht="80.25" customHeight="1">
      <c r="A212" s="50" t="s">
        <v>341</v>
      </c>
      <c r="B212" s="196" t="s">
        <v>6</v>
      </c>
      <c r="C212" s="28">
        <v>1004</v>
      </c>
      <c r="D212" s="196" t="s">
        <v>555</v>
      </c>
      <c r="E212" s="198">
        <v>300</v>
      </c>
      <c r="F212" s="187">
        <v>601768.13</v>
      </c>
      <c r="G212" s="94"/>
      <c r="H212" s="187">
        <f t="shared" si="9"/>
        <v>601768.13</v>
      </c>
      <c r="I212" s="43"/>
    </row>
    <row r="213" spans="1:9" ht="68.25" customHeight="1">
      <c r="A213" s="29" t="s">
        <v>856</v>
      </c>
      <c r="B213" s="211" t="s">
        <v>6</v>
      </c>
      <c r="C213" s="211" t="s">
        <v>432</v>
      </c>
      <c r="D213" s="186" t="s">
        <v>119</v>
      </c>
      <c r="E213" s="212">
        <v>100</v>
      </c>
      <c r="F213" s="187">
        <v>15700</v>
      </c>
      <c r="G213" s="94">
        <v>6000</v>
      </c>
      <c r="H213" s="187">
        <f>F213+G213</f>
        <v>21700</v>
      </c>
      <c r="I213" s="90"/>
    </row>
    <row r="214" spans="1:9" ht="37.5" customHeight="1">
      <c r="A214" s="29" t="s">
        <v>493</v>
      </c>
      <c r="B214" s="196" t="s">
        <v>6</v>
      </c>
      <c r="C214" s="196" t="s">
        <v>432</v>
      </c>
      <c r="D214" s="186" t="s">
        <v>119</v>
      </c>
      <c r="E214" s="198">
        <v>200</v>
      </c>
      <c r="F214" s="187">
        <v>64300</v>
      </c>
      <c r="G214" s="94">
        <v>-6000</v>
      </c>
      <c r="H214" s="187">
        <f t="shared" si="9"/>
        <v>58300</v>
      </c>
      <c r="I214" s="90"/>
    </row>
    <row r="215" spans="1:9" ht="65.25" customHeight="1">
      <c r="A215" s="29" t="s">
        <v>522</v>
      </c>
      <c r="B215" s="196" t="s">
        <v>6</v>
      </c>
      <c r="C215" s="28">
        <v>1102</v>
      </c>
      <c r="D215" s="186" t="s">
        <v>498</v>
      </c>
      <c r="E215" s="198">
        <v>100</v>
      </c>
      <c r="F215" s="187">
        <v>189520</v>
      </c>
      <c r="G215" s="94"/>
      <c r="H215" s="187">
        <f t="shared" si="9"/>
        <v>189520</v>
      </c>
      <c r="I215" s="89"/>
    </row>
    <row r="216" spans="1:9" ht="41.25" customHeight="1">
      <c r="A216" s="59" t="s">
        <v>148</v>
      </c>
      <c r="B216" s="55" t="s">
        <v>147</v>
      </c>
      <c r="C216" s="60"/>
      <c r="D216" s="55"/>
      <c r="E216" s="200"/>
      <c r="F216" s="93">
        <f>F221+F226+F227+F230+F228+F223+F217+F220+F222+F224+F225+F229+F218+F219</f>
        <v>4269609.9399999995</v>
      </c>
      <c r="G216" s="93">
        <f t="shared" ref="G216:H216" si="10">G221+G226+G227+G230+G228+G223+G217+G220+G222+G224+G225+G229+G218+G219</f>
        <v>-115283.08000000002</v>
      </c>
      <c r="H216" s="93">
        <f t="shared" si="10"/>
        <v>4154326.86</v>
      </c>
      <c r="I216" s="42" t="e">
        <f>#REF!+#REF!+I221+#REF!+I226+I227+#REF!+#REF!+#REF!+#REF!+I230+I228+#REF!</f>
        <v>#REF!</v>
      </c>
    </row>
    <row r="217" spans="1:9" ht="53.25" customHeight="1">
      <c r="A217" s="29" t="s">
        <v>651</v>
      </c>
      <c r="B217" s="196" t="s">
        <v>147</v>
      </c>
      <c r="C217" s="196" t="s">
        <v>47</v>
      </c>
      <c r="D217" s="196" t="s">
        <v>652</v>
      </c>
      <c r="E217" s="51">
        <v>200</v>
      </c>
      <c r="F217" s="187">
        <v>80000</v>
      </c>
      <c r="G217" s="138"/>
      <c r="H217" s="187">
        <f t="shared" si="9"/>
        <v>80000</v>
      </c>
      <c r="I217" s="47"/>
    </row>
    <row r="218" spans="1:9" ht="53.25" customHeight="1">
      <c r="A218" s="29" t="s">
        <v>818</v>
      </c>
      <c r="B218" s="196" t="s">
        <v>147</v>
      </c>
      <c r="C218" s="196" t="s">
        <v>185</v>
      </c>
      <c r="D218" s="196" t="s">
        <v>815</v>
      </c>
      <c r="E218" s="51">
        <v>200</v>
      </c>
      <c r="F218" s="187">
        <v>53700</v>
      </c>
      <c r="G218" s="138"/>
      <c r="H218" s="187">
        <f>F218+G218</f>
        <v>53700</v>
      </c>
      <c r="I218" s="47"/>
    </row>
    <row r="219" spans="1:9" ht="53.25" customHeight="1">
      <c r="A219" s="29" t="s">
        <v>374</v>
      </c>
      <c r="B219" s="232" t="s">
        <v>69</v>
      </c>
      <c r="C219" s="232" t="s">
        <v>47</v>
      </c>
      <c r="D219" s="232" t="s">
        <v>368</v>
      </c>
      <c r="E219" s="233">
        <v>200</v>
      </c>
      <c r="F219" s="187">
        <v>350000</v>
      </c>
      <c r="G219" s="94"/>
      <c r="H219" s="187">
        <f t="shared" ref="H219" si="11">F219+G219</f>
        <v>350000</v>
      </c>
      <c r="I219" s="47"/>
    </row>
    <row r="220" spans="1:9" ht="27.75" customHeight="1">
      <c r="A220" s="50" t="s">
        <v>633</v>
      </c>
      <c r="B220" s="196" t="s">
        <v>147</v>
      </c>
      <c r="C220" s="196" t="s">
        <v>47</v>
      </c>
      <c r="D220" s="28">
        <v>2240100550</v>
      </c>
      <c r="E220" s="198">
        <v>200</v>
      </c>
      <c r="F220" s="187">
        <v>200000</v>
      </c>
      <c r="G220" s="94"/>
      <c r="H220" s="187">
        <f t="shared" si="9"/>
        <v>200000</v>
      </c>
      <c r="I220" s="47"/>
    </row>
    <row r="221" spans="1:9" ht="54.75" customHeight="1">
      <c r="A221" s="29" t="s">
        <v>174</v>
      </c>
      <c r="B221" s="196" t="s">
        <v>147</v>
      </c>
      <c r="C221" s="196" t="s">
        <v>47</v>
      </c>
      <c r="D221" s="196" t="s">
        <v>218</v>
      </c>
      <c r="E221" s="198">
        <v>200</v>
      </c>
      <c r="F221" s="98">
        <v>206500</v>
      </c>
      <c r="G221" s="94">
        <v>-105824.2</v>
      </c>
      <c r="H221" s="187">
        <f t="shared" si="9"/>
        <v>100675.8</v>
      </c>
      <c r="I221" s="43"/>
    </row>
    <row r="222" spans="1:9" ht="39" customHeight="1">
      <c r="A222" s="50" t="s">
        <v>167</v>
      </c>
      <c r="B222" s="196" t="s">
        <v>147</v>
      </c>
      <c r="C222" s="196" t="s">
        <v>57</v>
      </c>
      <c r="D222" s="28">
        <v>1210100510</v>
      </c>
      <c r="E222" s="198">
        <v>200</v>
      </c>
      <c r="F222" s="187">
        <v>150000</v>
      </c>
      <c r="G222" s="94"/>
      <c r="H222" s="187">
        <f t="shared" si="9"/>
        <v>150000</v>
      </c>
      <c r="I222" s="90"/>
    </row>
    <row r="223" spans="1:9" ht="52.5" customHeight="1">
      <c r="A223" s="29" t="s">
        <v>160</v>
      </c>
      <c r="B223" s="196" t="s">
        <v>147</v>
      </c>
      <c r="C223" s="196" t="s">
        <v>57</v>
      </c>
      <c r="D223" s="196" t="s">
        <v>639</v>
      </c>
      <c r="E223" s="198">
        <v>200</v>
      </c>
      <c r="F223" s="187">
        <v>190000</v>
      </c>
      <c r="G223" s="94"/>
      <c r="H223" s="187">
        <f t="shared" si="9"/>
        <v>190000</v>
      </c>
      <c r="I223" s="89"/>
    </row>
    <row r="224" spans="1:9" ht="39.75" customHeight="1">
      <c r="A224" s="29" t="s">
        <v>188</v>
      </c>
      <c r="B224" s="196" t="s">
        <v>147</v>
      </c>
      <c r="C224" s="196" t="s">
        <v>58</v>
      </c>
      <c r="D224" s="49">
        <v>1110100310</v>
      </c>
      <c r="E224" s="198">
        <v>200</v>
      </c>
      <c r="F224" s="187">
        <v>70000</v>
      </c>
      <c r="G224" s="94">
        <v>19196.12</v>
      </c>
      <c r="H224" s="187">
        <f t="shared" si="9"/>
        <v>89196.12</v>
      </c>
      <c r="I224" s="90"/>
    </row>
    <row r="225" spans="1:11" ht="53.25" customHeight="1">
      <c r="A225" s="29" t="s">
        <v>154</v>
      </c>
      <c r="B225" s="196" t="s">
        <v>147</v>
      </c>
      <c r="C225" s="196" t="s">
        <v>58</v>
      </c>
      <c r="D225" s="196" t="s">
        <v>558</v>
      </c>
      <c r="E225" s="198">
        <v>200</v>
      </c>
      <c r="F225" s="187">
        <v>120000</v>
      </c>
      <c r="G225" s="94"/>
      <c r="H225" s="187">
        <f t="shared" si="9"/>
        <v>120000</v>
      </c>
      <c r="I225" s="90"/>
    </row>
    <row r="226" spans="1:11" ht="66" customHeight="1">
      <c r="A226" s="29" t="s">
        <v>144</v>
      </c>
      <c r="B226" s="196" t="s">
        <v>147</v>
      </c>
      <c r="C226" s="196" t="s">
        <v>149</v>
      </c>
      <c r="D226" s="196" t="s">
        <v>138</v>
      </c>
      <c r="E226" s="52" t="s">
        <v>7</v>
      </c>
      <c r="F226" s="187">
        <v>1513414</v>
      </c>
      <c r="G226" s="94">
        <v>-6000</v>
      </c>
      <c r="H226" s="187">
        <f t="shared" si="9"/>
        <v>1507414</v>
      </c>
      <c r="I226" s="43"/>
    </row>
    <row r="227" spans="1:11" ht="38.25" customHeight="1">
      <c r="A227" s="29" t="s">
        <v>172</v>
      </c>
      <c r="B227" s="196" t="s">
        <v>147</v>
      </c>
      <c r="C227" s="196" t="s">
        <v>149</v>
      </c>
      <c r="D227" s="196" t="s">
        <v>138</v>
      </c>
      <c r="E227" s="52" t="s">
        <v>74</v>
      </c>
      <c r="F227" s="187">
        <v>159138</v>
      </c>
      <c r="G227" s="94">
        <v>-20655</v>
      </c>
      <c r="H227" s="187">
        <f t="shared" si="9"/>
        <v>138483</v>
      </c>
      <c r="I227" s="43"/>
    </row>
    <row r="228" spans="1:11" ht="26.25" customHeight="1">
      <c r="A228" s="29" t="s">
        <v>235</v>
      </c>
      <c r="B228" s="196" t="s">
        <v>147</v>
      </c>
      <c r="C228" s="196" t="s">
        <v>149</v>
      </c>
      <c r="D228" s="196" t="s">
        <v>138</v>
      </c>
      <c r="E228" s="52" t="s">
        <v>234</v>
      </c>
      <c r="F228" s="187">
        <v>2000</v>
      </c>
      <c r="G228" s="94">
        <v>-2000</v>
      </c>
      <c r="H228" s="187">
        <f t="shared" si="9"/>
        <v>0</v>
      </c>
      <c r="I228" s="43"/>
    </row>
    <row r="229" spans="1:11" ht="51.75" customHeight="1">
      <c r="A229" s="50" t="s">
        <v>536</v>
      </c>
      <c r="B229" s="196" t="s">
        <v>147</v>
      </c>
      <c r="C229" s="196" t="s">
        <v>63</v>
      </c>
      <c r="D229" s="205" t="s">
        <v>739</v>
      </c>
      <c r="E229" s="51">
        <v>400</v>
      </c>
      <c r="F229" s="187">
        <v>954857.94</v>
      </c>
      <c r="G229" s="138"/>
      <c r="H229" s="187">
        <f>F229+G229</f>
        <v>954857.94</v>
      </c>
      <c r="I229" s="90"/>
    </row>
    <row r="230" spans="1:11" ht="39.75" customHeight="1">
      <c r="A230" s="29" t="s">
        <v>493</v>
      </c>
      <c r="B230" s="196" t="s">
        <v>147</v>
      </c>
      <c r="C230" s="196" t="s">
        <v>432</v>
      </c>
      <c r="D230" s="186" t="s">
        <v>119</v>
      </c>
      <c r="E230" s="198">
        <v>200</v>
      </c>
      <c r="F230" s="187">
        <v>220000</v>
      </c>
      <c r="G230" s="94"/>
      <c r="H230" s="187">
        <f t="shared" si="9"/>
        <v>220000</v>
      </c>
      <c r="I230" s="43"/>
    </row>
    <row r="231" spans="1:11" ht="18.75" customHeight="1">
      <c r="A231" s="112" t="s">
        <v>16</v>
      </c>
      <c r="B231" s="104"/>
      <c r="C231" s="104"/>
      <c r="D231" s="104"/>
      <c r="E231" s="104"/>
      <c r="F231" s="93">
        <f t="shared" ref="F231:K231" si="12">F19+F71+F68+F127+F216</f>
        <v>261180506.94</v>
      </c>
      <c r="G231" s="93">
        <f t="shared" si="12"/>
        <v>-3860965.5</v>
      </c>
      <c r="H231" s="93">
        <f t="shared" si="12"/>
        <v>257319541.44</v>
      </c>
      <c r="I231" s="93" t="e">
        <f t="shared" si="12"/>
        <v>#REF!</v>
      </c>
      <c r="J231" s="93" t="e">
        <f t="shared" si="12"/>
        <v>#REF!</v>
      </c>
      <c r="K231" s="93" t="e">
        <f t="shared" si="12"/>
        <v>#REF!</v>
      </c>
    </row>
    <row r="232" spans="1:11" ht="15.75">
      <c r="A232" s="1"/>
    </row>
    <row r="233" spans="1:11" ht="15.75">
      <c r="A233" s="1"/>
    </row>
  </sheetData>
  <mergeCells count="30">
    <mergeCell ref="A131:A132"/>
    <mergeCell ref="H16:H18"/>
    <mergeCell ref="A12:H12"/>
    <mergeCell ref="D6:I6"/>
    <mergeCell ref="D7:I7"/>
    <mergeCell ref="D8:I8"/>
    <mergeCell ref="D9:I9"/>
    <mergeCell ref="C10:I10"/>
    <mergeCell ref="E15:I15"/>
    <mergeCell ref="I16:I18"/>
    <mergeCell ref="A13:H13"/>
    <mergeCell ref="A16:A18"/>
    <mergeCell ref="B16:B18"/>
    <mergeCell ref="C16:C18"/>
    <mergeCell ref="D16:D18"/>
    <mergeCell ref="E16:E18"/>
    <mergeCell ref="B131:B132"/>
    <mergeCell ref="C131:C132"/>
    <mergeCell ref="D131:D132"/>
    <mergeCell ref="E131:E132"/>
    <mergeCell ref="H131:H132"/>
    <mergeCell ref="F16:F18"/>
    <mergeCell ref="G16:G18"/>
    <mergeCell ref="F131:F132"/>
    <mergeCell ref="D1:I1"/>
    <mergeCell ref="D2:I2"/>
    <mergeCell ref="D3:I3"/>
    <mergeCell ref="D4:I4"/>
    <mergeCell ref="C5:I5"/>
    <mergeCell ref="G131:G132"/>
  </mergeCells>
  <pageMargins left="0.9055118110236221" right="0.31496062992125984" top="0.35433070866141736" bottom="0.35433070866141736" header="0" footer="0"/>
  <pageSetup paperSize="9" scale="68" orientation="portrait" r:id="rId1"/>
  <rowBreaks count="11" manualBreakCount="11">
    <brk id="32" max="7" man="1"/>
    <brk id="52" max="7" man="1"/>
    <brk id="74" max="16383" man="1"/>
    <brk id="95" max="16383" man="1"/>
    <brk id="114" max="16383" man="1"/>
    <brk id="133" max="16383" man="1"/>
    <brk id="150" max="16383" man="1"/>
    <brk id="170" max="7" man="1"/>
    <brk id="182" max="16383" man="1"/>
    <brk id="205" max="16383" man="1"/>
    <brk id="2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'Приложение 4'!Область_печати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2020-12-24T12:28:01Z</cp:lastPrinted>
  <dcterms:created xsi:type="dcterms:W3CDTF">2014-09-25T13:17:34Z</dcterms:created>
  <dcterms:modified xsi:type="dcterms:W3CDTF">2021-01-11T11:55:41Z</dcterms:modified>
</cp:coreProperties>
</file>