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1715" windowWidth="19050" windowHeight="11580" tabRatio="754" activeTab="5"/>
  </bookViews>
  <sheets>
    <sheet name="Приложение 1" sheetId="32" r:id="rId1"/>
    <sheet name="Приложение 2" sheetId="52" r:id="rId2"/>
    <sheet name="Приложение 3" sheetId="34" r:id="rId3"/>
    <sheet name="Приложение 4" sheetId="45" r:id="rId4"/>
    <sheet name="Приложение 5" sheetId="28" r:id="rId5"/>
    <sheet name="Приложение 6" sheetId="29" r:id="rId6"/>
    <sheet name="Приложение 7" sheetId="50" r:id="rId7"/>
  </sheets>
  <definedNames>
    <definedName name="_xlnm.Print_Area" localSheetId="3">'Приложение 4'!$A$1:$F$310</definedName>
  </definedNames>
  <calcPr calcId="124519"/>
</workbook>
</file>

<file path=xl/calcChain.xml><?xml version="1.0" encoding="utf-8"?>
<calcChain xmlns="http://schemas.openxmlformats.org/spreadsheetml/2006/main">
  <c r="E267" i="45"/>
  <c r="F267"/>
  <c r="D267"/>
  <c r="G116" i="29"/>
  <c r="F116"/>
  <c r="G66"/>
  <c r="H139"/>
  <c r="H140"/>
  <c r="H150"/>
  <c r="H129"/>
  <c r="F66"/>
  <c r="H72"/>
  <c r="G19"/>
  <c r="H19"/>
  <c r="F19"/>
  <c r="H48"/>
  <c r="E282" i="45"/>
  <c r="F282"/>
  <c r="D282"/>
  <c r="F300"/>
  <c r="E150" l="1"/>
  <c r="F150"/>
  <c r="D150"/>
  <c r="F156"/>
  <c r="F155"/>
  <c r="F138"/>
  <c r="E137"/>
  <c r="D137"/>
  <c r="E91"/>
  <c r="F91"/>
  <c r="D91"/>
  <c r="F94"/>
  <c r="D78" i="32"/>
  <c r="E78"/>
  <c r="C78"/>
  <c r="E86"/>
  <c r="E85" s="1"/>
  <c r="D85"/>
  <c r="I66" i="29"/>
  <c r="J66"/>
  <c r="K66"/>
  <c r="H83"/>
  <c r="H84" l="1"/>
  <c r="H86"/>
  <c r="H87"/>
  <c r="E85" i="45"/>
  <c r="D85"/>
  <c r="F88"/>
  <c r="E80" i="32"/>
  <c r="E79" s="1"/>
  <c r="D79"/>
  <c r="C79"/>
  <c r="H56" i="29"/>
  <c r="E67" i="45"/>
  <c r="D67"/>
  <c r="F68"/>
  <c r="E82" i="32"/>
  <c r="E81" s="1"/>
  <c r="D81"/>
  <c r="C81"/>
  <c r="H174" i="29"/>
  <c r="F159" i="45"/>
  <c r="D266"/>
  <c r="E40" i="34"/>
  <c r="D40"/>
  <c r="C40"/>
  <c r="C39" s="1"/>
  <c r="C34" s="1"/>
  <c r="C33" s="1"/>
  <c r="E39"/>
  <c r="D39"/>
  <c r="E37"/>
  <c r="D37"/>
  <c r="C37"/>
  <c r="E36"/>
  <c r="D36"/>
  <c r="C36"/>
  <c r="E35"/>
  <c r="E34" s="1"/>
  <c r="E33" s="1"/>
  <c r="D35"/>
  <c r="C35"/>
  <c r="D34"/>
  <c r="D33"/>
  <c r="G194" i="29" l="1"/>
  <c r="F194"/>
  <c r="H205"/>
  <c r="H137"/>
  <c r="H138"/>
  <c r="H133"/>
  <c r="H134"/>
  <c r="H130"/>
  <c r="H116" s="1"/>
  <c r="H88"/>
  <c r="H85"/>
  <c r="H53"/>
  <c r="E48" i="45"/>
  <c r="D48"/>
  <c r="F87"/>
  <c r="F153"/>
  <c r="F154"/>
  <c r="F143"/>
  <c r="F144"/>
  <c r="F145"/>
  <c r="F139"/>
  <c r="F51" l="1"/>
  <c r="I23" i="50" l="1"/>
  <c r="H23"/>
  <c r="G23"/>
  <c r="F23"/>
  <c r="E23"/>
  <c r="D23"/>
  <c r="C23"/>
  <c r="B23"/>
  <c r="H206" i="29" l="1"/>
  <c r="H204"/>
  <c r="H203"/>
  <c r="H202"/>
  <c r="H201"/>
  <c r="H200"/>
  <c r="H199"/>
  <c r="H198"/>
  <c r="H197"/>
  <c r="H196"/>
  <c r="H195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49"/>
  <c r="H148"/>
  <c r="H147"/>
  <c r="H146"/>
  <c r="H145"/>
  <c r="H144"/>
  <c r="H143"/>
  <c r="H142"/>
  <c r="H141"/>
  <c r="H136"/>
  <c r="H135"/>
  <c r="H132"/>
  <c r="H131"/>
  <c r="H128"/>
  <c r="H127"/>
  <c r="H126"/>
  <c r="H125"/>
  <c r="H124"/>
  <c r="H123"/>
  <c r="H122"/>
  <c r="H121"/>
  <c r="H120"/>
  <c r="H118"/>
  <c r="H117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2"/>
  <c r="H81"/>
  <c r="H80"/>
  <c r="H79"/>
  <c r="H78"/>
  <c r="H77"/>
  <c r="H76"/>
  <c r="H75"/>
  <c r="H74"/>
  <c r="H73"/>
  <c r="H71"/>
  <c r="H70"/>
  <c r="H69"/>
  <c r="H68"/>
  <c r="H67"/>
  <c r="H65"/>
  <c r="H64"/>
  <c r="G207"/>
  <c r="I19"/>
  <c r="J19"/>
  <c r="J207" s="1"/>
  <c r="K19"/>
  <c r="K207" s="1"/>
  <c r="H62"/>
  <c r="H61"/>
  <c r="H60"/>
  <c r="H59"/>
  <c r="H58"/>
  <c r="H57"/>
  <c r="H55"/>
  <c r="H54"/>
  <c r="H52"/>
  <c r="H51"/>
  <c r="H50"/>
  <c r="H49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D50" i="28"/>
  <c r="D46"/>
  <c r="D43"/>
  <c r="D37"/>
  <c r="D33"/>
  <c r="D29"/>
  <c r="E52"/>
  <c r="E50" s="1"/>
  <c r="E51"/>
  <c r="E49"/>
  <c r="E46" s="1"/>
  <c r="E48"/>
  <c r="E47"/>
  <c r="E45"/>
  <c r="E44"/>
  <c r="E43" s="1"/>
  <c r="E42"/>
  <c r="E41"/>
  <c r="E40"/>
  <c r="E39"/>
  <c r="E38"/>
  <c r="E36"/>
  <c r="E35"/>
  <c r="E34"/>
  <c r="E32"/>
  <c r="E31"/>
  <c r="E30"/>
  <c r="E25"/>
  <c r="D25"/>
  <c r="E27"/>
  <c r="D16"/>
  <c r="E18"/>
  <c r="E19"/>
  <c r="E20"/>
  <c r="E21"/>
  <c r="E22"/>
  <c r="E23"/>
  <c r="E24"/>
  <c r="E17"/>
  <c r="F299" i="45"/>
  <c r="F298"/>
  <c r="H66" i="29" l="1"/>
  <c r="E33" i="28"/>
  <c r="H194" i="29"/>
  <c r="E37" i="28"/>
  <c r="E29"/>
  <c r="D53"/>
  <c r="E16"/>
  <c r="F32" i="45"/>
  <c r="F31" s="1"/>
  <c r="F30" s="1"/>
  <c r="E31"/>
  <c r="E30" s="1"/>
  <c r="D31"/>
  <c r="D30" s="1"/>
  <c r="E53" i="28" l="1"/>
  <c r="E66" i="45"/>
  <c r="D66"/>
  <c r="F69"/>
  <c r="E307"/>
  <c r="E306" s="1"/>
  <c r="E302"/>
  <c r="E301" s="1"/>
  <c r="E281"/>
  <c r="E266"/>
  <c r="E263"/>
  <c r="E260"/>
  <c r="E259" s="1"/>
  <c r="E258" s="1"/>
  <c r="E256"/>
  <c r="E255" s="1"/>
  <c r="E254" s="1"/>
  <c r="E252"/>
  <c r="E251" s="1"/>
  <c r="E249"/>
  <c r="E248" s="1"/>
  <c r="E240"/>
  <c r="E239" s="1"/>
  <c r="E235"/>
  <c r="E230"/>
  <c r="E228"/>
  <c r="E222"/>
  <c r="E217"/>
  <c r="E216" s="1"/>
  <c r="E212"/>
  <c r="E211" s="1"/>
  <c r="E207"/>
  <c r="E206" s="1"/>
  <c r="E196"/>
  <c r="E195" s="1"/>
  <c r="E191"/>
  <c r="E188"/>
  <c r="E175"/>
  <c r="E167"/>
  <c r="E163"/>
  <c r="E162" s="1"/>
  <c r="E149"/>
  <c r="E146"/>
  <c r="E136" s="1"/>
  <c r="E133"/>
  <c r="E132" s="1"/>
  <c r="E131" s="1"/>
  <c r="E129"/>
  <c r="E128" s="1"/>
  <c r="E126"/>
  <c r="E125" s="1"/>
  <c r="E122"/>
  <c r="E121" s="1"/>
  <c r="E120" s="1"/>
  <c r="E117"/>
  <c r="E116"/>
  <c r="E115" s="1"/>
  <c r="E108"/>
  <c r="E107" s="1"/>
  <c r="E106" s="1"/>
  <c r="E101"/>
  <c r="E100" s="1"/>
  <c r="E99" s="1"/>
  <c r="E97"/>
  <c r="E96" s="1"/>
  <c r="E95" s="1"/>
  <c r="E90"/>
  <c r="F86"/>
  <c r="F85" s="1"/>
  <c r="E84"/>
  <c r="E81"/>
  <c r="E80" s="1"/>
  <c r="E79" s="1"/>
  <c r="E76"/>
  <c r="E75"/>
  <c r="F73"/>
  <c r="E72"/>
  <c r="E71" s="1"/>
  <c r="E70" s="1"/>
  <c r="E64"/>
  <c r="E63" s="1"/>
  <c r="E61"/>
  <c r="E60"/>
  <c r="E58"/>
  <c r="E57"/>
  <c r="E53"/>
  <c r="E52" s="1"/>
  <c r="E47"/>
  <c r="E45"/>
  <c r="E41"/>
  <c r="E40"/>
  <c r="E38"/>
  <c r="E37"/>
  <c r="F197"/>
  <c r="F198"/>
  <c r="F199"/>
  <c r="F200"/>
  <c r="F201"/>
  <c r="F202"/>
  <c r="F203"/>
  <c r="F204"/>
  <c r="F205"/>
  <c r="F208"/>
  <c r="F209"/>
  <c r="F210"/>
  <c r="F213"/>
  <c r="F214"/>
  <c r="F215"/>
  <c r="F218"/>
  <c r="F219"/>
  <c r="F223"/>
  <c r="F224"/>
  <c r="F225"/>
  <c r="F226"/>
  <c r="F227"/>
  <c r="F229"/>
  <c r="F228" s="1"/>
  <c r="F231"/>
  <c r="F232"/>
  <c r="F233"/>
  <c r="F234"/>
  <c r="F236"/>
  <c r="F237"/>
  <c r="F238"/>
  <c r="F241"/>
  <c r="F242"/>
  <c r="F243"/>
  <c r="F244"/>
  <c r="F245"/>
  <c r="F246"/>
  <c r="F247"/>
  <c r="F250"/>
  <c r="F249" s="1"/>
  <c r="F248" s="1"/>
  <c r="F253"/>
  <c r="F252" s="1"/>
  <c r="F251" s="1"/>
  <c r="F257"/>
  <c r="F256" s="1"/>
  <c r="F255" s="1"/>
  <c r="F254" s="1"/>
  <c r="F261"/>
  <c r="F260" s="1"/>
  <c r="F259" s="1"/>
  <c r="F258" s="1"/>
  <c r="F264"/>
  <c r="F263" s="1"/>
  <c r="F265"/>
  <c r="F268"/>
  <c r="F269"/>
  <c r="F270"/>
  <c r="F271"/>
  <c r="F272"/>
  <c r="F273"/>
  <c r="F274"/>
  <c r="F275"/>
  <c r="F276"/>
  <c r="F277"/>
  <c r="F278"/>
  <c r="F279"/>
  <c r="F280"/>
  <c r="F283"/>
  <c r="F284"/>
  <c r="F285"/>
  <c r="F286"/>
  <c r="F287"/>
  <c r="F288"/>
  <c r="F289"/>
  <c r="F290"/>
  <c r="F291"/>
  <c r="F292"/>
  <c r="F293"/>
  <c r="F294"/>
  <c r="F295"/>
  <c r="F296"/>
  <c r="F297"/>
  <c r="F303"/>
  <c r="F304"/>
  <c r="F305"/>
  <c r="F308"/>
  <c r="F309"/>
  <c r="F194"/>
  <c r="F193"/>
  <c r="F192"/>
  <c r="F190"/>
  <c r="F189"/>
  <c r="F186"/>
  <c r="F185"/>
  <c r="F184"/>
  <c r="F183"/>
  <c r="F182"/>
  <c r="F181"/>
  <c r="F180"/>
  <c r="F179"/>
  <c r="F178"/>
  <c r="F177"/>
  <c r="F176"/>
  <c r="F174"/>
  <c r="F173"/>
  <c r="F172"/>
  <c r="F171"/>
  <c r="F170"/>
  <c r="F169"/>
  <c r="F168"/>
  <c r="F165"/>
  <c r="F164"/>
  <c r="F161"/>
  <c r="F158"/>
  <c r="F157"/>
  <c r="F152"/>
  <c r="F151"/>
  <c r="F148"/>
  <c r="F147"/>
  <c r="F146" s="1"/>
  <c r="F142"/>
  <c r="F141"/>
  <c r="F134"/>
  <c r="F133" s="1"/>
  <c r="F132" s="1"/>
  <c r="F131" s="1"/>
  <c r="F140"/>
  <c r="F137" s="1"/>
  <c r="F130"/>
  <c r="F129" s="1"/>
  <c r="F128" s="1"/>
  <c r="F127"/>
  <c r="F126" s="1"/>
  <c r="F125" s="1"/>
  <c r="F123"/>
  <c r="F122" s="1"/>
  <c r="F121" s="1"/>
  <c r="F120" s="1"/>
  <c r="F119"/>
  <c r="F118"/>
  <c r="F114"/>
  <c r="F113"/>
  <c r="F112"/>
  <c r="F111"/>
  <c r="F110"/>
  <c r="F109"/>
  <c r="F105"/>
  <c r="F104"/>
  <c r="F103"/>
  <c r="F102"/>
  <c r="F98"/>
  <c r="F97" s="1"/>
  <c r="F96" s="1"/>
  <c r="F95" s="1"/>
  <c r="F93"/>
  <c r="F92"/>
  <c r="F89"/>
  <c r="F84" s="1"/>
  <c r="F82"/>
  <c r="F81" s="1"/>
  <c r="F80" s="1"/>
  <c r="F79" s="1"/>
  <c r="F78"/>
  <c r="F77"/>
  <c r="F76" s="1"/>
  <c r="F75" s="1"/>
  <c r="F74"/>
  <c r="F72" s="1"/>
  <c r="F71" s="1"/>
  <c r="F65"/>
  <c r="F64" s="1"/>
  <c r="F63" s="1"/>
  <c r="F62"/>
  <c r="F61" s="1"/>
  <c r="F60" s="1"/>
  <c r="F59"/>
  <c r="F58" s="1"/>
  <c r="F57" s="1"/>
  <c r="F56"/>
  <c r="F55"/>
  <c r="F54"/>
  <c r="F50"/>
  <c r="F49"/>
  <c r="F48" s="1"/>
  <c r="F46"/>
  <c r="F45" s="1"/>
  <c r="F44"/>
  <c r="F43"/>
  <c r="F42"/>
  <c r="F39"/>
  <c r="F38" s="1"/>
  <c r="F37" s="1"/>
  <c r="F36"/>
  <c r="E35"/>
  <c r="F35"/>
  <c r="E34"/>
  <c r="F34"/>
  <c r="E28"/>
  <c r="E27" s="1"/>
  <c r="E26" s="1"/>
  <c r="F29"/>
  <c r="F28" s="1"/>
  <c r="F27" s="1"/>
  <c r="F26" s="1"/>
  <c r="F25"/>
  <c r="E24"/>
  <c r="F24"/>
  <c r="E23"/>
  <c r="F23"/>
  <c r="F22"/>
  <c r="E21"/>
  <c r="E20" s="1"/>
  <c r="E19" s="1"/>
  <c r="F21"/>
  <c r="F20"/>
  <c r="E103" i="32"/>
  <c r="D102"/>
  <c r="D101" s="1"/>
  <c r="E102"/>
  <c r="E101"/>
  <c r="C102"/>
  <c r="C101" s="1"/>
  <c r="F149" i="45" l="1"/>
  <c r="E83"/>
  <c r="F90"/>
  <c r="E262"/>
  <c r="F67"/>
  <c r="F66" s="1"/>
  <c r="E33"/>
  <c r="E187"/>
  <c r="F175"/>
  <c r="E166"/>
  <c r="E124"/>
  <c r="F41"/>
  <c r="F40" s="1"/>
  <c r="F47"/>
  <c r="F53"/>
  <c r="F52" s="1"/>
  <c r="F70"/>
  <c r="F108"/>
  <c r="F107" s="1"/>
  <c r="F106" s="1"/>
  <c r="F117"/>
  <c r="F116" s="1"/>
  <c r="F115" s="1"/>
  <c r="F167"/>
  <c r="F188"/>
  <c r="F191"/>
  <c r="F83"/>
  <c r="F124"/>
  <c r="F163"/>
  <c r="F307"/>
  <c r="F306" s="1"/>
  <c r="F281"/>
  <c r="E221"/>
  <c r="E220" s="1"/>
  <c r="F136"/>
  <c r="F19"/>
  <c r="F101"/>
  <c r="F100" s="1"/>
  <c r="F99" s="1"/>
  <c r="F235"/>
  <c r="F230"/>
  <c r="F222"/>
  <c r="F212"/>
  <c r="F211" s="1"/>
  <c r="F196"/>
  <c r="F195" s="1"/>
  <c r="F207"/>
  <c r="F206" s="1"/>
  <c r="F302"/>
  <c r="F301" s="1"/>
  <c r="F266"/>
  <c r="E135"/>
  <c r="F262" l="1"/>
  <c r="E310"/>
  <c r="F221"/>
  <c r="F33"/>
  <c r="F166"/>
  <c r="F187"/>
  <c r="E100" i="32"/>
  <c r="D99"/>
  <c r="E99"/>
  <c r="E98" s="1"/>
  <c r="D98"/>
  <c r="C99"/>
  <c r="C98" s="1"/>
  <c r="D46" l="1"/>
  <c r="E46"/>
  <c r="D45"/>
  <c r="E45"/>
  <c r="D48"/>
  <c r="E48"/>
  <c r="D49"/>
  <c r="E49"/>
  <c r="D50"/>
  <c r="E50"/>
  <c r="D53"/>
  <c r="E53"/>
  <c r="D57"/>
  <c r="D56" s="1"/>
  <c r="D55" s="1"/>
  <c r="D60"/>
  <c r="E60"/>
  <c r="D61"/>
  <c r="E61"/>
  <c r="D62"/>
  <c r="E62"/>
  <c r="D66"/>
  <c r="E66"/>
  <c r="D65"/>
  <c r="E65"/>
  <c r="D69"/>
  <c r="D68"/>
  <c r="E70"/>
  <c r="E69" s="1"/>
  <c r="E68" s="1"/>
  <c r="E67"/>
  <c r="E64"/>
  <c r="E63"/>
  <c r="E59"/>
  <c r="E58"/>
  <c r="E57" s="1"/>
  <c r="E56" s="1"/>
  <c r="E55" s="1"/>
  <c r="E54"/>
  <c r="E52"/>
  <c r="E51"/>
  <c r="E47"/>
  <c r="E44"/>
  <c r="E42"/>
  <c r="E40"/>
  <c r="E30"/>
  <c r="E33"/>
  <c r="E36"/>
  <c r="D43"/>
  <c r="D41"/>
  <c r="D39"/>
  <c r="E21"/>
  <c r="E22"/>
  <c r="E23"/>
  <c r="E20"/>
  <c r="D18"/>
  <c r="E84"/>
  <c r="D83"/>
  <c r="E83"/>
  <c r="C83"/>
  <c r="E97"/>
  <c r="E95"/>
  <c r="E94" s="1"/>
  <c r="E93"/>
  <c r="E91"/>
  <c r="E88"/>
  <c r="E77"/>
  <c r="E76" s="1"/>
  <c r="E75"/>
  <c r="D96"/>
  <c r="D94"/>
  <c r="D92"/>
  <c r="D90"/>
  <c r="D87"/>
  <c r="D76"/>
  <c r="D74"/>
  <c r="D73" s="1"/>
  <c r="D35"/>
  <c r="D32"/>
  <c r="D29"/>
  <c r="D25"/>
  <c r="D24" s="1"/>
  <c r="D26"/>
  <c r="E27"/>
  <c r="F63" i="29"/>
  <c r="F207" s="1"/>
  <c r="D38" i="32" l="1"/>
  <c r="D17" s="1"/>
  <c r="D89"/>
  <c r="D72" s="1"/>
  <c r="D71" s="1"/>
  <c r="C50" i="28"/>
  <c r="C46"/>
  <c r="C43"/>
  <c r="C37"/>
  <c r="C33"/>
  <c r="C29"/>
  <c r="C25"/>
  <c r="C16"/>
  <c r="C53" l="1"/>
  <c r="D104" i="32"/>
  <c r="D307" i="45"/>
  <c r="D306" s="1"/>
  <c r="D302"/>
  <c r="D301" s="1"/>
  <c r="D281"/>
  <c r="D263"/>
  <c r="D260"/>
  <c r="D259" s="1"/>
  <c r="D258" s="1"/>
  <c r="D256"/>
  <c r="D255" s="1"/>
  <c r="D254" s="1"/>
  <c r="D252"/>
  <c r="D251" s="1"/>
  <c r="D249"/>
  <c r="D248" s="1"/>
  <c r="D240"/>
  <c r="D235"/>
  <c r="D230"/>
  <c r="D228"/>
  <c r="D222"/>
  <c r="D217"/>
  <c r="D212"/>
  <c r="D211" s="1"/>
  <c r="D207"/>
  <c r="D206" s="1"/>
  <c r="D196"/>
  <c r="D195" s="1"/>
  <c r="D191"/>
  <c r="D188"/>
  <c r="D175"/>
  <c r="D167"/>
  <c r="D163"/>
  <c r="D162" s="1"/>
  <c r="D149"/>
  <c r="D146"/>
  <c r="D136" s="1"/>
  <c r="D133"/>
  <c r="D132" s="1"/>
  <c r="D131" s="1"/>
  <c r="D129"/>
  <c r="D128" s="1"/>
  <c r="D126"/>
  <c r="D125" s="1"/>
  <c r="D122"/>
  <c r="D121" s="1"/>
  <c r="D120" s="1"/>
  <c r="D117"/>
  <c r="D116" s="1"/>
  <c r="D115" s="1"/>
  <c r="D108"/>
  <c r="D107" s="1"/>
  <c r="D106" s="1"/>
  <c r="D101"/>
  <c r="D100" s="1"/>
  <c r="D99" s="1"/>
  <c r="D97"/>
  <c r="D96" s="1"/>
  <c r="D95" s="1"/>
  <c r="D90"/>
  <c r="D84"/>
  <c r="D81"/>
  <c r="D80" s="1"/>
  <c r="D79" s="1"/>
  <c r="D76"/>
  <c r="D75" s="1"/>
  <c r="D72"/>
  <c r="D71" s="1"/>
  <c r="D70" s="1"/>
  <c r="D64"/>
  <c r="D63" s="1"/>
  <c r="D61"/>
  <c r="D60" s="1"/>
  <c r="D58"/>
  <c r="D57" s="1"/>
  <c r="D53"/>
  <c r="D52" s="1"/>
  <c r="D47"/>
  <c r="D45"/>
  <c r="D41"/>
  <c r="D40"/>
  <c r="D38"/>
  <c r="D37"/>
  <c r="D35"/>
  <c r="D34"/>
  <c r="D28"/>
  <c r="D27" s="1"/>
  <c r="D26" s="1"/>
  <c r="D24"/>
  <c r="D23" s="1"/>
  <c r="D21"/>
  <c r="D20" s="1"/>
  <c r="C96" i="32"/>
  <c r="C94"/>
  <c r="C92"/>
  <c r="C90"/>
  <c r="C87"/>
  <c r="C76"/>
  <c r="C74"/>
  <c r="C73" s="1"/>
  <c r="C69"/>
  <c r="C68" s="1"/>
  <c r="C66"/>
  <c r="C65" s="1"/>
  <c r="C62"/>
  <c r="C61" s="1"/>
  <c r="C60" s="1"/>
  <c r="C57"/>
  <c r="C56"/>
  <c r="C55" s="1"/>
  <c r="C53"/>
  <c r="C50"/>
  <c r="C49"/>
  <c r="C48" s="1"/>
  <c r="C46"/>
  <c r="C45" s="1"/>
  <c r="C43"/>
  <c r="C41"/>
  <c r="C39"/>
  <c r="C38" s="1"/>
  <c r="C35"/>
  <c r="C32"/>
  <c r="C29"/>
  <c r="C26"/>
  <c r="C25"/>
  <c r="C24" s="1"/>
  <c r="C19"/>
  <c r="C18" s="1"/>
  <c r="D221" i="45" l="1"/>
  <c r="D187"/>
  <c r="D124"/>
  <c r="D33"/>
  <c r="C89" i="32"/>
  <c r="C72"/>
  <c r="C71" s="1"/>
  <c r="C17"/>
  <c r="D166" i="45"/>
  <c r="D19"/>
  <c r="D216"/>
  <c r="F217"/>
  <c r="F216" s="1"/>
  <c r="D239"/>
  <c r="D220" s="1"/>
  <c r="F240"/>
  <c r="F239" s="1"/>
  <c r="F220" s="1"/>
  <c r="D135"/>
  <c r="D262"/>
  <c r="D83"/>
  <c r="D310" l="1"/>
  <c r="C104" i="32"/>
  <c r="E32"/>
  <c r="E35"/>
  <c r="E29"/>
  <c r="E26"/>
  <c r="F162" i="45" l="1"/>
  <c r="F135" s="1"/>
  <c r="F310" s="1"/>
  <c r="E39" i="32" l="1"/>
  <c r="E96" l="1"/>
  <c r="E92"/>
  <c r="E90"/>
  <c r="E87"/>
  <c r="E74"/>
  <c r="E73" s="1"/>
  <c r="E43"/>
  <c r="E41"/>
  <c r="E25"/>
  <c r="E24" s="1"/>
  <c r="E19"/>
  <c r="E18" s="1"/>
  <c r="E89" l="1"/>
  <c r="E72" s="1"/>
  <c r="E38"/>
  <c r="E17" l="1"/>
  <c r="E71"/>
  <c r="E104" l="1"/>
  <c r="H63" i="29" l="1"/>
  <c r="H207" s="1"/>
  <c r="I116" l="1"/>
  <c r="E30" i="34" l="1"/>
  <c r="E29" s="1"/>
  <c r="E28" s="1"/>
  <c r="D30"/>
  <c r="D29" s="1"/>
  <c r="D28" s="1"/>
  <c r="C30"/>
  <c r="C29" s="1"/>
  <c r="C28" s="1"/>
  <c r="E25"/>
  <c r="E24" s="1"/>
  <c r="E23" s="1"/>
  <c r="D25"/>
  <c r="D24" s="1"/>
  <c r="D23" s="1"/>
  <c r="C25"/>
  <c r="C24" s="1"/>
  <c r="C23" s="1"/>
  <c r="E21" l="1"/>
  <c r="E19" s="1"/>
  <c r="D21"/>
  <c r="D19" s="1"/>
  <c r="C21"/>
  <c r="C19" s="1"/>
  <c r="I194" i="29" l="1"/>
  <c r="I207" s="1"/>
</calcChain>
</file>

<file path=xl/sharedStrings.xml><?xml version="1.0" encoding="utf-8"?>
<sst xmlns="http://schemas.openxmlformats.org/spreadsheetml/2006/main" count="1701" uniqueCount="892">
  <si>
    <t>к решению Совета</t>
  </si>
  <si>
    <t>Тейковского</t>
  </si>
  <si>
    <t>муниципального района</t>
  </si>
  <si>
    <t>Наименование показателя</t>
  </si>
  <si>
    <t>Финансовый отдел администрации Тейковского муниципального района</t>
  </si>
  <si>
    <t>040</t>
  </si>
  <si>
    <t>042</t>
  </si>
  <si>
    <t>100</t>
  </si>
  <si>
    <t xml:space="preserve">Распределение бюджетных ассигнований по целевым статьям </t>
  </si>
  <si>
    <t>Наименование</t>
  </si>
  <si>
    <t>Целевая статья</t>
  </si>
  <si>
    <t>Вид расходов</t>
  </si>
  <si>
    <t>Муниципальная программа «Развитие физической культуры и спорта в Тейковском муниципальном районе»</t>
  </si>
  <si>
    <t>Непрограммные направления деятельности представительного органа Тейковского муниципального района</t>
  </si>
  <si>
    <t>Иные непрограммные мероприятия</t>
  </si>
  <si>
    <t>Реализация полномочий Ивановской области на осуществление переданных органам местного самоуправления государственных полномочий Ивановской области</t>
  </si>
  <si>
    <t>ВСЕГО</t>
  </si>
  <si>
    <r>
      <t xml:space="preserve">Обеспечение функций администрации Тейковского муниципального района в рамках непрограммных направлений деятельности </t>
    </r>
    <r>
      <rPr>
        <sz val="10"/>
        <color rgb="FF000000"/>
        <rFont val="Times New Roman"/>
        <family val="1"/>
        <charset val="204"/>
      </rPr>
      <t>исполнительных органов местного самоуправления (Иные бюджетные ассигнования)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</si>
  <si>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</si>
  <si>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</si>
  <si>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(муниципальным программам Тейковского муниципального района и </t>
  </si>
  <si>
    <t>не включенным в муниципальные программы Тейковского муниципального</t>
  </si>
  <si>
    <t>РАСПРЕДЕЛЕНИЕ РАСХОДОВ</t>
  </si>
  <si>
    <t xml:space="preserve">Общегосударственные вопросы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</si>
  <si>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</si>
  <si>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</si>
  <si>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 xml:space="preserve">Другие общегосударственные вопросы 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</si>
  <si>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</si>
  <si>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</si>
  <si>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Национальная экономика </t>
  </si>
  <si>
    <t xml:space="preserve">Сельское хозяйство и рыболовство </t>
  </si>
  <si>
    <t>Дорожное хозяйство (дорожные фонды)</t>
  </si>
  <si>
    <t xml:space="preserve">Другие вопросы в области национальной экономики </t>
  </si>
  <si>
    <t>Дошкольное образование</t>
  </si>
  <si>
    <t>Общее образование</t>
  </si>
  <si>
    <t>Другие вопросы в области образования</t>
  </si>
  <si>
    <t>Культура</t>
  </si>
  <si>
    <t>Социальная политика</t>
  </si>
  <si>
    <t xml:space="preserve">Пенсионное обеспечение </t>
  </si>
  <si>
    <t xml:space="preserve">Охрана семьи и детства </t>
  </si>
  <si>
    <t>Физическая культура и спорт</t>
  </si>
  <si>
    <t xml:space="preserve">Итого расходов </t>
  </si>
  <si>
    <t>0100</t>
  </si>
  <si>
    <t>0103</t>
  </si>
  <si>
    <t>0104</t>
  </si>
  <si>
    <t>0106</t>
  </si>
  <si>
    <t>0111</t>
  </si>
  <si>
    <t>0113</t>
  </si>
  <si>
    <t>0300</t>
  </si>
  <si>
    <t>0309</t>
  </si>
  <si>
    <t>0400</t>
  </si>
  <si>
    <t>0405</t>
  </si>
  <si>
    <t>0409</t>
  </si>
  <si>
    <t>0412</t>
  </si>
  <si>
    <t>0700</t>
  </si>
  <si>
    <t>0701</t>
  </si>
  <si>
    <t>0702</t>
  </si>
  <si>
    <t>0707</t>
  </si>
  <si>
    <t>0709</t>
  </si>
  <si>
    <t>0800</t>
  </si>
  <si>
    <t>0801</t>
  </si>
  <si>
    <t>1000</t>
  </si>
  <si>
    <t>1001</t>
  </si>
  <si>
    <t>1004</t>
  </si>
  <si>
    <t>1100</t>
  </si>
  <si>
    <t>Раздел, подразделений</t>
  </si>
  <si>
    <t>Вид рас-ходов</t>
  </si>
  <si>
    <t>Администрация Тейковского муниципального района</t>
  </si>
  <si>
    <t>Совет Тейковского муниципального района</t>
  </si>
  <si>
    <t>041</t>
  </si>
  <si>
    <t>046</t>
  </si>
  <si>
    <t xml:space="preserve">Ведомственная структура расходов бюджета Тейковского муниципального </t>
  </si>
  <si>
    <r>
      <t>Образование</t>
    </r>
    <r>
      <rPr>
        <sz val="10"/>
        <color theme="1"/>
        <rFont val="Times New Roman"/>
        <family val="1"/>
        <charset val="204"/>
      </rPr>
      <t xml:space="preserve"> </t>
    </r>
  </si>
  <si>
    <t>Муниципальная программа "Патриотическое воспитание детей и молодежи и подготовка молодежи Тейковского муниципального района к военной службе"</t>
  </si>
  <si>
    <t>200</t>
  </si>
  <si>
    <t>Код адми-нистратора расходов</t>
  </si>
  <si>
    <t>Отдел образования администрации Тейковского муниципального района</t>
  </si>
  <si>
    <t>0105</t>
  </si>
  <si>
    <t>Судебная система</t>
  </si>
  <si>
    <t>0102</t>
  </si>
  <si>
    <t>Функционирование высшего должностного лица субъекта Российской Федерации и муниципального образования</t>
  </si>
  <si>
    <t xml:space="preserve">Подпрограмма «Развитие общего образования» </t>
  </si>
  <si>
    <t>Основное мероприятие «Укрепление материально-технической базы учреждений образования»</t>
  </si>
  <si>
    <r>
      <t>Предоставление муниципальной услуги «Предоставление общедоступного бесплатного дошкольного образования» (</t>
    </r>
    <r>
      <rPr>
        <sz val="10"/>
        <color rgb="FF000000"/>
        <rFont val="Times New Roman"/>
        <family val="1"/>
        <charset val="204"/>
      </rPr>
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</si>
  <si>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</si>
  <si>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</si>
  <si>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</si>
  <si>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бесплатного и общедоступного начального, основного, среднего общего образования» (</t>
    </r>
    <r>
      <rPr>
        <sz val="10"/>
        <color rgb="FF000000"/>
        <rFont val="Times New Roman"/>
        <family val="1"/>
        <charset val="204"/>
      </rPr>
      <t>Иные бюджетные ассигнования)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</si>
  <si>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</si>
  <si>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</si>
  <si>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кадрового потенциала системы образования»</t>
  </si>
  <si>
    <t xml:space="preserve">Подпрограмма «Финансовое обеспечение предоставления мер социальной поддержки в сфере образования» </t>
  </si>
  <si>
    <t>Основное мероприятие «Финансовое обеспечение предоставления мер социальной поддержки в сфере образования»</t>
  </si>
  <si>
    <t xml:space="preserve">Подпрограмма “Реализация основных общеобразовательных программ» </t>
  </si>
  <si>
    <t>Основное мероприятие «Развитие дошкольного образования»</t>
  </si>
  <si>
    <t xml:space="preserve">Основное мероприятие «Развитие общего образования» </t>
  </si>
  <si>
    <t>Основное мероприятие «Развитие общего образования»</t>
  </si>
  <si>
    <t xml:space="preserve">Подпрограмма «Реализация дополнительных общеобразовательных программ» </t>
  </si>
  <si>
    <t>Основное мероприятие «Развитие дополнительного образования»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</si>
  <si>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</si>
  <si>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</si>
  <si>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Подпрограмма «Организация отдыха и оздоровления детей» </t>
  </si>
  <si>
    <t>Основное мероприятие «Организация отдыха и оздоровления детей»</t>
  </si>
  <si>
    <t>Основное мероприятие «Реализация молодежной политики»</t>
  </si>
  <si>
    <t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 (Социальное обеспечение и иные выплаты населению)</t>
  </si>
  <si>
    <t>Ежемесячные муниципальные компенсации молодым специалистам (Социальное обеспечение и иные выплаты населению)</t>
  </si>
  <si>
    <t>Единовременные муниципальные компенсации молодым специалистам (Социальное обеспечение и иные выплаты населению)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</si>
  <si>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</si>
  <si>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</si>
  <si>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культуры»</t>
  </si>
  <si>
    <t>Основное мероприятие «Укрепление материально-технической базы учреждений культуры»</t>
  </si>
  <si>
    <t>Основное мероприятие «Повышение средней заработной платы работникам муниципальных учреждений культуры»</t>
  </si>
  <si>
    <t xml:space="preserve">Подпрограмма «Предоставление дополнительного образования в сфере культуры и искусства» </t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</si>
  <si>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</si>
  <si>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</si>
  <si>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0300000000</t>
  </si>
  <si>
    <t>0310000000</t>
  </si>
  <si>
    <t>Основное мероприятие «Физическое воспитание и обеспечение организации и проведения физкультурных мероприятий и массовых спортивных мероприятий»</t>
  </si>
  <si>
    <t>0310100000</t>
  </si>
  <si>
    <t>0310100240</t>
  </si>
  <si>
    <r>
      <t xml:space="preserve">Финансовая поддержка субъектов малого и среднего предпринимательства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</si>
  <si>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«Поддержка малого и среднего предпринимательства»</t>
  </si>
  <si>
    <t xml:space="preserve">Основное мероприятие «Текущее обслуживание информационной и телекоммуникационной инфраструктуры Тейковского муниципального района» </t>
  </si>
  <si>
    <t xml:space="preserve">Подпрограмма «Информирование населения о деятельности органов местного самоуправления Тейковского муниципального района» </t>
  </si>
  <si>
    <t>Основное мероприятие «Обеспечение информационной открытости органов местного самоуправления Тейковского муниципального района»</t>
  </si>
  <si>
    <t>Основное мероприятие «Обеспечение общественного порядка и профилактика правонарушений»</t>
  </si>
  <si>
    <r>
      <t xml:space="preserve">Осуществление полномочий по созданию и организации деятельности комиссий по делам несовершеннолетних и защите их прав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</si>
  <si>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Подпрограмма "Патриотическое воспитание детей и молодежи и подготовка молодежи Тейковского муниципального района к военной службе" </t>
  </si>
  <si>
    <t>Основное мероприятие «Реализация государственной молодежной политики»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</si>
  <si>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</si>
  <si>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Функционирование высшего должностного лица Тейковского муниципального района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</si>
  <si>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</si>
  <si>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</si>
  <si>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</si>
  <si>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Обеспечение функций финансового органа администрации Тейковского муниципального района (Ины</t>
    </r>
    <r>
      <rPr>
        <sz val="10"/>
        <color rgb="FF000000"/>
        <rFont val="Times New Roman"/>
        <family val="1"/>
        <charset val="204"/>
      </rPr>
      <t>е бюджетные ассигнования)</t>
    </r>
  </si>
  <si>
    <r>
      <t>Резервный фонд администрации Тейковского муниципального района</t>
    </r>
    <r>
      <rPr>
        <sz val="10"/>
        <color rgb="FF000000"/>
        <rFont val="Times New Roman"/>
        <family val="1"/>
        <charset val="204"/>
      </rPr>
      <t xml:space="preserve"> (Иные бюджетные ассигнования)</t>
    </r>
  </si>
  <si>
    <t>Организация дополнительного пенсионного обеспечения отдельных категорий граждан (Социальное обеспечение и иные выплаты населению)</t>
  </si>
  <si>
    <t>Приложение 7</t>
  </si>
  <si>
    <t>4190000260</t>
  </si>
  <si>
    <t xml:space="preserve">Подпрограмма «Выявление и поддержка одаренных детей» </t>
  </si>
  <si>
    <t>Основное мероприятие «Выявление и поддержка одаренных детей и молодежи»</t>
  </si>
  <si>
    <t>Проведение районных и участие в областных конкурсах социально значимых программ и проектов, направленных на поддержку одаренных детей (Предоставление субсидий бюджетным, автономным учреждениям и иным некоммерческим организациям)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</si>
  <si>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«Обеспечение  доступным и комфортным жильем, объектами инженерной инфраструктуры и услугами жилищно-коммунального хозяйства населения Тейковского муниципального района»</t>
    </r>
  </si>
  <si>
    <r>
      <t xml:space="preserve">Непрограммные направления деятельности исполнительных органов местного самоуправления  </t>
    </r>
    <r>
      <rPr>
        <b/>
        <sz val="10"/>
        <color theme="1"/>
        <rFont val="Times New Roman"/>
        <family val="1"/>
        <charset val="204"/>
      </rPr>
      <t>Тейковского муниципального района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</si>
  <si>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</si>
  <si>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Муниципальная программа "Улучшение условий и охраны труда в Тейковском муниципальном районе </t>
  </si>
  <si>
    <t xml:space="preserve">Подпрограмма "Улучшение условий и охраны труда в администрации Тейковского муниципального района, структурных подразделениях администрации и муниципальных учреждениях Тейковского муниципального района </t>
  </si>
  <si>
    <t xml:space="preserve">Основное мероприятие "Соблюдение требований охраны труда" </t>
  </si>
  <si>
    <t>047</t>
  </si>
  <si>
    <t xml:space="preserve">Отдел культуры, туризма, молодежной и социальной политики администрации Тейковского муниципального района </t>
  </si>
  <si>
    <t>0804</t>
  </si>
  <si>
    <t>Другие вопросы в области культуры, кинематографии</t>
  </si>
  <si>
    <t>Культура, кинематография</t>
  </si>
  <si>
    <t xml:space="preserve">Совершенствование учительского корпуса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</si>
  <si>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(Закупка товаров, работ и услуг для обеспечения государственных (муниципальных) нужд) </t>
  </si>
  <si>
    <t xml:space="preserve">Проведение районных и участие в областных конкурсах социально значимых программ и проектов, направленных на поддержку одаренных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</si>
  <si>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</si>
  <si>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учреждений образования за счет родительской платы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</si>
  <si>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Расходы на питание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</si>
  <si>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</si>
  <si>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прочих учреждений образования (Закупка товаров, работ и услуг для обеспечения государственных (муниципальных) нужд) </t>
  </si>
  <si>
    <t xml:space="preserve">Предоставление муниципальной  услуги «Проведение мероприятий межпоселенческого характера по работе с детьми и молодежью»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</si>
  <si>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</si>
  <si>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учреждений культуры  за счет иных источников (Закупка товаров, работ и услуг для обеспечения государственных (муниципальных) нужд) </t>
  </si>
  <si>
    <r>
      <t xml:space="preserve">Укрепление материально – технической базы муниципальных учреждений культуры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</si>
  <si>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</si>
  <si>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Информирование населения о деятельности органов местного самоуправления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</si>
  <si>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полномочий по созданию и организации деятельности комиссий по делам несовершеннолетних и защите их прав  (Закупка товаров, работ и услуг для обеспечения государственных (муниципальных) нужд) </t>
  </si>
  <si>
    <t xml:space="preserve">Мероприятия по гражданско-патриотическому воспитанию детей и молодежи (Закупка товаров, работ и услуг для обеспечения государственных (муниципальных) нужд) </t>
  </si>
  <si>
    <t xml:space="preserve">Обеспечение организации и проведения специальной оценки условий труда  (Закупка товаров, работ и услуг для обеспечения государственных (муниципальных) нужд) </t>
  </si>
  <si>
    <t xml:space="preserve">Проведение в установленном порядке обязательных и периодических медицинских осмотров (обследований) (Закупка товаров, работ и услуг для обеспечения государственных (муниципальных) нужд) 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</si>
  <si>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</si>
  <si>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</si>
  <si>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</si>
  <si>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</si>
  <si>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Расходы на организацию и проведение мероприятий, связанных с праздничными, юбилейными и памятными датами, Совещания и семинары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</si>
  <si>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Предупреждение и ликвидация последствий чрезвычайных ситуаций и стихийных бедствий природного и техногенного характера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</si>
  <si>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</si>
  <si>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комплекса работ по межеванию земель для постановки на кадастровый учет земельных участков, на которые возникает право собственности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</si>
  <si>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в сфере административных правонарушений (Закупка товаров, работ и услуг для обеспечения государственных (муниципальных) нужд) </t>
  </si>
  <si>
    <t xml:space="preserve">Проведение в установленном порядке обязательных и периодических медицинских осмотров (обследований)  (Закупка товаров, работ и услуг для обеспечения государственных (муниципальных) нужд) </t>
  </si>
  <si>
    <t xml:space="preserve">Укрепление материально – технической базы муниципальных учреждений культуры (Закупка товаров, работ и услуг для обеспечения государственных (муниципальных) нужд) 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</si>
  <si>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</si>
  <si>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 Организация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</si>
  <si>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t>Организация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</si>
  <si>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r>
      <t xml:space="preserve">Расходы на уплату членских взносов в Ассоциацию «Совет муниципальных образований»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</si>
  <si>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1003</t>
  </si>
  <si>
    <t>Социальное обеспечение населения</t>
  </si>
  <si>
    <t>Основное мероприятие "Организация библиотечного обслуживания населения"</t>
  </si>
  <si>
    <t xml:space="preserve">Профилактика правонарушений, борьба с преступностью и обеспечение безопасности граждан  (Закупка товаров, работ и услуг для обеспечения государственных (муниципальных) нужд) </t>
  </si>
  <si>
    <t>Приложение 9</t>
  </si>
  <si>
    <t>Молодежная политика</t>
  </si>
  <si>
    <t>Приложение 11</t>
  </si>
  <si>
    <t xml:space="preserve">Мероприятия в области строительства, архитектуры и градостроительства (Закупка товаров, работ и услуг для обеспечения государственных (муниципальных) нужд) </t>
  </si>
  <si>
    <t>Муниципальная программа «Повышение безопасности дорожного движения на территории Тейковского муниципального района на 2017-2020 годы»</t>
  </si>
  <si>
    <t>Подпрограмма «Развитие системы организации движения транспортных средств и пешеходов, повышение безопасности дорожных условий»</t>
  </si>
  <si>
    <t>Основное мероприятие «Организация движения транспортных средств и пешеходов, повышение безопасности дорожных условий»</t>
  </si>
  <si>
    <t xml:space="preserve">Мероприятия по совершенствованию организации движения транспорта и пешеходов на территории Тейковского муниципального района, своевременному выявлению, ликвидации и профилактике возникновения опасных участков (концентрации аварийности) на автомобильных дорогах общего пользования местного значения Тейковского  муниципального района (Закупка товаров, работ и услуг для обеспечения государственных (муниципальных) нужд) </t>
  </si>
  <si>
    <t xml:space="preserve">Муниципальная программа «Развитие сети муниципальных автомобильных  дорог общего пользования местного значения Тейковского  муниципального района и дорог внутри населенных пунктов» </t>
  </si>
  <si>
    <t>Подпрограмма «Содержание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</si>
  <si>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«Содержание автомобильных дорог общего пользования местного значения и дорог внутри населенных пунктов»</t>
  </si>
  <si>
    <t>Подпрограмма «Текущий и капитальный ремонт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</si>
  <si>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«Текущий и капитальный ремонт автомобильных дорог общего пользования местного значения и дорог внутри населенных пунктов»</t>
  </si>
  <si>
    <t>Подпрограмма «Развитие газификации Тейковского муниципального района»</t>
  </si>
  <si>
    <t>Подпрограмма «Обеспечение водоснабжением  жителей Тейковского муниципального района»</t>
  </si>
  <si>
    <t>Основное мероприятие «Обеспечение газоснабжения в границах муниципального района»</t>
  </si>
  <si>
    <t>Подпрограмма «Обеспечение населения Тейковского муниципального района теплоснабжением»</t>
  </si>
  <si>
    <t>Субсидии организациям коммунального комплекса Тейковского муниципального района на организацию обеспечения теплоснабжения потребителей в условиях подготовки и прохождения отопительного периода  (Иные бюджетные ассигнования)</t>
  </si>
  <si>
    <t>Подпрограмма «Содержание территорий сельских кладбищ Тейковского муниципального района»</t>
  </si>
  <si>
    <t>Основное мероприятие "Организация ритуальных услуг и содержание мест захоронения"</t>
  </si>
  <si>
    <t>Подпрограмма «Проведение капитального ремонта общего имущества в много-квартирных домах, расположенных на территории Тейковского муниципального района»</t>
  </si>
  <si>
    <t>Основное мероприятие «Проведение капитального ремонта жилфонда»</t>
  </si>
  <si>
    <t xml:space="preserve">Формирование районного фонда материально-технических ресурсов (Закупка товаров, работ и услуг для обеспечения государственных (муниципальных) нужд) </t>
  </si>
  <si>
    <t xml:space="preserve">Проведение капитального ремонта муниципального жилого фонда (Закупка товаров, работ и услуг для обеспечения государственных (муниципальных) нужд) </t>
  </si>
  <si>
    <t xml:space="preserve">Взносы региональному оператору  на проведение капитального ремонта общего имущества многоквартирных жилых домов (Закупка товаров, работ и услуг для обеспечения государственных (муниципальных) нужд) </t>
  </si>
  <si>
    <t xml:space="preserve">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  (Закупка товаров, работ и услуг для обеспечения государственных (муниципальных) нужд) </t>
  </si>
  <si>
    <t>0502</t>
  </si>
  <si>
    <t>0501</t>
  </si>
  <si>
    <t>0503</t>
  </si>
  <si>
    <t>4290020140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</si>
  <si>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</si>
  <si>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</si>
  <si>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Жилищно-коммунальное хозяйство</t>
  </si>
  <si>
    <t>0500</t>
  </si>
  <si>
    <t>Жилищное хозяйство</t>
  </si>
  <si>
    <t>Коммунальное хозяйство</t>
  </si>
  <si>
    <t>Благоустройство</t>
  </si>
  <si>
    <t>Основное мероприятие "Обеспечение водоснабжения в границах муниципального района"</t>
  </si>
  <si>
    <t>Основное мероприятие "Обеспечение теплоснабжения в границах муниципального района"</t>
  </si>
  <si>
    <t>Приложение 2</t>
  </si>
  <si>
    <t>Муниципальная программа "Развитие сельского хозяйства и регулирование рынков сельскохозяйственной продукции, сырья и продовольствия в  Тейковском муниципальном районе"</t>
  </si>
  <si>
    <t>Подпрограмма "Планировка территории и проведение комплексных кадастровых работ на территории Тейковского муниципального района"</t>
  </si>
  <si>
    <t>Основное мероприятие "Планировка территории и проведение комплексных кадастровых работ"</t>
  </si>
  <si>
    <t>550,0</t>
  </si>
  <si>
    <t>0703</t>
  </si>
  <si>
    <t>Дополнительное образование детей</t>
  </si>
  <si>
    <t>800</t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</si>
  <si>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</si>
  <si>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</si>
  <si>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</si>
  <si>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Основное мероприятие "Подготовка проектов планировки территории"</t>
  </si>
  <si>
    <t xml:space="preserve">Подпрограмма "Организация целевой подготовки педагогов для работы в муниципальных образовательных организациях Тейковского муниципального района </t>
  </si>
  <si>
    <t xml:space="preserve">Подготовка проектов внесения изменений в документы территориального планирования, правила землепользования и застройки (Закупка товаров, работ и услуг для обеспечения государственных (муниципальных) нужд) </t>
  </si>
  <si>
    <t xml:space="preserve">Подготовка проектов внесения изменений в документы территориального планирования, правила землепользования и застройки  (Закупка товаров, работ и услуг для обеспечения государственных (муниципальных) нужд) </t>
  </si>
  <si>
    <t xml:space="preserve">Разработка проектов планировки и межевания территории  (Закупка товаров, работ и услуг для обеспечения государственных (муниципальных) нужд) </t>
  </si>
  <si>
    <t xml:space="preserve">Разработка проектов планировки и межевания территории (Закупка товаров, работ и услуг для обеспечения государственных (муниципальных) нужд) </t>
  </si>
  <si>
    <t xml:space="preserve">Тейковского </t>
  </si>
  <si>
    <t>ДОХОДЫ</t>
  </si>
  <si>
    <t>Код классификации доходов бюджетов Российской Федерации</t>
  </si>
  <si>
    <t xml:space="preserve"> 000 1000000000 0000 000</t>
  </si>
  <si>
    <t xml:space="preserve">  НАЛОГОВЫЕ И НЕНАЛОГОВЫЕ ДОХОДЫ</t>
  </si>
  <si>
    <t xml:space="preserve"> 000 1010000000 0000 000</t>
  </si>
  <si>
    <t xml:space="preserve">  НАЛОГИ НА ПРИБЫЛЬ, ДОХОДЫ</t>
  </si>
  <si>
    <t xml:space="preserve"> 000 1010200001 0000 110</t>
  </si>
  <si>
    <t xml:space="preserve">  Налог на доходы физических лиц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</si>
  <si>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</si>
  <si>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000 1030000000 0000 000</t>
  </si>
  <si>
    <t xml:space="preserve">  НАЛОГИ НА ТОВАРЫ (РАБОТЫ, УСЛУГИ), РЕАЛИЗУЕМЫЕ НА ТЕРРИТОРИИ РОССИЙСКОЙ ФЕДЕРАЦИИ</t>
  </si>
  <si>
    <t xml:space="preserve"> 000 1050000000 0000 000</t>
  </si>
  <si>
    <t xml:space="preserve">  НАЛОГИ НА СОВОКУПНЫЙ ДОХОД</t>
  </si>
  <si>
    <t xml:space="preserve">  Единый налог на вмененный доход для отдельных видов деятельности</t>
  </si>
  <si>
    <t xml:space="preserve">  Единый сельскохозяйственный налог</t>
  </si>
  <si>
    <t xml:space="preserve"> 000 1070000000 0000 000</t>
  </si>
  <si>
    <t xml:space="preserve">  НАЛОГИ, СБОРЫ И РЕГУЛЯРНЫЕ ПЛАТЕЖИ ЗА ПОЛЬЗОВАНИЕ ПРИРОДНЫМИ РЕСУРСАМИ</t>
  </si>
  <si>
    <t xml:space="preserve"> 000 1070100001 0000 110</t>
  </si>
  <si>
    <t xml:space="preserve">  Налог на добычу полезных ископаемых</t>
  </si>
  <si>
    <t>182 1070102001 0000 110</t>
  </si>
  <si>
    <t xml:space="preserve">  Налог на добычу общераспространенных полезных ископаемых</t>
  </si>
  <si>
    <t xml:space="preserve"> 000 1110000000 0000 000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</si>
  <si>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</si>
  <si>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</si>
  <si>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</si>
  <si>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</si>
  <si>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040 1110501313 0000 120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</si>
  <si>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</si>
  <si>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000 1130000000 0000 000</t>
  </si>
  <si>
    <t xml:space="preserve"> 000 1130100000 0000 130</t>
  </si>
  <si>
    <t xml:space="preserve"> 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</si>
  <si>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</si>
  <si>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</t>
  </si>
  <si>
    <t>040 1130199505 0000 130</t>
  </si>
  <si>
    <t xml:space="preserve">  Прочие доходы от оказания платных услуг (работ) получателями средств бюджетов муниципальных районов</t>
  </si>
  <si>
    <t>042 1130199505 0000 130</t>
  </si>
  <si>
    <t xml:space="preserve"> 000 1140000000 0000 000</t>
  </si>
  <si>
    <t xml:space="preserve">  ДОХОДЫ ОТ ПРОДАЖИ МАТЕРИАЛЬНЫХ И НЕМАТЕРИАЛЬНЫХ АКТИВОВ</t>
  </si>
  <si>
    <t xml:space="preserve">  Доходы от продажи земельных участков, государственная собственность на которые не разграничена</t>
  </si>
  <si>
    <t xml:space="preserve"> 000 1160000000 0000 000</t>
  </si>
  <si>
    <t xml:space="preserve">  ШТРАФЫ, САНКЦИИ, ВОЗМЕЩЕНИЕ УЩЕРБА</t>
  </si>
  <si>
    <t xml:space="preserve"> 000 1170000000 0000 000</t>
  </si>
  <si>
    <t xml:space="preserve">  ПРОЧИЕ НЕНАЛОГОВЫЕ ДОХОДЫ</t>
  </si>
  <si>
    <t xml:space="preserve"> 000 1170500000 0000 180</t>
  </si>
  <si>
    <t xml:space="preserve">  Прочие неналоговые доходы</t>
  </si>
  <si>
    <t>040 1170505005 0000 180</t>
  </si>
  <si>
    <t xml:space="preserve">  Прочие неналоговые доходы бюджетов муниципальных районов</t>
  </si>
  <si>
    <t xml:space="preserve"> 000 2000000000 0000 000</t>
  </si>
  <si>
    <t xml:space="preserve">  БЕЗВОЗМЕЗДНЫЕ ПОСТУПЛЕНИЯ</t>
  </si>
  <si>
    <t xml:space="preserve"> 000 2020000000 0000 000</t>
  </si>
  <si>
    <t xml:space="preserve">  БЕЗВОЗМЕЗДНЫЕ ПОСТУПЛЕНИЯ ОТ ДРУГИХ БЮДЖЕТОВ БЮДЖЕТНОЙ СИСТЕМЫ РОССИЙСКОЙ ФЕДЕРАЦИИ</t>
  </si>
  <si>
    <t xml:space="preserve">  Дотации на выравнивание бюджетной обеспеченности</t>
  </si>
  <si>
    <t xml:space="preserve">  Дотации бюджетам муниципальных районов на выравнивание  бюджетной обеспеченности</t>
  </si>
  <si>
    <t xml:space="preserve">  Субсидии бюджетам бюджетной системы Российской Федерации (межбюджетные субсидии)</t>
  </si>
  <si>
    <t xml:space="preserve">  Прочие субсидии</t>
  </si>
  <si>
    <t xml:space="preserve">  Прочие субсидии бюджетам муниципальных районов</t>
  </si>
  <si>
    <t xml:space="preserve">  Субвенции местным бюджетам на выполнение передаваемых полномочий субъектов Российской Федерации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</si>
  <si>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</si>
  <si>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 xml:space="preserve">  Прочие субвенции</t>
  </si>
  <si>
    <t xml:space="preserve">  Прочие субвенции бюджетам муниципальных районов</t>
  </si>
  <si>
    <t xml:space="preserve">  Итого доходов</t>
  </si>
  <si>
    <t xml:space="preserve">к решению Совета </t>
  </si>
  <si>
    <t>Приложение 5</t>
  </si>
  <si>
    <t>Источники внутреннего финансирования дефицита</t>
  </si>
  <si>
    <t>Код классификации источников финансирования дефицитов бюджетов</t>
  </si>
  <si>
    <t>Наименование кода классификации источников финансирования дефицитов бюджетов</t>
  </si>
  <si>
    <t>000 01 00 00 00 00 0000 000</t>
  </si>
  <si>
    <t>Источники внутреннего финансирования дефицитов бюджетов – всего: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</si>
  <si>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</si>
  <si>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</si>
  <si>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</si>
  <si>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</si>
  <si>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</si>
  <si>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</si>
  <si>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</si>
  <si>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</si>
  <si>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040 01 05 02 01 05 0000 510</t>
  </si>
  <si>
    <t>Увеличение прочих остатков денежных средств бюджетов муниципальных районов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</si>
  <si>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</si>
  <si>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</si>
  <si>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</si>
  <si>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</si>
  <si>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</si>
  <si>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</si>
  <si>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040 01 05 02 01 05 0000 610</t>
  </si>
  <si>
    <t>Уменьшение прочих остатков денежных средств бюджетов муниципальных районов</t>
  </si>
  <si>
    <t>2020 год</t>
  </si>
  <si>
    <t xml:space="preserve">  Дотации бюджетам бюджетной системы Российской Федерации </t>
  </si>
  <si>
    <t xml:space="preserve">Ремонт и содержание уличного водоснабжения населенных пунктов (Закупка товаров, работ и услуг для обеспечения государственных (муниципальных) нужд) </t>
  </si>
  <si>
    <t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</si>
  <si>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фондов"(Закупка товаров, работ и услуг для обеспечения государственных (муниципальных) нужд) </t>
  </si>
  <si>
    <t>Подпрограмма "Устойчивое развитие сельских территорий Тейковского муниципального района"</t>
  </si>
  <si>
    <t>Основное мероприятие "Устойчивое развитие сельских территорий Тейковского муниципального района"</t>
  </si>
  <si>
    <t xml:space="preserve">Мероприятия, направленные на популяризацию службы в Вооруженных Силах Российской Федерации (Закупка товаров, работ и услуг для обеспечения государственных (муниципальных) нужд) </t>
  </si>
  <si>
    <t>Реализация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Федерации»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</si>
  <si>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муниципальных дошкольных образовательных организациях и детьми, нуждающимися в длительном лечении, в муниципальных дошкольных образовательных организациях, осуществляющих оздоровление (Закупка товаров, работ и услуг для обеспечения государственных (муниципальных) нужд) </t>
  </si>
  <si>
    <t>Осуществление переданных органам местного самоуправления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</si>
  <si>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r>
  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</si>
  <si>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Расходы, связанные с поэтапным доведением средней заработной платы работникам культуры муниципальных учреждений культуры до средней заработной платы в Ивановской области (Рас</t>
    </r>
    <r>
      <rPr>
        <sz val="10"/>
        <color rgb="FF000000"/>
        <rFont val="Times New Roman"/>
        <family val="1"/>
        <charset val="204"/>
      </rPr>
      <t>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</si>
  <si>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0500000000</t>
  </si>
  <si>
    <t>0540000000</t>
  </si>
  <si>
    <t>0540100000</t>
  </si>
  <si>
    <t>0540140020</t>
  </si>
  <si>
    <t>0560000000</t>
  </si>
  <si>
    <t>0560100000</t>
  </si>
  <si>
    <t>0560120200</t>
  </si>
  <si>
    <t>0560120210</t>
  </si>
  <si>
    <t>0570000000</t>
  </si>
  <si>
    <t>0570100000</t>
  </si>
  <si>
    <t>0570120220</t>
  </si>
  <si>
    <t>0580000000</t>
  </si>
  <si>
    <t>0580100000</t>
  </si>
  <si>
    <t>0580160050</t>
  </si>
  <si>
    <t>0580120240</t>
  </si>
  <si>
    <t>05Б0000000</t>
  </si>
  <si>
    <t>05Б0100000</t>
  </si>
  <si>
    <t>05В0000000</t>
  </si>
  <si>
    <t>05В0100000</t>
  </si>
  <si>
    <t>05В0120410</t>
  </si>
  <si>
    <t xml:space="preserve">Комплексное обустройство объектами социальной и инженерной инфраструктуры населенных пунктов, расположенных в сельской местности (Закупка товаров, работ и услуг для обеспечения государственных (муниципальных) нужд) </t>
  </si>
  <si>
    <t>0700000000</t>
  </si>
  <si>
    <t>0710000000</t>
  </si>
  <si>
    <t>0710100000</t>
  </si>
  <si>
    <t>0710120080</t>
  </si>
  <si>
    <t>0720000000</t>
  </si>
  <si>
    <t>0720100000</t>
  </si>
  <si>
    <t>0720120190</t>
  </si>
  <si>
    <t>Муниципальная программа «Информатизация и информационная безопасность Тейковского муниципального района»</t>
  </si>
  <si>
    <t xml:space="preserve">Подпрограмма «Информатизация и информационная безопасность Тейковского муниципального района» </t>
  </si>
  <si>
    <t xml:space="preserve">Содержание и развитие информационных систем и телекоммуникационных систем и телекоммуникационного оборудования Тейковского муниципального района (Закупка товаров, работ и услуг для обеспечения государственных (муниципальных) нужд) </t>
  </si>
  <si>
    <t>0710120070</t>
  </si>
  <si>
    <t xml:space="preserve">Выполнение требований по защите конфиденциальной информации, обрабатываемой в автоматизированных системах Тейковского муниципального района в сети «Интернет» (Закупка товаров, работ и услуг для обеспечения государственных (муниципальных) нужд) </t>
  </si>
  <si>
    <t>0900000000</t>
  </si>
  <si>
    <t>0920000000</t>
  </si>
  <si>
    <t>0920100000</t>
  </si>
  <si>
    <t>0920120360</t>
  </si>
  <si>
    <t>0930120390</t>
  </si>
  <si>
    <t>1110000000</t>
  </si>
  <si>
    <t>1110100000</t>
  </si>
  <si>
    <t xml:space="preserve">Организационные меры по формированию патриотического сознания детей и молодежи (Закупка товаров, работ и услуг для обеспечения государственных (муниципальных) нужд) 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</si>
  <si>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(Закупка товаров, работ и услуг для обеспечения государственных (муниципальных) нужд)  </t>
  </si>
  <si>
    <t>Приложение 1</t>
  </si>
  <si>
    <t>040 1 11 05035 05 0000 120</t>
  </si>
  <si>
    <t>182 1 05 02010 02 0000 110</t>
  </si>
  <si>
    <t>182 1 05 04020 02 0000 110</t>
  </si>
  <si>
    <t>182 1 05 03010 01 0000 110</t>
  </si>
  <si>
    <t>Приложение 3</t>
  </si>
  <si>
    <t xml:space="preserve">Официальное опубликование нормативных правовых актов и иной информации (Закупка товаров, работ и услуг для обеспечения государственных (муниципальных) нужд) </t>
  </si>
  <si>
    <t>0720120750</t>
  </si>
  <si>
    <t xml:space="preserve">Комплексное обустройство объектами социальной и инженерной инфраструктуры населенных пунктов, расположенных в сельской местности  (Закупка товаров, работ и услуг для обеспечения государственных (муниципальных) нужд) </t>
  </si>
  <si>
    <t>Подпрограмма "Подготовка проектов внесения изменений в документы территориального планирования, правила землепользования и застройки"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</si>
  <si>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</si>
  <si>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Разработка проектно - сметной документации и газификации населенных пунктов Тейковского муниципального района (Капитальные вложения в объекты государственной (муниципальной) собственности)</t>
  </si>
  <si>
    <t>Дотации бюджетам муниципальных районов на поддержку мер по обеспечению сбалансированности бюджетов</t>
  </si>
  <si>
    <t>040 1110501305 0000 120</t>
  </si>
  <si>
    <t>Дотации бюджетам на поддержку мер по обеспечению сбалансированности бюджетов</t>
  </si>
  <si>
    <t>(руб.)</t>
  </si>
  <si>
    <t xml:space="preserve"> 000 2021000000 0000 150</t>
  </si>
  <si>
    <t xml:space="preserve"> 000 2021500100 0000 150</t>
  </si>
  <si>
    <t>040 2021500105 0000 150</t>
  </si>
  <si>
    <t>000 2021500200 0000 150</t>
  </si>
  <si>
    <t>040 2021500205 0000 150</t>
  </si>
  <si>
    <t xml:space="preserve"> 000 2022000000 0000 150</t>
  </si>
  <si>
    <t xml:space="preserve"> 000 2022999900 0000 150</t>
  </si>
  <si>
    <t>040 2022999905 0000 150</t>
  </si>
  <si>
    <t xml:space="preserve"> 000 2023000000 0000 150</t>
  </si>
  <si>
    <t xml:space="preserve">  ДОХОДЫ ОТ ОКАЗАНИЯ ПЛАТНЫХ УСЛУГ И КОМПЕНСАЦИИ ЗАТРАТ ГОСУДАРСТВА</t>
  </si>
  <si>
    <t>2021 год</t>
  </si>
  <si>
    <t>040 2 02 35120 05 0000 150</t>
  </si>
  <si>
    <t>040 2 02 39999 05 0000 150</t>
  </si>
  <si>
    <t>Расходы, связанные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</si>
  <si>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Софинансирование расходов, связанных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</si>
  <si>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Мероприятия по гражданско-патриотическому воспитанию детей и молодежи (Предоставление субсидий бюджетным, автономным учреждениям и иным некоммерческим организациям)</t>
  </si>
  <si>
    <t xml:space="preserve">Организация целевой подготовки педагогов для работы в муниципальных образовательных организациях Тейковского муниципального района (Закупка товаров, работ и услуг для обеспечения государственных (муниципальных) нужд) </t>
  </si>
  <si>
    <t>Профилактика правонарушений, борьба с преступностью и обеспечение безопасности граждан (Предоставление субсидий бюджетным, автономным учреждениям и иным некоммерческим организациям)</t>
  </si>
  <si>
    <t>Обеспечение функций отдела образования администрации Тейковского муниципального района  (Иные бюджетные ассигнования)</t>
  </si>
  <si>
    <t>Основное мероприятие "Сохранение, использование, популяризация объектов культурного наследия (памятников истории культуры) Тейковского муниципального района"</t>
  </si>
  <si>
    <t xml:space="preserve">Подпрограмма «Развитие малого и среднего предпринимательства в Тейковском муниципальном районе» </t>
  </si>
  <si>
    <t>0930000000</t>
  </si>
  <si>
    <t>0930100000</t>
  </si>
  <si>
    <t>Непрограммные направления деятельности органов местного самоуправления Тейковского муниципального района</t>
  </si>
  <si>
    <t>0550000000</t>
  </si>
  <si>
    <t>Подпрограмма "Государственная поддержка граждан в сфере ипотечного жилищного кредитования на территории Тейковского муниципального района</t>
  </si>
  <si>
    <t>Основное мероприятие "Государственная поддержка граждан в сфере ипотечного жилищного кредитования"</t>
  </si>
  <si>
    <t>0550100000</t>
  </si>
  <si>
    <t>Организационные меры по формированию патриотического сознания детей и молодежи (Предоставление субсидий бюджетным, автономным учреждениям и иным некоммерческим организациям)</t>
  </si>
  <si>
    <t>Мероприятия, направленные на популяризацию службы в Вооруженных Силах Российской Федерации (Предоставление субсидий бюджетным, автономным учреждениям и иным некоммерческим организациям)</t>
  </si>
  <si>
    <t>44900R0820</t>
  </si>
  <si>
    <t>1101</t>
  </si>
  <si>
    <t xml:space="preserve">Подпрограмма «Организация физкультурно- массовых, спортивных мероприятий и участие спортсменов Тейковского муниципального района в районных, областных, зональных и региональных соревнованиях»  </t>
  </si>
  <si>
    <t xml:space="preserve">Проведение ремонтно-реставрационных работ на объекте культурного наследия регионального значения (Закупка товаров, работ и услуг для обеспечения государственных (муниципальных) нужд) </t>
  </si>
  <si>
    <t>Предоставление субсидий гражданам на оплату первоначального взноса при получении ипотечного жилищного кредита или на погашение основной суммы долга и уплату процентов по ипотечному жилищному кредиту (в том числе  рефинансированному)  (Социальное обеспечение и иные выплаты населению)</t>
  </si>
  <si>
    <t>0550107050</t>
  </si>
  <si>
    <t xml:space="preserve">           (руб.)</t>
  </si>
  <si>
    <t>Физическая культура</t>
  </si>
  <si>
    <t>Муниципальная программа "Обеспечение безопасности граждан, профилактика правонарушений и наркомании в Тейковском муниципальном районе"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</si>
  <si>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на 2019 год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</si>
  <si>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   бюджета Тейковского муниципального района по кодам классификации доходов бюджетов на 2020 год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</si>
  <si>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</si>
  <si>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</si>
  <si>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</si>
  <si>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182 1 01 02010 01 0000 110</t>
  </si>
  <si>
    <t>182 1 01 02020 01 0000 110</t>
  </si>
  <si>
    <t>182 1 01 02030 01 0000 110</t>
  </si>
  <si>
    <t>182 1 01 02040 01 0000 110</t>
  </si>
  <si>
    <t xml:space="preserve">  Акцизы по подакцизным товарам (продукции), производимым на территории Российской Федерации</t>
  </si>
  <si>
    <t>000 1 03 02000 01 0000 110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</si>
  <si>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</si>
  <si>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</si>
  <si>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</si>
  <si>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</si>
  <si>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100 1 03 02231 01 0000 110</t>
  </si>
  <si>
    <t>100 1 03 02241 01 0000 110</t>
  </si>
  <si>
    <t>100 1 03 02251 01 0000 110</t>
  </si>
  <si>
    <t>100 1 03 02261 01 0000 110</t>
  </si>
  <si>
    <t>000 1 05 02000 02 0000 110</t>
  </si>
  <si>
    <t>000 1 05 03000 01 0000 110</t>
  </si>
  <si>
    <t xml:space="preserve">  Налог, взимаемый в связи с применением патентной системы налогообложения</t>
  </si>
  <si>
    <t>000 1 05 04000 02 0000 110</t>
  </si>
  <si>
    <t>000 1 11 05000 00 0000 120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</si>
  <si>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</si>
  <si>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</si>
  <si>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</si>
  <si>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</si>
  <si>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 xml:space="preserve">  Доходы от продажи земельных участков, находящихся в государственной и муниципальной собственности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</si>
  <si>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</si>
  <si>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</si>
  <si>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000 1 14 06000 00 0000 430</t>
  </si>
  <si>
    <t>000 1 14 06010 00 0000 430</t>
  </si>
  <si>
    <t>040 1 14 06013 05 0000 430</t>
  </si>
  <si>
    <t>040 1 14 06013 13 0000 430</t>
  </si>
  <si>
    <t xml:space="preserve">  Субвенции бюджетам бюджетной системы Российской Федерации</t>
  </si>
  <si>
    <t xml:space="preserve">  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</si>
  <si>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 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</si>
  <si>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 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</si>
  <si>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 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</si>
  <si>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000 2 02 35082 00 0000 150</t>
  </si>
  <si>
    <t>000 2 02 35120 00 0000 150</t>
  </si>
  <si>
    <t>000 2 02 39999 00 0000 150</t>
  </si>
  <si>
    <t>040 2 02 35082 05 0000 150</t>
  </si>
  <si>
    <t xml:space="preserve">  Налог, взимаемый в связи с применением патентной системы налогообложения, зачисляемый в бюджеты муниципальных районов </t>
  </si>
  <si>
    <t>2022 год</t>
  </si>
  <si>
    <t xml:space="preserve">бюджета Тейковского муниципального района на 2020 год                                             </t>
  </si>
  <si>
    <t>и плановый период 2021 - 2022 г.г.</t>
  </si>
  <si>
    <t>бюджета Тейковского муниципального района на 2020 год по разделам и подразделам функциональной классификации расходов Российской Федерации</t>
  </si>
  <si>
    <t>Утверждено по бюджету на 2020г.</t>
  </si>
  <si>
    <t xml:space="preserve">района на 2020 год </t>
  </si>
  <si>
    <t>Расходы на доведение заработной платы работников до МРОТ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</si>
  <si>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повышение заработной платы работников бюджетной сферы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</si>
  <si>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Проведение официальных физкультурно-оздоровительных и спортивных мероприятий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</si>
  <si>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Подпрограмма "Реализация программ спортивной подготовки по видам спорта"</t>
  </si>
  <si>
    <t>0320000000</t>
  </si>
  <si>
    <t xml:space="preserve">Основное мероприятие "Организация спортивной подготовки по видам спорта" </t>
  </si>
  <si>
    <t>0320100000</t>
  </si>
  <si>
    <t>0320100620</t>
  </si>
  <si>
    <t>Основное мероприятие «Содержание временно пустующих муниципальных жилых и нежилых помещений, а также специализированных жилых помещений Тейковского муниципального района»</t>
  </si>
  <si>
    <t>0560200000</t>
  </si>
  <si>
    <t>Субсидии на возмещение недополученных доходов за коммунальные услуги и содержание временно пустующих муниципальных жилых и нежилых помещений, а также специализированных жилых помещений Тейковского муниципального района (Иные бюджетные ассигнования)</t>
  </si>
  <si>
    <t>0560260070</t>
  </si>
  <si>
    <t xml:space="preserve">Развитие газификации в сельской местности (Закупка товаров, работ и услуг для обеспечения государственных (муниципальных) нужд) </t>
  </si>
  <si>
    <t>4290002181</t>
  </si>
  <si>
    <t>4290002182</t>
  </si>
  <si>
    <t>Муниципальная программа "Развитие муниципальной службы  Тейковского муниципального района на 2018 – 2020 годы"</t>
  </si>
  <si>
    <t xml:space="preserve">Подпрограмма "Повышение квалификации кадров в администрации Тейковского муниципального района" </t>
  </si>
  <si>
    <t>Основное мероприятие "Повышение квалификации кадров"</t>
  </si>
  <si>
    <t>0800000000</t>
  </si>
  <si>
    <t>0810000000</t>
  </si>
  <si>
    <t>0810100000</t>
  </si>
  <si>
    <t>0810100720</t>
  </si>
  <si>
    <t>Муниципальная программа "Противодействие коррупции в  Тейковском муниципальном районе на 2018 – 2020 годы"</t>
  </si>
  <si>
    <t xml:space="preserve">Подпрограмма "Формирование системы антикоррупционного просвещения" </t>
  </si>
  <si>
    <t>Основное мероприятие "Противодействие коррупции в органах местного самоуправления"</t>
  </si>
  <si>
    <t>1000000000</t>
  </si>
  <si>
    <t>1010000000</t>
  </si>
  <si>
    <t>1010100000</t>
  </si>
  <si>
    <t>1010100730</t>
  </si>
  <si>
    <t xml:space="preserve">Подпрограмма "Развитие кадрового потенциала системы образования" </t>
  </si>
  <si>
    <t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(Предоставление субсидий бюджетным, автономным учреждениям и иным некоммерческим организациям)</t>
  </si>
  <si>
    <t>Организация спортивной подготовки по видам спорта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</si>
  <si>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1102</t>
  </si>
  <si>
    <t>Массовый спорт</t>
  </si>
  <si>
    <t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2020 год</t>
  </si>
  <si>
    <r>
      <t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</si>
  <si>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 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</si>
  <si>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</si>
  <si>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</si>
  <si>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</si>
  <si>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</si>
  <si>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(Предоставление субсидий бюджетным, автономным учреждениям и иным некоммерческим организациям)</t>
  </si>
  <si>
    <t xml:space="preserve">Осуществление 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 (Закупка товаров, работ и услуг для обеспечения государственных (муниципальных) нужд) </t>
  </si>
  <si>
    <t xml:space="preserve">Осуществление 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сибиреязвенных скотомогильников (Закупка товаров, работ и услуг для обеспечения государственных (муниципальных) нужд) </t>
  </si>
  <si>
    <t xml:space="preserve"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 (Закупка товаров, работ и услуг для обеспечения государственных (муниципальных) нужд) </t>
  </si>
  <si>
    <t xml:space="preserve"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(Капитальные вложения) </t>
  </si>
  <si>
    <t>023 116 01193 01 0000 140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</si>
  <si>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несоершеннолетних и защите их прав </t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</si>
  <si>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(Закупка товаров, работ и услуг для обеспечения государственных (муниципальных) нужд) </t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</si>
  <si>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(Предоставление субсидий бюджетным, автономным учреждениям и иным некоммерческим организациям) 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</si>
  <si>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</si>
  <si>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</si>
  <si>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Денежная выплата в виде дополнительной стипендии студентам, обучающимся по программам высшего профессионального педагогического образования (бакалавриат), по очной форме обучения на основании заключенных договоров о целевом обучении (Социальное обеспечение и иные выплаты населению)</t>
  </si>
  <si>
    <t>2100000000</t>
  </si>
  <si>
    <t>2110000000</t>
  </si>
  <si>
    <t>2110100000</t>
  </si>
  <si>
    <t>2110100020</t>
  </si>
  <si>
    <t>2110100030</t>
  </si>
  <si>
    <t>2110200000</t>
  </si>
  <si>
    <t>2110200040</t>
  </si>
  <si>
    <t>2120000000</t>
  </si>
  <si>
    <t>2120100000</t>
  </si>
  <si>
    <t>2120180090</t>
  </si>
  <si>
    <t>2120180100</t>
  </si>
  <si>
    <t>2120180110</t>
  </si>
  <si>
    <t>2130000000</t>
  </si>
  <si>
    <t>2130100000</t>
  </si>
  <si>
    <t>2130100070</t>
  </si>
  <si>
    <t>2140000000</t>
  </si>
  <si>
    <t>2140100000</t>
  </si>
  <si>
    <t>2140100080</t>
  </si>
  <si>
    <t>2140100110</t>
  </si>
  <si>
    <t>2140100060</t>
  </si>
  <si>
    <t>2140102181</t>
  </si>
  <si>
    <t>2140102182</t>
  </si>
  <si>
    <t>2140200000</t>
  </si>
  <si>
    <t>2140200090</t>
  </si>
  <si>
    <t>2120100140</t>
  </si>
  <si>
    <t>2140200100</t>
  </si>
  <si>
    <t>2140200110</t>
  </si>
  <si>
    <t>2140200060</t>
  </si>
  <si>
    <t>2140202181</t>
  </si>
  <si>
    <t>2140202182</t>
  </si>
  <si>
    <t>2150000000</t>
  </si>
  <si>
    <t>2150100000</t>
  </si>
  <si>
    <t>2150180170</t>
  </si>
  <si>
    <t>2150200000</t>
  </si>
  <si>
    <t>2150280150</t>
  </si>
  <si>
    <t>2160000000</t>
  </si>
  <si>
    <t>2160100000</t>
  </si>
  <si>
    <t>2160100120</t>
  </si>
  <si>
    <t>21601S1420</t>
  </si>
  <si>
    <t>21601S1440</t>
  </si>
  <si>
    <t>2160181440</t>
  </si>
  <si>
    <t>2160181420</t>
  </si>
  <si>
    <t>2160102181</t>
  </si>
  <si>
    <t>2160102182</t>
  </si>
  <si>
    <t>2170000000</t>
  </si>
  <si>
    <t>2170100000</t>
  </si>
  <si>
    <t>2170180200</t>
  </si>
  <si>
    <t>21701S0190</t>
  </si>
  <si>
    <t>218000000</t>
  </si>
  <si>
    <t>2180100000</t>
  </si>
  <si>
    <t>2180100400</t>
  </si>
  <si>
    <t>2180100410</t>
  </si>
  <si>
    <t>2180100420</t>
  </si>
  <si>
    <t>2190000000</t>
  </si>
  <si>
    <t>2190100000</t>
  </si>
  <si>
    <t>2190100440</t>
  </si>
  <si>
    <t>2190100430</t>
  </si>
  <si>
    <t>2200000000</t>
  </si>
  <si>
    <t>2210000000</t>
  </si>
  <si>
    <t>2210100000</t>
  </si>
  <si>
    <t>2210100170</t>
  </si>
  <si>
    <t>2210100180</t>
  </si>
  <si>
    <t>2210200000</t>
  </si>
  <si>
    <t>2210200190</t>
  </si>
  <si>
    <t>2210300000</t>
  </si>
  <si>
    <t>2210380340</t>
  </si>
  <si>
    <t>22103S0340</t>
  </si>
  <si>
    <t>2210302181</t>
  </si>
  <si>
    <t>2210302182</t>
  </si>
  <si>
    <t>2210400000</t>
  </si>
  <si>
    <t>2210400220</t>
  </si>
  <si>
    <t>2220000000</t>
  </si>
  <si>
    <t>2220100000</t>
  </si>
  <si>
    <t>2220100210</t>
  </si>
  <si>
    <t>22201S1430</t>
  </si>
  <si>
    <t>2220181430</t>
  </si>
  <si>
    <t>2220102181</t>
  </si>
  <si>
    <t>2220102182</t>
  </si>
  <si>
    <t>2230000000</t>
  </si>
  <si>
    <t>2230100000</t>
  </si>
  <si>
    <t>2230100990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</si>
  <si>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«Развитие культуры и туризма в  Тейковском муниципальном районе»</t>
    </r>
  </si>
  <si>
    <t xml:space="preserve">Подпрограмма «Развитие культуры Тейковского муниципального района» </t>
  </si>
  <si>
    <r>
      <t xml:space="preserve"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</si>
  <si>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Межбюджетные трансферты на исполнение переданных полномочий по организации библиотечного обслуживания населения, комплектование и обеспечение сохранности библиотечных фондов библиотек сельских поселений (Межбюджетные трансферты) </t>
  </si>
  <si>
    <t>2210408070</t>
  </si>
  <si>
    <t xml:space="preserve">Расходы на формирование доступной среды для инвалидов и других  маломобильных групп населения в учреждениях культуры (Закупка товаров, работ и услуг для обеспечения государственных (муниципальных) нужд) </t>
  </si>
  <si>
    <t>Подпрограмма "Повышение туристической привлекательности Тейковского района"</t>
  </si>
  <si>
    <t xml:space="preserve">Основное мероприятие "Создание и продвижение конкурентоспособного туристского продукта" </t>
  </si>
  <si>
    <t xml:space="preserve">Развитие местного и событийного туризма (Закупка товаров, работ и услуг для обеспечения государственных (муниципальных) нужд) </t>
  </si>
  <si>
    <t>2400000000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</si>
  <si>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«Реализация молодежной политики на территории Тейковского муниципального района»</t>
    </r>
  </si>
  <si>
    <t xml:space="preserve">Подпрограмма «Создание условий для развития молодежной политики на территории Тейковского муниципального района» </t>
  </si>
  <si>
    <t>2410000000</t>
  </si>
  <si>
    <t>2410100000</t>
  </si>
  <si>
    <t>2410100150</t>
  </si>
  <si>
    <t>2300000000</t>
  </si>
  <si>
    <t>2310000000</t>
  </si>
  <si>
    <t>2310100000</t>
  </si>
  <si>
    <t>2310160020</t>
  </si>
  <si>
    <t>Предоставление муниципальной услуги «Проведение мероприятий межпоселенческого характера по работе с детьми и молодежью»</t>
  </si>
  <si>
    <t>Муниципальная программа «Поддержка населения в Тейковском муниципальном районе»</t>
  </si>
  <si>
    <t>0400000000</t>
  </si>
  <si>
    <t xml:space="preserve">Подпрограмма «Повышение качества жизни граждан пожилого возраста  Тейковского муниципального района» </t>
  </si>
  <si>
    <t>0410000000</t>
  </si>
  <si>
    <t>Основное мероприятие «Организация мероприятий и акций, направленных на повышение качества жизни граждан пожилого возраста»</t>
  </si>
  <si>
    <t>0410100000</t>
  </si>
  <si>
    <r>
      <t xml:space="preserve">Организация и проведение мероприятий для граждан пожилого возраста, направленных на повышение качества жизни и активного долголетия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</si>
  <si>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0410100320</t>
  </si>
  <si>
    <t xml:space="preserve">Межбюджетные трансферты на осуществление переданных полномочий сельским поселениям в части содержания муниципального жилого фонда (Межбюджетные трансферты) </t>
  </si>
  <si>
    <t>0560108040</t>
  </si>
  <si>
    <t xml:space="preserve">Межбюджетные трансферты на осуществление переданных полномочий сельским поселениям на организацию в границах поселений водоснабжения населения (Межбюджетные трансферты) </t>
  </si>
  <si>
    <t>0570108050</t>
  </si>
  <si>
    <t xml:space="preserve">Межбюджетные трансферты на осуществление переданных полномочий сельским поселениям на организацию в границах поселений теплоснабжения населения (Межбюджетные трансферты) </t>
  </si>
  <si>
    <t>0580108030</t>
  </si>
  <si>
    <t>Подпрограмма «Реализация мероприятий по участию в организации деятельности по накоплению (в том числе раздельному накоплению), сбору, транспортированию, обработке, утилизации, обезвреживанию, захоронению твердых коммунальных отходов на территории Тейковского муниципального района»</t>
  </si>
  <si>
    <t>05Г0000000</t>
  </si>
  <si>
    <t>Основное мероприятие "Участие в организации деятельности по накоплению, сбору и транспортированию твердых коммунальных отходов"</t>
  </si>
  <si>
    <t>05Г0100000</t>
  </si>
  <si>
    <t xml:space="preserve">Межбюджетные трансферты на исполнение переданных полномочий сельским поселениям на участие в организации деятельности по накоплению (в том числе раздельному накоплению), сбору и транспортированию, твердых коммунальных отходов сельских поселений (Межбюджетные трансферты) </t>
  </si>
  <si>
    <t>05Г0108060</t>
  </si>
  <si>
    <t xml:space="preserve">Межбюджетные трансферты бюджетам сельских поселений на исполнение полномочий по организации ритуальных услуг и содержание мест захоронения сельских поселений (Межбюджетные трансферты) </t>
  </si>
  <si>
    <t>05Б0108110</t>
  </si>
  <si>
    <t>0920120660</t>
  </si>
  <si>
    <t xml:space="preserve">Выполнение комплексных кадастровых работ (Закупка товаров, работ и услуг для обеспечения государственных (муниципальных) нужд) </t>
  </si>
  <si>
    <t xml:space="preserve">Внедрение мероприятий, направленных на противодействие коррупции в органах местного самоуправления (Закупка товаров, работ и услуг для обеспечения государственных (муниципальных) нужд) </t>
  </si>
  <si>
    <t xml:space="preserve">Повышение квалификации муниципальных служащих администрации Тейковского муниципального района (Закупка товаров, работ и услуг для обеспечения государственных (муниципальных) нужд) </t>
  </si>
  <si>
    <t>0930120400</t>
  </si>
  <si>
    <t xml:space="preserve">Межбюджетные трансферты на исполнение переданных полномочий по дорожной деятельности в отношении автомобильных дорог местного значения (Межбюджетные трансферты) </t>
  </si>
  <si>
    <t xml:space="preserve">Муниципальная программа "Формирование законопослушного поведения участников дорожного движения в Тейковском муниципальном районе" </t>
  </si>
  <si>
    <t xml:space="preserve">Подпрограмма "Формирование законопослушного поведения участников дорожного движения в Тейковском муниципальном районе" </t>
  </si>
  <si>
    <t xml:space="preserve">Основное мероприятие "Предупреждение опасного поведения детей дошкольного и школьного возраста, участников дорожного движения" </t>
  </si>
  <si>
    <t xml:space="preserve">Мероприятия по формированию законопослушного поведения участников дорожного движения в Тейковском муниципальном районе (Закупка товаров, работ и услуг для обеспечения государственных (муниципальных) нужд) </t>
  </si>
  <si>
    <t>Совершенствование учительского корпуса (Социальное обеспечение и иные выплаты населению)</t>
  </si>
  <si>
    <r>
      <t xml:space="preserve">Межбюджетные трансферты бюджетам сельских поселений на исполнение полномочий  по предупреждению и ликвидации последствий чрезвычайных ситуаций и стихийных бедствий природного и техногенного характера  </t>
    </r>
    <r>
      <rPr>
        <sz val="10"/>
        <color rgb="FF000000"/>
        <rFont val="Times New Roman"/>
        <family val="1"/>
        <charset val="204"/>
      </rPr>
      <t xml:space="preserve">(Межбюджетные трансферты) </t>
    </r>
  </si>
  <si>
    <t>2210100630</t>
  </si>
  <si>
    <t xml:space="preserve">Выполнение комплексных кадастровых работ  (Закупка товаров, работ и услуг для обеспечения государственных (муниципальных) нужд) </t>
  </si>
  <si>
    <t>Предоставление муниципальной услуги «Предоставление общедоступного бесплатного дошкольного образования» 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</si>
  <si>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</si>
  <si>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 xml:space="preserve">(Социальное обеспечение и иные выплаты населению) </t>
    </r>
  </si>
  <si>
    <t xml:space="preserve"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подъемные)(Социальное обеспечение и иные выплаты населению) </t>
  </si>
  <si>
    <t xml:space="preserve">Ежемесячные муниципальные компенсации молодым специалистам (Социальное обеспечение и иные выплаты населению) </t>
  </si>
  <si>
    <t xml:space="preserve">Единовременные муниципальные компенсации молодым специалистам (Социальное обеспечение и иные выплаты населению) </t>
  </si>
  <si>
    <t>Подпрограмма "Профилактика правонарушений и наркомании, борьба с преступностью и обеспечение безопасности граждан"</t>
  </si>
  <si>
    <t xml:space="preserve">Профилактика правонарушений и наркомании, борьба с преступностью и обеспечение безопасности граждан  (Закупка товаров, работ и услуг для обеспечения государственных (муниципальных) нужд) </t>
  </si>
  <si>
    <t>Профилактика правонарушений и наркомании, борьба с преступностью и обеспечение безопасности граждан (Предоставление субсидий бюджетным, автономным учреждениям и иным некоммерческим организациям)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</si>
  <si>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</si>
  <si>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Подпрограмма "Сохранение, использование, популяризация и государственная охрана объектов культурного наследия (памятников истории культуры) Тейковского муниципального района"</t>
  </si>
  <si>
    <t>Содержание исполнительных органов местного самоуправления  Тейковского муниципального района</t>
  </si>
  <si>
    <t xml:space="preserve">Прочие непрограммные мероприятия </t>
  </si>
  <si>
    <r>
      <t xml:space="preserve">Оценка недвижимости, признание прав и регулирование отношений по муниципальной собственности и содержание муниципальной собственности </t>
    </r>
    <r>
      <rPr>
        <sz val="10"/>
        <color rgb="FF000000"/>
        <rFont val="Times New Roman"/>
        <family val="1"/>
        <charset val="204"/>
      </rPr>
      <t>(Закупка товаров, работ и услуг для государственных (муниципальных) нужд)</t>
    </r>
  </si>
  <si>
    <t>Выплата вознаграждений к наградам администрации Тейковского муниципального района, премий к Почетным грамотам и других премий (Социальное обеспечение и иные выплаты населению)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</si>
  <si>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</si>
  <si>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000 1 03 02230 01 0000 110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</si>
  <si>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</si>
  <si>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</si>
  <si>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</si>
  <si>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</si>
  <si>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</si>
  <si>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</si>
  <si>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000 1 03 02260 01 0000 110</t>
  </si>
  <si>
    <t>Административные штрафы, установленные 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</si>
  <si>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000 1 16 01190 01 0000 140</t>
  </si>
  <si>
    <t>ю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</si>
  <si>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«Экономическое развитие  Тейковского муниципального района на 2020 - 2022 годы»</t>
    </r>
  </si>
  <si>
    <t>Муниципальная программа «Развитие образования Тейковского муниципального района на 2020 - 2025 годы»</t>
  </si>
  <si>
    <r>
      <t xml:space="preserve">Мероприятия по укреплению материально-технической базы образовательных организаций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</si>
  <si>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Мероприятия по укреплению материально-технической базы образовательных организаций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</si>
  <si>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 xml:space="preserve">Мероприятия по укреплению материально-технической базы дошкольных образовательных организаций (Закупка товаров, работ и услуг для обеспечения государственных (муниципальных) нужд) </t>
  </si>
  <si>
    <t xml:space="preserve">Подпрограмма «Финансовое обеспечение предоставления общедоступного и бесплатного образования  в муниципальных образовательных организациях» </t>
  </si>
  <si>
    <t>от 11.12.2019 г. № 440-р</t>
  </si>
  <si>
    <t xml:space="preserve">от 11.12.2019 г. № 440-р </t>
  </si>
  <si>
    <t xml:space="preserve">Вносимые изменения </t>
  </si>
  <si>
    <t>Приложение 4</t>
  </si>
  <si>
    <t>Субсидии бюджетам муниципальных районов на обновление материально-технической базы для формирования у обучающихся современных технологических и гуманитарных навыков</t>
  </si>
  <si>
    <t>040 2022516905 0000 150</t>
  </si>
  <si>
    <t>000 2022516900 0000 150</t>
  </si>
  <si>
    <t>Субсидии бюджетам на обновление материально-технической базы для формирования у обучающихся современных технологических и гуманитарных навыков</t>
  </si>
  <si>
    <t xml:space="preserve"> 000 2024000000 0000 150</t>
  </si>
  <si>
    <t xml:space="preserve">  Иные межбюджетные трансферты</t>
  </si>
  <si>
    <t xml:space="preserve"> 000 2024001400 0000 150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</si>
  <si>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</si>
  <si>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040 2024001405 0000 150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</si>
  <si>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</si>
  <si>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</si>
  <si>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000 2180000000 0000 000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</si>
  <si>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</si>
  <si>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000 2180000005 0000 150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</si>
  <si>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</si>
  <si>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040 2186001005 0000 150</t>
  </si>
  <si>
    <t>Подпрограмма «Переселение граждан из аварийного жилищного фонда на территории сельских поселений Тейковского муниципального района»</t>
  </si>
  <si>
    <t>05Д0000000</t>
  </si>
  <si>
    <t>Основное мероприятие "Переселение граждан из аварийного жилищного фонда "</t>
  </si>
  <si>
    <t>05Д0100000</t>
  </si>
  <si>
    <t xml:space="preserve">Подпрограмма «Повышение качества жизни детей-сирот Тейковского муниципального района» </t>
  </si>
  <si>
    <t>0420000000</t>
  </si>
  <si>
    <t>Основное мероприятие «Предоставление мер социальной поддержки детям-сиротам и детям, оставшимся без попечения родителей, лицам из числа указанной категории детей»</t>
  </si>
  <si>
    <t>0420100000</t>
  </si>
  <si>
    <t>04201R0820</t>
  </si>
  <si>
    <t xml:space="preserve">Межбюджетные трансферты бюджетам сельских поселений на исполнение части полномочий  по электроснабжению населения (Межбюджетные трансферты) </t>
  </si>
  <si>
    <t xml:space="preserve">Средства, переданные бюджетам поселений для компенсации дополнительных расходов, возникших в результате решений, принятых органами власти муниципального района  (Межбюджетные трансферты) </t>
  </si>
  <si>
    <t>Приложение 15</t>
  </si>
  <si>
    <t>к решению Совета Тейковского</t>
  </si>
  <si>
    <t xml:space="preserve">от 11.12.2019 г. № 440-р    </t>
  </si>
  <si>
    <t>Распределение межбюджетных трансфертов</t>
  </si>
  <si>
    <t xml:space="preserve"> на исполнение полномочий, передаваемых поселениям </t>
  </si>
  <si>
    <t>Тейковским муниципальным районом на 2020 год</t>
  </si>
  <si>
    <t>Наименование поселений</t>
  </si>
  <si>
    <t>Участие в организации деятельности по сбору (в том числе раздельному сбору) и транспортированию твердых коммунальных отходов сельских поселений</t>
  </si>
  <si>
    <t>Дорожная деятельность в отношении автомобильных дорог местного значения вне границ населенных пунктов в границах поселений</t>
  </si>
  <si>
    <t>Дорожная деятельность в отношении автомобильных дорог местного значения в границах населенных пунктов сельских поселений</t>
  </si>
  <si>
    <t>Организация ритуальных услуг и содержание мест захоронения сельских поселений</t>
  </si>
  <si>
    <t>Организация  в границах поселения электро-, тепло-, газо- и водоснабжения населения, водоотведения, снабжения населения топливом сельских поселений</t>
  </si>
  <si>
    <t>Участие в предупреждении и ликвидации последствий чрезвычайных ситуаций в границах сельских поселений</t>
  </si>
  <si>
    <t xml:space="preserve">Обеспечение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
</t>
  </si>
  <si>
    <t>Организация библиотечного обслуживания населения, комплектование и обеспечение сохранности библиотечных фондов библиотек сельских поселений</t>
  </si>
  <si>
    <t xml:space="preserve">1.Большеклочковское сельское поселение </t>
  </si>
  <si>
    <t xml:space="preserve">2.Крапивновское сельское поселение </t>
  </si>
  <si>
    <t xml:space="preserve">3. Морозовское сельское поселение </t>
  </si>
  <si>
    <t>4. Новогорянов-ское сельское поселение</t>
  </si>
  <si>
    <t>77478</t>
  </si>
  <si>
    <t xml:space="preserve">5. Новолеушин-ское сельское поселение </t>
  </si>
  <si>
    <t xml:space="preserve">6. Нерльское городское поселение </t>
  </si>
  <si>
    <t>Итого</t>
  </si>
  <si>
    <t>05Д0120203</t>
  </si>
  <si>
    <t>Субсидия организациям коммунального комплекса Тейковского муниципального района на ремонт и содержание уличного водоснабжения населенных пунктов (Иные бюджетные ассигнования)</t>
  </si>
  <si>
    <t>0570160100</t>
  </si>
  <si>
    <t xml:space="preserve">Мероприятия по укреплению пожарной безопасности общеобразовательных учреждений (Предоставление субсидий бюджетным, автономным учреждениям и иным некоммерческим организациям) </t>
  </si>
  <si>
    <t>2110100010</t>
  </si>
  <si>
    <t>211Е151690</t>
  </si>
  <si>
    <t>211Е452100</t>
  </si>
  <si>
    <t>211Е250970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</si>
  <si>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(Предоставление субсидий бюджетным, автономным учреждениям и иным некоммерческим организациям)</t>
  </si>
  <si>
    <t>Внедрение целевой модели цифровой образовательной среды в общеобразовательных организациях и профессиональных образовательных организациях (Предоставление субсидий бюджетным, автономным учреждениям и иным некоммерческим организациям)</t>
  </si>
  <si>
    <t>21201S0080</t>
  </si>
  <si>
    <t xml:space="preserve">Оценка стоимости жилых помещений, находящихся в собственности граждан, подлежащих расселению (Закупка товаров, работ и услуг для обеспечения государственных (муниципальных) нужд) </t>
  </si>
  <si>
    <t>000 01 06 00 00 00 0000 000</t>
  </si>
  <si>
    <t xml:space="preserve">Иные источники внутреннего финансирования дефицитов бюджетов </t>
  </si>
  <si>
    <t>000 01 06 05 00 00 0000 000</t>
  </si>
  <si>
    <t>Бюджетные кредиты, предоставленные внутри страны в валюте Российской Федерации</t>
  </si>
  <si>
    <t>Предоставление бюджетных кредитов внутри страны в валюте Российской Федерации</t>
  </si>
  <si>
    <t>000 01 06 05 02 00 0000 500</t>
  </si>
  <si>
    <t>Предоставление бюджетных кредитов другим бюджетам  бюджетной системы Российской Федерации в валюте Российской Федерации</t>
  </si>
  <si>
    <t>000 01 06 05 02 05 0000 540</t>
  </si>
  <si>
    <t>Предоставление бюджетных кредитов другим бюджетам  бюджетной системы Российской Федерации из бюджетов муниципальных районов в валюте Российской Федерации</t>
  </si>
  <si>
    <t>040 01 06 05 02 05 0000 540</t>
  </si>
  <si>
    <t>000 01 06 05 00 00 0000 600</t>
  </si>
  <si>
    <t>Возврат бюджетных кредитов, предоставленных внутри страны в валюте Российской Федерации</t>
  </si>
  <si>
    <t>000 01 06 05 02 00 0000 640</t>
  </si>
  <si>
    <t>Возврат бюджетных кредитов, предоставленных  другим бюджетам бюджетной системы Российской Федерации в валюте Российской Федерации</t>
  </si>
  <si>
    <t>040 01 06 05 02 05 0000 640</t>
  </si>
  <si>
    <t>Возврат бюджетных кредитов, предоставленных  другим бюджетам бюджетной системы Российской Федерации в бюджеты муниципальных районов в валюте Российской Федерации</t>
  </si>
  <si>
    <t>Перечень   главных администраторов доходов бюджета Тейковского муниципального района и  закрепляемые  за ними виды (подвиды) доходов бюджета  Тейковского муниципального района  на 2020 год и плановый период 2021 - 2022 г.г.</t>
  </si>
  <si>
    <t>Код классификации доходов бюджетов Российской Федерации, код главного администратора доходов бюджета Тейковского муниципального района</t>
  </si>
  <si>
    <t xml:space="preserve">Наименование главного администратора доходов районного бюджета </t>
  </si>
  <si>
    <t>040 1 11 05013 05 0000 120</t>
  </si>
  <si>
    <t>040 1 11 05013 13 0000 120</t>
  </si>
  <si>
    <t>040 1 13 01995 05 0000 130</t>
  </si>
  <si>
    <t>Прочие доходы от оказания платных услуг (работ) получателями средств бюджетов муниципальных районов</t>
  </si>
  <si>
    <t>040 1 14 06013 05 0000 430</t>
  </si>
  <si>
    <t>040 1 14 06013 13 0000 430</t>
  </si>
  <si>
    <t>040 1 16 90050 05 0000 140</t>
  </si>
  <si>
    <t xml:space="preserve">  Прочие поступления от денежных взысканий (штрафов) и иных сумм в возмещение ущерба, зачисляемые в бюджеты муниципальных районов</t>
  </si>
  <si>
    <t>040 1 17 01050 05 0000 180</t>
  </si>
  <si>
    <t>Невыясненные поступления, зачисляемые в бюджеты муниципальных районов</t>
  </si>
  <si>
    <t>040 1 17 05050 05 0000 180</t>
  </si>
  <si>
    <t>Прочие неналоговые доходы бюджетов муниципальных районов</t>
  </si>
  <si>
    <t>040 2 02 15001 05 0000 150</t>
  </si>
  <si>
    <t xml:space="preserve">Дотации бюджетам муниципальных районов на выравнивание бюджетной обеспеченности </t>
  </si>
  <si>
    <t>040 2 02 15002 05 0000 150</t>
  </si>
  <si>
    <t>040 2 02 29999 05 0000 150</t>
  </si>
  <si>
    <t xml:space="preserve">Прочие субсидии бюджетам муниципальных районов 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</si>
  <si>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</si>
  <si>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040 2023508205 0000 150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</si>
  <si>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</si>
  <si>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муниципальных районов на выполнение передаваемых полномочий субъектов Российской Федерации</t>
  </si>
  <si>
    <t xml:space="preserve">Прочие субвенции бюджетам муниципальных районов </t>
  </si>
  <si>
    <t>040 2 02 40014 05 0000 150</t>
  </si>
  <si>
    <t>040 2 18 60010 05 0000 150</t>
  </si>
  <si>
    <t xml:space="preserve">  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</si>
  <si>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040 2 19 60010 05 0000 150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</si>
  <si>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</si>
  <si>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023 </t>
  </si>
  <si>
    <t xml:space="preserve">Департамент социальной защиты населения Ивановской области </t>
  </si>
  <si>
    <t>Отдел образования Тейковского муниципального района</t>
  </si>
  <si>
    <t>042 1 13 01995 05 0000 130</t>
  </si>
  <si>
    <t>042 1 17 01050 05 0000 180</t>
  </si>
  <si>
    <t>182</t>
  </si>
  <si>
    <t>Управление Федеральной налоговой службы по Ивановской области</t>
  </si>
  <si>
    <t>182 1 01 02010 01 0000 100</t>
  </si>
  <si>
    <t>182 1 01 02020 01 0000 100</t>
  </si>
  <si>
    <t>182 1 01 02030 01 0000 100</t>
  </si>
  <si>
    <t>182 1 01 02040 01 0000 100</t>
  </si>
  <si>
    <t>Единый налог на вмененный доход для отдельных видов деятельности</t>
  </si>
  <si>
    <t>182 1 07 01020 01 0000 110</t>
  </si>
  <si>
    <t xml:space="preserve">Налог на добычу общераспространенных полезных ископаемых </t>
  </si>
  <si>
    <t xml:space="preserve">Единый сельскохозяйственный налог </t>
  </si>
  <si>
    <t>Управление Федерального казначейства по Ивановской области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</si>
  <si>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</si>
  <si>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023 116 01053 01 0000 140</t>
  </si>
  <si>
    <t>023 116 01063 01 0000 140</t>
  </si>
  <si>
    <t>023 116 01073 01 0000 140</t>
  </si>
  <si>
    <t>023 116 01113 01 0000 140</t>
  </si>
  <si>
    <t>023 116 01123 01 0000 140</t>
  </si>
  <si>
    <t>023 116 01203 01 0000 140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</si>
  <si>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</si>
  <si>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</si>
  <si>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</si>
  <si>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защите их прав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</si>
  <si>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</si>
  <si>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Приложение 6</t>
  </si>
  <si>
    <t>Создание в общеобразовательных организациях, расположенных в сельской местности и малых городах, условий для занятий физической культурой и спортом (Закупка товаров, работ и услуг для обеспечения государственных (муниципальных) нужд)</t>
  </si>
  <si>
    <t>Субсидии бюджетам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</si>
  <si>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000 2022521000 0000 150</t>
  </si>
  <si>
    <t>Субсидии бюджетам муниципальных районов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</si>
  <si>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040 2022521005 0000 150</t>
  </si>
  <si>
    <t>000 202 3002400 0000 150</t>
  </si>
  <si>
    <t>040 202 3002405 0000 150</t>
  </si>
  <si>
    <t xml:space="preserve"> 040 2 02 30024 05 0000 150</t>
  </si>
  <si>
    <t xml:space="preserve">Покупка жилых помещений на вторичном рынке для предоставления по договору социального найма жителям муниципальных квартир, подлежащих расселению  (Закупка товаров, работ и услуг для обеспечения государственных (муниципальных) нужд) </t>
  </si>
  <si>
    <t>05Д0120202</t>
  </si>
  <si>
    <t>000 2022509700 0000 150</t>
  </si>
  <si>
    <t>040 2022509700 0000 150</t>
  </si>
  <si>
    <t xml:space="preserve"> 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</si>
  <si>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 xml:space="preserve"> 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</si>
  <si>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Комплексное обустройство объектами социальной и инженерной инфраструктуры населенных пунктов, расположенных в сельской местности  (распределительный газопровод в с. Морозово Тейковского муниципального района Ивановской области - 1 этап) (Межбюджетные трансферты)</t>
  </si>
  <si>
    <t>0920108181</t>
  </si>
  <si>
    <t>Развитие газификации в сельской местности (Межбюджетные трансферты)</t>
  </si>
  <si>
    <t>0920108191</t>
  </si>
  <si>
    <t xml:space="preserve">Организация питания обучающихся 1 - 4 классов муниципальных общеобразовательных организаций (Закупка товаров, работ и услуг для обеспечения государственных (муниципальных) нужд) 
</t>
  </si>
  <si>
    <t xml:space="preserve">Организация питания обучающихся 1 - 4 классов муниципальных общеобразовательных организаций (Предоставление субсидий бюджетным, автономным учреждениям и иным некоммерческим организациям) 
</t>
  </si>
  <si>
    <t>000 2022551105 0000 150</t>
  </si>
  <si>
    <t>040 2022551105 0000 150</t>
  </si>
  <si>
    <t>Субсидии бюджетам на проведение комплексных кадастровых работ</t>
  </si>
  <si>
    <t>Субсидии бюджетам муниципальных районов на проведение комплексных кадастровых работ</t>
  </si>
  <si>
    <t>09301L5110</t>
  </si>
  <si>
    <t xml:space="preserve">Проведение комплексных кадастровых работ на территории Ивановской области (Закупка товаров, работ и услуг для обеспечения государственных (муниципальных) нужд) </t>
  </si>
  <si>
    <t xml:space="preserve">Мероприятия по укреплению пожарной безопасности общеобразовательных учреждений (Закупка товаров, работ и услуг для обеспечения государственных (муниципальных) нужд) </t>
  </si>
  <si>
    <t xml:space="preserve">Расходы по организации питания обучающихся 1 - 4 классов муниципальных общеобразовательных организаций из малообеспеченных семей (Закупка товаров, работ и услуг для обеспечения государственных (муниципальных) нужд) 
</t>
  </si>
  <si>
    <t>2120101080</t>
  </si>
  <si>
    <t xml:space="preserve">Расходы по организации питания обучающихся 1 - 4 классов муниципальных общеобразовательных организаций из малообеспеченных семей (Предоставление субсидий бюджетным, автономным учреждениям и иным некоммерческим организациям) 
</t>
  </si>
  <si>
    <t>Проведение аудиторских проверок муниципальных унитарных предприятий Тейковского муниципального района (Закупка товаров, работ и услуг для обеспечения государственных (муниципальных) нужд)</t>
  </si>
  <si>
    <t>982378,60</t>
  </si>
  <si>
    <t>от 26.02.2020 г. № 466-р</t>
  </si>
  <si>
    <t xml:space="preserve">от 26.02.2020 г. № 466-р 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</si>
</sst>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26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Arial Cyr"/>
    </font>
    <font>
      <sz val="13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33333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9" fillId="0" borderId="12">
      <alignment horizontal="left" wrapText="1" indent="2"/>
    </xf>
    <xf numFmtId="49" fontId="19" fillId="0" borderId="13">
      <alignment horizontal="center"/>
    </xf>
    <xf numFmtId="0" fontId="19" fillId="0" borderId="12">
      <alignment horizontal="left" wrapText="1" indent="2"/>
    </xf>
    <xf numFmtId="49" fontId="19" fillId="0" borderId="13">
      <alignment horizontal="center"/>
    </xf>
    <xf numFmtId="4" fontId="21" fillId="3" borderId="14">
      <alignment horizontal="right" vertical="top" shrinkToFit="1"/>
    </xf>
  </cellStyleXfs>
  <cellXfs count="325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 indent="15"/>
    </xf>
    <xf numFmtId="0" fontId="2" fillId="0" borderId="0" xfId="0" applyFont="1" applyAlignment="1">
      <alignment horizontal="right"/>
    </xf>
    <xf numFmtId="0" fontId="0" fillId="0" borderId="0" xfId="0" applyFont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0" xfId="0" applyAlignment="1">
      <alignment wrapText="1"/>
    </xf>
    <xf numFmtId="49" fontId="7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wrapText="1"/>
    </xf>
    <xf numFmtId="0" fontId="4" fillId="0" borderId="2" xfId="0" applyFont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 indent="15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8" fillId="0" borderId="9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/>
    </xf>
    <xf numFmtId="0" fontId="2" fillId="0" borderId="0" xfId="0" applyFont="1" applyAlignment="1">
      <alignment horizontal="right" wrapText="1"/>
    </xf>
    <xf numFmtId="0" fontId="8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4" fillId="0" borderId="0" xfId="0" applyFont="1"/>
    <xf numFmtId="164" fontId="5" fillId="0" borderId="0" xfId="0" applyNumberFormat="1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justify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wrapText="1"/>
    </xf>
    <xf numFmtId="49" fontId="4" fillId="0" borderId="4" xfId="0" applyNumberFormat="1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justify" vertical="top" wrapText="1"/>
    </xf>
    <xf numFmtId="0" fontId="8" fillId="0" borderId="5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justify" vertical="top" wrapText="1"/>
    </xf>
    <xf numFmtId="49" fontId="5" fillId="0" borderId="2" xfId="0" applyNumberFormat="1" applyFont="1" applyFill="1" applyBorder="1" applyAlignment="1">
      <alignment horizontal="center" vertical="top" wrapText="1"/>
    </xf>
    <xf numFmtId="49" fontId="5" fillId="0" borderId="4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justify" vertical="top" wrapText="1"/>
    </xf>
    <xf numFmtId="0" fontId="4" fillId="0" borderId="2" xfId="0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wrapText="1" shrinkToFit="1"/>
    </xf>
    <xf numFmtId="0" fontId="5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justify" vertical="top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0" fontId="18" fillId="0" borderId="1" xfId="0" applyFont="1" applyFill="1" applyBorder="1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49" fontId="8" fillId="0" borderId="1" xfId="4" applyFont="1" applyBorder="1" applyAlignment="1" applyProtection="1">
      <alignment horizontal="center" vertical="top"/>
    </xf>
    <xf numFmtId="49" fontId="8" fillId="0" borderId="1" xfId="4" applyFont="1" applyBorder="1" applyProtection="1">
      <alignment horizontal="center"/>
    </xf>
    <xf numFmtId="0" fontId="11" fillId="0" borderId="1" xfId="3" applyNumberFormat="1" applyFont="1" applyBorder="1" applyAlignment="1" applyProtection="1">
      <alignment wrapText="1"/>
    </xf>
    <xf numFmtId="0" fontId="8" fillId="0" borderId="1" xfId="3" applyNumberFormat="1" applyFont="1" applyBorder="1" applyAlignment="1" applyProtection="1">
      <alignment wrapText="1"/>
    </xf>
    <xf numFmtId="0" fontId="4" fillId="0" borderId="2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4" fontId="22" fillId="0" borderId="1" xfId="0" applyNumberFormat="1" applyFont="1" applyFill="1" applyBorder="1" applyAlignment="1">
      <alignment horizontal="center" vertical="top" wrapText="1"/>
    </xf>
    <xf numFmtId="4" fontId="24" fillId="0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/>
    </xf>
    <xf numFmtId="4" fontId="6" fillId="0" borderId="2" xfId="0" applyNumberFormat="1" applyFont="1" applyBorder="1" applyAlignment="1">
      <alignment horizontal="center" vertical="top"/>
    </xf>
    <xf numFmtId="2" fontId="6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/>
    <xf numFmtId="0" fontId="0" fillId="0" borderId="0" xfId="0" applyFill="1"/>
    <xf numFmtId="0" fontId="5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2" fontId="7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wrapText="1"/>
    </xf>
    <xf numFmtId="164" fontId="4" fillId="0" borderId="1" xfId="0" applyNumberFormat="1" applyFont="1" applyFill="1" applyBorder="1" applyAlignment="1">
      <alignment horizontal="center" vertical="top"/>
    </xf>
    <xf numFmtId="164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/>
    </xf>
    <xf numFmtId="0" fontId="4" fillId="0" borderId="0" xfId="0" applyFont="1" applyFill="1" applyAlignment="1">
      <alignment wrapText="1"/>
    </xf>
    <xf numFmtId="0" fontId="3" fillId="0" borderId="1" xfId="0" applyFont="1" applyFill="1" applyBorder="1" applyAlignment="1">
      <alignment vertical="top" wrapText="1"/>
    </xf>
    <xf numFmtId="0" fontId="5" fillId="0" borderId="0" xfId="0" applyFont="1" applyFill="1" applyAlignment="1">
      <alignment wrapText="1"/>
    </xf>
    <xf numFmtId="49" fontId="10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7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 vertical="top" wrapText="1"/>
    </xf>
    <xf numFmtId="0" fontId="25" fillId="0" borderId="0" xfId="0" applyFont="1" applyAlignment="1">
      <alignment wrapText="1"/>
    </xf>
    <xf numFmtId="0" fontId="25" fillId="0" borderId="1" xfId="0" applyFont="1" applyBorder="1" applyAlignment="1">
      <alignment horizontal="center"/>
    </xf>
    <xf numFmtId="0" fontId="25" fillId="0" borderId="1" xfId="0" applyFont="1" applyBorder="1" applyAlignment="1">
      <alignment wrapText="1"/>
    </xf>
    <xf numFmtId="0" fontId="25" fillId="0" borderId="1" xfId="0" applyFont="1" applyBorder="1" applyAlignment="1">
      <alignment horizontal="center" vertical="top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9" fillId="0" borderId="0" xfId="0" applyFont="1" applyFill="1"/>
    <xf numFmtId="0" fontId="2" fillId="0" borderId="0" xfId="0" applyFont="1" applyFill="1" applyAlignment="1">
      <alignment horizontal="right" wrapText="1"/>
    </xf>
    <xf numFmtId="0" fontId="2" fillId="0" borderId="0" xfId="0" applyFont="1" applyFill="1" applyAlignment="1">
      <alignment horizontal="right" wrapText="1"/>
    </xf>
    <xf numFmtId="0" fontId="5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1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49" fontId="6" fillId="0" borderId="1" xfId="0" applyNumberFormat="1" applyFont="1" applyBorder="1" applyAlignment="1">
      <alignment horizontal="center" vertical="top" wrapText="1"/>
    </xf>
    <xf numFmtId="0" fontId="4" fillId="0" borderId="7" xfId="0" applyFont="1" applyFill="1" applyBorder="1" applyAlignment="1">
      <alignment wrapText="1"/>
    </xf>
    <xf numFmtId="0" fontId="8" fillId="0" borderId="9" xfId="0" applyFont="1" applyFill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18" fillId="0" borderId="2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/>
    </xf>
    <xf numFmtId="0" fontId="0" fillId="0" borderId="1" xfId="0" applyBorder="1"/>
    <xf numFmtId="0" fontId="6" fillId="0" borderId="1" xfId="0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13" fillId="0" borderId="3" xfId="0" applyFont="1" applyBorder="1"/>
    <xf numFmtId="164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0" fillId="0" borderId="0" xfId="0" applyNumberFormat="1"/>
    <xf numFmtId="2" fontId="0" fillId="0" borderId="0" xfId="0" applyNumberFormat="1"/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Fill="1" applyBorder="1" applyAlignment="1">
      <alignment wrapText="1"/>
    </xf>
    <xf numFmtId="0" fontId="8" fillId="0" borderId="4" xfId="0" applyFont="1" applyBorder="1" applyAlignment="1">
      <alignment horizontal="center" vertical="top" wrapText="1"/>
    </xf>
    <xf numFmtId="4" fontId="22" fillId="0" borderId="4" xfId="0" applyNumberFormat="1" applyFont="1" applyFill="1" applyBorder="1" applyAlignment="1">
      <alignment horizontal="center" vertical="top" wrapText="1"/>
    </xf>
    <xf numFmtId="4" fontId="22" fillId="0" borderId="7" xfId="0" applyNumberFormat="1" applyFont="1" applyFill="1" applyBorder="1" applyAlignment="1">
      <alignment horizontal="center" vertical="top" wrapText="1"/>
    </xf>
    <xf numFmtId="4" fontId="0" fillId="0" borderId="0" xfId="0" applyNumberFormat="1" applyFont="1" applyFill="1"/>
    <xf numFmtId="4" fontId="22" fillId="0" borderId="1" xfId="3" applyNumberFormat="1" applyFont="1" applyBorder="1" applyAlignment="1" applyProtection="1">
      <alignment horizontal="center" vertical="top" wrapText="1"/>
    </xf>
    <xf numFmtId="4" fontId="6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justify" vertical="top" wrapText="1"/>
    </xf>
    <xf numFmtId="0" fontId="13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 vertical="top" wrapText="1"/>
    </xf>
    <xf numFmtId="164" fontId="4" fillId="0" borderId="0" xfId="0" applyNumberFormat="1" applyFont="1" applyBorder="1" applyAlignment="1">
      <alignment horizontal="center" vertical="top" wrapText="1"/>
    </xf>
    <xf numFmtId="0" fontId="8" fillId="0" borderId="1" xfId="1" applyNumberFormat="1" applyFont="1" applyBorder="1" applyAlignment="1" applyProtection="1">
      <alignment wrapText="1"/>
    </xf>
    <xf numFmtId="0" fontId="11" fillId="0" borderId="1" xfId="1" applyNumberFormat="1" applyFont="1" applyBorder="1" applyAlignment="1" applyProtection="1">
      <alignment wrapText="1"/>
    </xf>
    <xf numFmtId="0" fontId="11" fillId="0" borderId="1" xfId="0" applyFont="1" applyBorder="1" applyAlignment="1">
      <alignment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1" fontId="4" fillId="0" borderId="1" xfId="0" applyNumberFormat="1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" fontId="6" fillId="0" borderId="4" xfId="0" applyNumberFormat="1" applyFont="1" applyFill="1" applyBorder="1" applyAlignment="1">
      <alignment horizontal="center" vertical="top" wrapText="1"/>
    </xf>
    <xf numFmtId="4" fontId="23" fillId="0" borderId="3" xfId="0" applyNumberFormat="1" applyFont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4" fontId="22" fillId="2" borderId="1" xfId="5" applyNumberFormat="1" applyFont="1" applyFill="1" applyBorder="1" applyAlignment="1" applyProtection="1">
      <alignment horizontal="center" vertical="top" shrinkToFit="1"/>
    </xf>
    <xf numFmtId="4" fontId="6" fillId="0" borderId="1" xfId="0" applyNumberFormat="1" applyFont="1" applyBorder="1" applyAlignment="1">
      <alignment horizontal="center" vertical="top" wrapText="1"/>
    </xf>
    <xf numFmtId="4" fontId="22" fillId="0" borderId="1" xfId="0" applyNumberFormat="1" applyFont="1" applyBorder="1" applyAlignment="1">
      <alignment horizontal="center" vertical="top" wrapText="1"/>
    </xf>
    <xf numFmtId="4" fontId="22" fillId="0" borderId="3" xfId="0" applyNumberFormat="1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6" fillId="0" borderId="2" xfId="0" applyNumberFormat="1" applyFont="1" applyFill="1" applyBorder="1" applyAlignment="1">
      <alignment horizontal="center" vertical="top" wrapText="1"/>
    </xf>
    <xf numFmtId="4" fontId="22" fillId="0" borderId="3" xfId="0" applyNumberFormat="1" applyFont="1" applyFill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NumberFormat="1" applyFont="1" applyFill="1" applyBorder="1" applyAlignment="1">
      <alignment wrapText="1"/>
    </xf>
    <xf numFmtId="4" fontId="6" fillId="0" borderId="1" xfId="0" applyNumberFormat="1" applyFont="1" applyBorder="1" applyAlignment="1">
      <alignment horizontal="center" vertical="top" wrapText="1"/>
    </xf>
    <xf numFmtId="4" fontId="6" fillId="0" borderId="2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4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" fontId="6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6" fillId="0" borderId="2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4" fontId="22" fillId="0" borderId="2" xfId="0" applyNumberFormat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8" fillId="0" borderId="7" xfId="0" applyFont="1" applyBorder="1" applyAlignment="1">
      <alignment wrapText="1"/>
    </xf>
    <xf numFmtId="0" fontId="8" fillId="0" borderId="1" xfId="0" applyFont="1" applyBorder="1" applyAlignment="1">
      <alignment horizontal="center" vertical="top"/>
    </xf>
    <xf numFmtId="49" fontId="4" fillId="0" borderId="0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165" fontId="6" fillId="0" borderId="1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right" wrapText="1"/>
    </xf>
    <xf numFmtId="165" fontId="6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wrapText="1" shrinkToFi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" fontId="22" fillId="2" borderId="1" xfId="5" applyNumberFormat="1" applyFont="1" applyFill="1" applyBorder="1" applyAlignment="1" applyProtection="1">
      <alignment horizontal="center" vertical="top" shrinkToFit="1"/>
    </xf>
    <xf numFmtId="0" fontId="16" fillId="0" borderId="0" xfId="0" applyFont="1" applyAlignment="1">
      <alignment horizontal="center" wrapText="1"/>
    </xf>
    <xf numFmtId="0" fontId="4" fillId="0" borderId="0" xfId="0" applyFont="1" applyBorder="1" applyAlignment="1">
      <alignment horizontal="right" wrapText="1"/>
    </xf>
    <xf numFmtId="1" fontId="4" fillId="0" borderId="1" xfId="0" applyNumberFormat="1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 wrapText="1"/>
    </xf>
    <xf numFmtId="4" fontId="6" fillId="0" borderId="2" xfId="0" applyNumberFormat="1" applyFont="1" applyBorder="1" applyAlignment="1">
      <alignment horizontal="center" vertical="top" wrapText="1"/>
    </xf>
    <xf numFmtId="4" fontId="6" fillId="0" borderId="3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49" fontId="4" fillId="0" borderId="9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wrapText="1"/>
    </xf>
    <xf numFmtId="49" fontId="5" fillId="0" borderId="9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justify" vertical="top" wrapText="1"/>
    </xf>
    <xf numFmtId="0" fontId="4" fillId="0" borderId="11" xfId="0" applyFont="1" applyBorder="1" applyAlignment="1">
      <alignment horizontal="justify" vertical="top" wrapText="1"/>
    </xf>
    <xf numFmtId="4" fontId="22" fillId="0" borderId="1" xfId="0" applyNumberFormat="1" applyFont="1" applyBorder="1" applyAlignment="1">
      <alignment horizontal="center" vertical="top" wrapText="1"/>
    </xf>
    <xf numFmtId="4" fontId="22" fillId="0" borderId="2" xfId="0" applyNumberFormat="1" applyFont="1" applyBorder="1" applyAlignment="1">
      <alignment horizontal="center" vertical="top" wrapText="1"/>
    </xf>
    <xf numFmtId="4" fontId="22" fillId="0" borderId="3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justify" vertical="top" wrapText="1"/>
    </xf>
    <xf numFmtId="4" fontId="23" fillId="0" borderId="1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right" wrapText="1"/>
    </xf>
    <xf numFmtId="0" fontId="0" fillId="0" borderId="0" xfId="0" applyBorder="1" applyAlignment="1">
      <alignment wrapText="1"/>
    </xf>
    <xf numFmtId="0" fontId="4" fillId="0" borderId="5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2" fillId="0" borderId="0" xfId="0" applyFont="1" applyFill="1" applyAlignment="1">
      <alignment horizontal="right" wrapText="1"/>
    </xf>
    <xf numFmtId="0" fontId="15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0" fontId="8" fillId="0" borderId="2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left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6" fillId="0" borderId="2" xfId="0" applyNumberFormat="1" applyFont="1" applyFill="1" applyBorder="1" applyAlignment="1">
      <alignment horizontal="center" vertical="top" wrapText="1"/>
    </xf>
    <xf numFmtId="4" fontId="6" fillId="0" borderId="3" xfId="0" applyNumberFormat="1" applyFont="1" applyFill="1" applyBorder="1" applyAlignment="1">
      <alignment horizontal="center" vertical="top" wrapText="1"/>
    </xf>
    <xf numFmtId="0" fontId="20" fillId="0" borderId="6" xfId="0" applyFont="1" applyFill="1" applyBorder="1" applyAlignment="1">
      <alignment horizontal="right" wrapText="1"/>
    </xf>
    <xf numFmtId="0" fontId="14" fillId="0" borderId="6" xfId="0" applyFont="1" applyFill="1" applyBorder="1" applyAlignment="1">
      <alignment horizontal="right" wrapText="1"/>
    </xf>
    <xf numFmtId="0" fontId="11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4" fontId="22" fillId="0" borderId="2" xfId="0" applyNumberFormat="1" applyFont="1" applyFill="1" applyBorder="1" applyAlignment="1">
      <alignment horizontal="center" vertical="top" wrapText="1"/>
    </xf>
    <xf numFmtId="4" fontId="22" fillId="0" borderId="3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0" xfId="0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right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4" fontId="7" fillId="0" borderId="1" xfId="0" applyNumberFormat="1" applyFont="1" applyFill="1" applyBorder="1" applyAlignment="1">
      <alignment horizontal="center" vertical="top"/>
    </xf>
  </cellXfs>
  <cellStyles count="6">
    <cellStyle name="xl30" xfId="3"/>
    <cellStyle name="xl32" xfId="1"/>
    <cellStyle name="xl41" xfId="4"/>
    <cellStyle name="xl42" xfId="5"/>
    <cellStyle name="xl45" xfId="2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4"/>
  <sheetViews>
    <sheetView view="pageBreakPreview" topLeftCell="A90" zoomScale="112" zoomScaleSheetLayoutView="112" workbookViewId="0">
      <selection activeCell="B5" sqref="B5:E5"/>
    </sheetView>
  </sheetViews>
  <sheetFormatPr defaultRowHeight="15"/>
  <cols>
    <col min="1" max="1" width="23.42578125" customWidth="1"/>
    <col min="2" max="2" width="70.7109375" customWidth="1"/>
    <col min="3" max="3" width="13.5703125" customWidth="1"/>
    <col min="4" max="4" width="12.5703125" customWidth="1"/>
    <col min="5" max="5" width="14" customWidth="1"/>
  </cols>
  <sheetData>
    <row r="1" spans="1:5" ht="15.75">
      <c r="B1" s="243" t="s">
        <v>388</v>
      </c>
      <c r="C1" s="243"/>
      <c r="D1" s="243"/>
      <c r="E1" s="243"/>
    </row>
    <row r="2" spans="1:5" ht="15.75">
      <c r="B2" s="243" t="s">
        <v>0</v>
      </c>
      <c r="C2" s="243"/>
      <c r="D2" s="243"/>
      <c r="E2" s="243"/>
    </row>
    <row r="3" spans="1:5" ht="15.75">
      <c r="B3" s="244" t="s">
        <v>246</v>
      </c>
      <c r="C3" s="244"/>
      <c r="D3" s="244"/>
      <c r="E3" s="244"/>
    </row>
    <row r="4" spans="1:5" ht="15.75">
      <c r="B4" s="243" t="s">
        <v>2</v>
      </c>
      <c r="C4" s="243"/>
      <c r="D4" s="243"/>
      <c r="E4" s="243"/>
    </row>
    <row r="5" spans="1:5" ht="15.75">
      <c r="B5" s="243" t="s">
        <v>890</v>
      </c>
      <c r="C5" s="243"/>
      <c r="D5" s="243"/>
      <c r="E5" s="243"/>
    </row>
    <row r="6" spans="1:5" ht="15.75" customHeight="1">
      <c r="A6" s="1"/>
      <c r="B6" s="243" t="s">
        <v>229</v>
      </c>
      <c r="C6" s="243"/>
      <c r="D6" s="243"/>
      <c r="E6" s="243"/>
    </row>
    <row r="7" spans="1:5" ht="15.75" customHeight="1">
      <c r="A7" s="1"/>
      <c r="B7" s="243" t="s">
        <v>0</v>
      </c>
      <c r="C7" s="243"/>
      <c r="D7" s="243"/>
      <c r="E7" s="243"/>
    </row>
    <row r="8" spans="1:5" ht="15.75" customHeight="1">
      <c r="A8" s="1"/>
      <c r="B8" s="244" t="s">
        <v>246</v>
      </c>
      <c r="C8" s="244"/>
      <c r="D8" s="244"/>
      <c r="E8" s="244"/>
    </row>
    <row r="9" spans="1:5" ht="15.75" customHeight="1">
      <c r="A9" s="1"/>
      <c r="B9" s="243" t="s">
        <v>2</v>
      </c>
      <c r="C9" s="243"/>
      <c r="D9" s="243"/>
      <c r="E9" s="243"/>
    </row>
    <row r="10" spans="1:5" ht="15.75" customHeight="1">
      <c r="A10" s="1"/>
      <c r="B10" s="243" t="s">
        <v>718</v>
      </c>
      <c r="C10" s="243"/>
      <c r="D10" s="243"/>
      <c r="E10" s="243"/>
    </row>
    <row r="11" spans="1:5" ht="15.75">
      <c r="A11" s="255"/>
      <c r="B11" s="256"/>
      <c r="C11" s="256"/>
      <c r="D11" s="256"/>
      <c r="E11" s="256"/>
    </row>
    <row r="12" spans="1:5">
      <c r="A12" s="254" t="s">
        <v>247</v>
      </c>
      <c r="B12" s="254"/>
      <c r="C12" s="254"/>
      <c r="D12" s="254"/>
      <c r="E12" s="254"/>
    </row>
    <row r="13" spans="1:5" ht="15.75" customHeight="1">
      <c r="A13" s="248" t="s">
        <v>444</v>
      </c>
      <c r="B13" s="248"/>
      <c r="C13" s="248"/>
      <c r="D13" s="248"/>
      <c r="E13" s="248"/>
    </row>
    <row r="14" spans="1:5" ht="15.75">
      <c r="A14" s="1"/>
      <c r="B14" s="1"/>
      <c r="C14" s="1"/>
      <c r="D14" s="1"/>
      <c r="E14" s="1"/>
    </row>
    <row r="15" spans="1:5" ht="20.25" customHeight="1">
      <c r="A15" s="46"/>
      <c r="B15" s="249" t="s">
        <v>403</v>
      </c>
      <c r="C15" s="249"/>
      <c r="D15" s="249"/>
      <c r="E15" s="249"/>
    </row>
    <row r="16" spans="1:5" ht="39" customHeight="1">
      <c r="A16" s="30" t="s">
        <v>248</v>
      </c>
      <c r="B16" s="31" t="s">
        <v>3</v>
      </c>
      <c r="C16" s="136" t="s">
        <v>492</v>
      </c>
      <c r="D16" s="136" t="s">
        <v>719</v>
      </c>
      <c r="E16" s="136" t="s">
        <v>492</v>
      </c>
    </row>
    <row r="17" spans="1:5">
      <c r="A17" s="32" t="s">
        <v>249</v>
      </c>
      <c r="B17" s="5" t="s">
        <v>250</v>
      </c>
      <c r="C17" s="213">
        <f>C18+C24+C38+C45+C48+C55+C60+C65+C68</f>
        <v>53905766.490000002</v>
      </c>
      <c r="D17" s="213">
        <f>D18+D24+D38+D45+D48+D55+D60+D65+D68</f>
        <v>65400</v>
      </c>
      <c r="E17" s="213">
        <f>E18+E24+E38+E45+E48+E55+E60+E65+E68</f>
        <v>53971166.490000002</v>
      </c>
    </row>
    <row r="18" spans="1:5">
      <c r="A18" s="32" t="s">
        <v>251</v>
      </c>
      <c r="B18" s="5" t="s">
        <v>252</v>
      </c>
      <c r="C18" s="213">
        <f>C19</f>
        <v>37971250</v>
      </c>
      <c r="D18" s="213">
        <f t="shared" ref="D18:E18" si="0">D19</f>
        <v>0</v>
      </c>
      <c r="E18" s="213">
        <f t="shared" si="0"/>
        <v>37971250</v>
      </c>
    </row>
    <row r="19" spans="1:5" ht="14.25" customHeight="1">
      <c r="A19" s="82" t="s">
        <v>253</v>
      </c>
      <c r="B19" s="84" t="s">
        <v>254</v>
      </c>
      <c r="C19" s="207">
        <f>C20+C21+C22+C23</f>
        <v>37971250</v>
      </c>
      <c r="D19" s="207"/>
      <c r="E19" s="207">
        <f>E20+E21+E22+E23</f>
        <v>37971250</v>
      </c>
    </row>
    <row r="20" spans="1:5" ht="53.25" customHeight="1">
      <c r="A20" s="86" t="s">
        <v>448</v>
      </c>
      <c r="B20" s="89" t="s">
        <v>255</v>
      </c>
      <c r="C20" s="175">
        <v>37700000</v>
      </c>
      <c r="D20" s="174"/>
      <c r="E20" s="175">
        <f>C20+D20</f>
        <v>37700000</v>
      </c>
    </row>
    <row r="21" spans="1:5" ht="66.75" customHeight="1">
      <c r="A21" s="86" t="s">
        <v>449</v>
      </c>
      <c r="B21" s="89" t="s">
        <v>445</v>
      </c>
      <c r="C21" s="175">
        <v>1250</v>
      </c>
      <c r="D21" s="174"/>
      <c r="E21" s="175">
        <f t="shared" ref="E21:E23" si="1">C21+D21</f>
        <v>1250</v>
      </c>
    </row>
    <row r="22" spans="1:5" ht="30" customHeight="1">
      <c r="A22" s="86" t="s">
        <v>450</v>
      </c>
      <c r="B22" s="89" t="s">
        <v>446</v>
      </c>
      <c r="C22" s="175">
        <v>90000</v>
      </c>
      <c r="D22" s="174"/>
      <c r="E22" s="175">
        <f t="shared" si="1"/>
        <v>90000</v>
      </c>
    </row>
    <row r="23" spans="1:5" ht="54.75" customHeight="1">
      <c r="A23" s="86" t="s">
        <v>451</v>
      </c>
      <c r="B23" s="89" t="s">
        <v>447</v>
      </c>
      <c r="C23" s="175">
        <v>180000</v>
      </c>
      <c r="D23" s="174"/>
      <c r="E23" s="175">
        <f t="shared" si="1"/>
        <v>180000</v>
      </c>
    </row>
    <row r="24" spans="1:5" ht="27" customHeight="1">
      <c r="A24" s="32" t="s">
        <v>256</v>
      </c>
      <c r="B24" s="5" t="s">
        <v>257</v>
      </c>
      <c r="C24" s="213">
        <f>C25</f>
        <v>6664252.4900000002</v>
      </c>
      <c r="D24" s="213">
        <f>D25</f>
        <v>0</v>
      </c>
      <c r="E24" s="213">
        <f>E25</f>
        <v>6664252.4900000002</v>
      </c>
    </row>
    <row r="25" spans="1:5" ht="27" customHeight="1">
      <c r="A25" s="86" t="s">
        <v>453</v>
      </c>
      <c r="B25" s="89" t="s">
        <v>452</v>
      </c>
      <c r="C25" s="207">
        <f>C27+C30+C33+C36</f>
        <v>6664252.4900000002</v>
      </c>
      <c r="D25" s="207">
        <f>D27+D30+D33+D36</f>
        <v>0</v>
      </c>
      <c r="E25" s="207">
        <f>E27+E30+E33+E36</f>
        <v>6664252.4900000002</v>
      </c>
    </row>
    <row r="26" spans="1:5" ht="44.25" customHeight="1">
      <c r="A26" s="123" t="s">
        <v>700</v>
      </c>
      <c r="B26" s="124" t="s">
        <v>701</v>
      </c>
      <c r="C26" s="207">
        <f>C27</f>
        <v>3053793.35</v>
      </c>
      <c r="D26" s="207">
        <f>D27</f>
        <v>0</v>
      </c>
      <c r="E26" s="207">
        <f>E27</f>
        <v>3053793.35</v>
      </c>
    </row>
    <row r="27" spans="1:5" ht="18.75" customHeight="1">
      <c r="A27" s="250" t="s">
        <v>458</v>
      </c>
      <c r="B27" s="246" t="s">
        <v>454</v>
      </c>
      <c r="C27" s="251">
        <v>3053793.35</v>
      </c>
      <c r="D27" s="252"/>
      <c r="E27" s="251">
        <f>C27+D27</f>
        <v>3053793.35</v>
      </c>
    </row>
    <row r="28" spans="1:5" ht="46.5" customHeight="1">
      <c r="A28" s="250"/>
      <c r="B28" s="246"/>
      <c r="C28" s="251"/>
      <c r="D28" s="253"/>
      <c r="E28" s="251"/>
    </row>
    <row r="29" spans="1:5" ht="54.75" customHeight="1">
      <c r="A29" s="125" t="s">
        <v>702</v>
      </c>
      <c r="B29" s="126" t="s">
        <v>703</v>
      </c>
      <c r="C29" s="207">
        <f>C30</f>
        <v>15729.64</v>
      </c>
      <c r="D29" s="207">
        <f>D30</f>
        <v>0</v>
      </c>
      <c r="E29" s="207">
        <f>E30</f>
        <v>15729.64</v>
      </c>
    </row>
    <row r="30" spans="1:5" ht="78" customHeight="1">
      <c r="A30" s="245" t="s">
        <v>459</v>
      </c>
      <c r="B30" s="246" t="s">
        <v>455</v>
      </c>
      <c r="C30" s="206">
        <v>15729.64</v>
      </c>
      <c r="D30" s="207"/>
      <c r="E30" s="206">
        <f>C30+D30</f>
        <v>15729.64</v>
      </c>
    </row>
    <row r="31" spans="1:5" ht="9" hidden="1" customHeight="1">
      <c r="A31" s="245"/>
      <c r="B31" s="246"/>
      <c r="C31" s="206"/>
      <c r="D31" s="207"/>
      <c r="E31" s="206"/>
    </row>
    <row r="32" spans="1:5" ht="40.5" customHeight="1">
      <c r="A32" s="125" t="s">
        <v>706</v>
      </c>
      <c r="B32" s="126" t="s">
        <v>704</v>
      </c>
      <c r="C32" s="206">
        <f>C33</f>
        <v>3988827.8</v>
      </c>
      <c r="D32" s="206">
        <f>D33</f>
        <v>0</v>
      </c>
      <c r="E32" s="206">
        <f>E33</f>
        <v>3988827.8</v>
      </c>
    </row>
    <row r="33" spans="1:5" ht="41.25" customHeight="1">
      <c r="A33" s="245" t="s">
        <v>460</v>
      </c>
      <c r="B33" s="246" t="s">
        <v>456</v>
      </c>
      <c r="C33" s="247">
        <v>3988827.8</v>
      </c>
      <c r="D33" s="252"/>
      <c r="E33" s="247">
        <f>C33+D33</f>
        <v>3988827.8</v>
      </c>
    </row>
    <row r="34" spans="1:5" ht="25.5" customHeight="1">
      <c r="A34" s="245"/>
      <c r="B34" s="246"/>
      <c r="C34" s="247"/>
      <c r="D34" s="253"/>
      <c r="E34" s="247"/>
    </row>
    <row r="35" spans="1:5" ht="42" customHeight="1">
      <c r="A35" s="125" t="s">
        <v>707</v>
      </c>
      <c r="B35" s="126" t="s">
        <v>705</v>
      </c>
      <c r="C35" s="206">
        <f>C36</f>
        <v>-394098.3</v>
      </c>
      <c r="D35" s="206">
        <f>D36</f>
        <v>0</v>
      </c>
      <c r="E35" s="206">
        <f>E36</f>
        <v>-394098.3</v>
      </c>
    </row>
    <row r="36" spans="1:5" ht="66.75" customHeight="1">
      <c r="A36" s="245" t="s">
        <v>461</v>
      </c>
      <c r="B36" s="246" t="s">
        <v>457</v>
      </c>
      <c r="C36" s="206">
        <v>-394098.3</v>
      </c>
      <c r="D36" s="207"/>
      <c r="E36" s="206">
        <f>C36+D36</f>
        <v>-394098.3</v>
      </c>
    </row>
    <row r="37" spans="1:5" ht="6" hidden="1" customHeight="1">
      <c r="A37" s="245"/>
      <c r="B37" s="246"/>
      <c r="C37" s="206">
        <v>-394298.97</v>
      </c>
      <c r="D37" s="207"/>
      <c r="E37" s="206">
        <v>-394298.97</v>
      </c>
    </row>
    <row r="38" spans="1:5" ht="14.25" customHeight="1">
      <c r="A38" s="32" t="s">
        <v>258</v>
      </c>
      <c r="B38" s="96" t="s">
        <v>259</v>
      </c>
      <c r="C38" s="213">
        <f>C39+C41+C43</f>
        <v>1961900</v>
      </c>
      <c r="D38" s="213">
        <f>D39+D41+D43</f>
        <v>0</v>
      </c>
      <c r="E38" s="213">
        <f>E39+E41+E43</f>
        <v>1961900</v>
      </c>
    </row>
    <row r="39" spans="1:5" ht="18" customHeight="1">
      <c r="A39" s="86" t="s">
        <v>462</v>
      </c>
      <c r="B39" s="89" t="s">
        <v>260</v>
      </c>
      <c r="C39" s="207">
        <f>C40</f>
        <v>1550000</v>
      </c>
      <c r="D39" s="207">
        <f>D40</f>
        <v>0</v>
      </c>
      <c r="E39" s="207">
        <f>E40</f>
        <v>1550000</v>
      </c>
    </row>
    <row r="40" spans="1:5" ht="17.25" customHeight="1">
      <c r="A40" s="86" t="s">
        <v>390</v>
      </c>
      <c r="B40" s="89" t="s">
        <v>260</v>
      </c>
      <c r="C40" s="175">
        <v>1550000</v>
      </c>
      <c r="D40" s="174"/>
      <c r="E40" s="175">
        <f>C40+D40</f>
        <v>1550000</v>
      </c>
    </row>
    <row r="41" spans="1:5" ht="15.75" customHeight="1">
      <c r="A41" s="87" t="s">
        <v>463</v>
      </c>
      <c r="B41" s="84" t="s">
        <v>261</v>
      </c>
      <c r="C41" s="207">
        <f>C42</f>
        <v>211900</v>
      </c>
      <c r="D41" s="207">
        <f>D42</f>
        <v>0</v>
      </c>
      <c r="E41" s="207">
        <f>E42</f>
        <v>211900</v>
      </c>
    </row>
    <row r="42" spans="1:5">
      <c r="A42" s="87" t="s">
        <v>392</v>
      </c>
      <c r="B42" s="84" t="s">
        <v>261</v>
      </c>
      <c r="C42" s="175">
        <v>211900</v>
      </c>
      <c r="D42" s="207"/>
      <c r="E42" s="175">
        <f>C42+D42</f>
        <v>211900</v>
      </c>
    </row>
    <row r="43" spans="1:5">
      <c r="A43" s="86" t="s">
        <v>465</v>
      </c>
      <c r="B43" s="89" t="s">
        <v>464</v>
      </c>
      <c r="C43" s="207">
        <f>C44</f>
        <v>200000</v>
      </c>
      <c r="D43" s="207">
        <f>D44</f>
        <v>0</v>
      </c>
      <c r="E43" s="207">
        <f>E44</f>
        <v>200000</v>
      </c>
    </row>
    <row r="44" spans="1:5" ht="27.75" customHeight="1">
      <c r="A44" s="86" t="s">
        <v>391</v>
      </c>
      <c r="B44" s="89" t="s">
        <v>487</v>
      </c>
      <c r="C44" s="175">
        <v>200000</v>
      </c>
      <c r="D44" s="174"/>
      <c r="E44" s="175">
        <f>C44+D44</f>
        <v>200000</v>
      </c>
    </row>
    <row r="45" spans="1:5" ht="18" customHeight="1">
      <c r="A45" s="32" t="s">
        <v>262</v>
      </c>
      <c r="B45" s="5" t="s">
        <v>263</v>
      </c>
      <c r="C45" s="213">
        <f t="shared" ref="C45:E46" si="2">C46</f>
        <v>169000</v>
      </c>
      <c r="D45" s="213">
        <f t="shared" si="2"/>
        <v>0</v>
      </c>
      <c r="E45" s="213">
        <f t="shared" si="2"/>
        <v>169000</v>
      </c>
    </row>
    <row r="46" spans="1:5" ht="18" customHeight="1">
      <c r="A46" s="82" t="s">
        <v>264</v>
      </c>
      <c r="B46" s="80" t="s">
        <v>265</v>
      </c>
      <c r="C46" s="207">
        <f t="shared" si="2"/>
        <v>169000</v>
      </c>
      <c r="D46" s="207">
        <f t="shared" si="2"/>
        <v>0</v>
      </c>
      <c r="E46" s="207">
        <f t="shared" si="2"/>
        <v>169000</v>
      </c>
    </row>
    <row r="47" spans="1:5" ht="17.25" customHeight="1">
      <c r="A47" s="83" t="s">
        <v>266</v>
      </c>
      <c r="B47" s="80" t="s">
        <v>267</v>
      </c>
      <c r="C47" s="175">
        <v>169000</v>
      </c>
      <c r="D47" s="207"/>
      <c r="E47" s="175">
        <f>C47+D47</f>
        <v>169000</v>
      </c>
    </row>
    <row r="48" spans="1:5" ht="29.25" customHeight="1">
      <c r="A48" s="32" t="s">
        <v>268</v>
      </c>
      <c r="B48" s="5" t="s">
        <v>269</v>
      </c>
      <c r="C48" s="213">
        <f>C49</f>
        <v>3098714</v>
      </c>
      <c r="D48" s="213">
        <f t="shared" ref="D48:E48" si="3">D49</f>
        <v>0</v>
      </c>
      <c r="E48" s="213">
        <f t="shared" si="3"/>
        <v>3098714</v>
      </c>
    </row>
    <row r="49" spans="1:5" ht="54.75" customHeight="1">
      <c r="A49" s="86" t="s">
        <v>466</v>
      </c>
      <c r="B49" s="89" t="s">
        <v>270</v>
      </c>
      <c r="C49" s="207">
        <f>C50+C53</f>
        <v>3098714</v>
      </c>
      <c r="D49" s="207">
        <f t="shared" ref="D49:E49" si="4">D50+D53</f>
        <v>0</v>
      </c>
      <c r="E49" s="207">
        <f t="shared" si="4"/>
        <v>3098714</v>
      </c>
    </row>
    <row r="50" spans="1:5" ht="40.5" customHeight="1">
      <c r="A50" s="82" t="s">
        <v>271</v>
      </c>
      <c r="B50" s="89" t="s">
        <v>272</v>
      </c>
      <c r="C50" s="207">
        <f>C51+C52</f>
        <v>2902200</v>
      </c>
      <c r="D50" s="207">
        <f t="shared" ref="D50:E50" si="5">D51+D52</f>
        <v>0</v>
      </c>
      <c r="E50" s="207">
        <f t="shared" si="5"/>
        <v>2902200</v>
      </c>
    </row>
    <row r="51" spans="1:5" ht="64.5" customHeight="1">
      <c r="A51" s="83" t="s">
        <v>401</v>
      </c>
      <c r="B51" s="89" t="s">
        <v>467</v>
      </c>
      <c r="C51" s="175">
        <v>2768400</v>
      </c>
      <c r="D51" s="174"/>
      <c r="E51" s="175">
        <f>C51+D51</f>
        <v>2768400</v>
      </c>
    </row>
    <row r="52" spans="1:5" ht="53.25" customHeight="1">
      <c r="A52" s="83" t="s">
        <v>273</v>
      </c>
      <c r="B52" s="89" t="s">
        <v>468</v>
      </c>
      <c r="C52" s="175">
        <v>133800</v>
      </c>
      <c r="D52" s="174"/>
      <c r="E52" s="175">
        <f>C52+D52</f>
        <v>133800</v>
      </c>
    </row>
    <row r="53" spans="1:5" ht="53.25" customHeight="1">
      <c r="A53" s="86" t="s">
        <v>470</v>
      </c>
      <c r="B53" s="89" t="s">
        <v>469</v>
      </c>
      <c r="C53" s="207">
        <f>C54</f>
        <v>196514</v>
      </c>
      <c r="D53" s="207">
        <f t="shared" ref="D53:E53" si="6">D54</f>
        <v>0</v>
      </c>
      <c r="E53" s="207">
        <f t="shared" si="6"/>
        <v>196514</v>
      </c>
    </row>
    <row r="54" spans="1:5" ht="40.5" customHeight="1">
      <c r="A54" s="86" t="s">
        <v>389</v>
      </c>
      <c r="B54" s="89" t="s">
        <v>274</v>
      </c>
      <c r="C54" s="175">
        <v>196514</v>
      </c>
      <c r="D54" s="174"/>
      <c r="E54" s="175">
        <f>C54+D54</f>
        <v>196514</v>
      </c>
    </row>
    <row r="55" spans="1:5" ht="29.25" customHeight="1">
      <c r="A55" s="32" t="s">
        <v>275</v>
      </c>
      <c r="B55" s="5" t="s">
        <v>413</v>
      </c>
      <c r="C55" s="213">
        <f t="shared" ref="C55:E56" si="7">C56</f>
        <v>2231700</v>
      </c>
      <c r="D55" s="213">
        <f t="shared" si="7"/>
        <v>5400</v>
      </c>
      <c r="E55" s="213">
        <f t="shared" si="7"/>
        <v>2237100</v>
      </c>
    </row>
    <row r="56" spans="1:5" ht="19.5" customHeight="1">
      <c r="A56" s="82" t="s">
        <v>276</v>
      </c>
      <c r="B56" s="89" t="s">
        <v>277</v>
      </c>
      <c r="C56" s="207">
        <f t="shared" si="7"/>
        <v>2231700</v>
      </c>
      <c r="D56" s="207">
        <f t="shared" si="7"/>
        <v>5400</v>
      </c>
      <c r="E56" s="207">
        <f t="shared" si="7"/>
        <v>2237100</v>
      </c>
    </row>
    <row r="57" spans="1:5" ht="17.25" customHeight="1">
      <c r="A57" s="82" t="s">
        <v>278</v>
      </c>
      <c r="B57" s="89" t="s">
        <v>279</v>
      </c>
      <c r="C57" s="207">
        <f>C58+C59</f>
        <v>2231700</v>
      </c>
      <c r="D57" s="207">
        <f t="shared" ref="D57:E57" si="8">D58+D59</f>
        <v>5400</v>
      </c>
      <c r="E57" s="207">
        <f t="shared" si="8"/>
        <v>2237100</v>
      </c>
    </row>
    <row r="58" spans="1:5" ht="25.5" customHeight="1">
      <c r="A58" s="83" t="s">
        <v>280</v>
      </c>
      <c r="B58" s="89" t="s">
        <v>281</v>
      </c>
      <c r="C58" s="175">
        <v>15000</v>
      </c>
      <c r="D58" s="174">
        <v>5400</v>
      </c>
      <c r="E58" s="175">
        <f>C58+D58</f>
        <v>20400</v>
      </c>
    </row>
    <row r="59" spans="1:5" ht="27.75" customHeight="1">
      <c r="A59" s="83" t="s">
        <v>282</v>
      </c>
      <c r="B59" s="84" t="s">
        <v>281</v>
      </c>
      <c r="C59" s="175">
        <v>2216700</v>
      </c>
      <c r="D59" s="207"/>
      <c r="E59" s="175">
        <f>C59+D59</f>
        <v>2216700</v>
      </c>
    </row>
    <row r="60" spans="1:5" ht="27.75" customHeight="1">
      <c r="A60" s="32" t="s">
        <v>283</v>
      </c>
      <c r="B60" s="5" t="s">
        <v>284</v>
      </c>
      <c r="C60" s="213">
        <f>C61</f>
        <v>1660400</v>
      </c>
      <c r="D60" s="213">
        <f t="shared" ref="D60:E60" si="9">D61</f>
        <v>0</v>
      </c>
      <c r="E60" s="213">
        <f t="shared" si="9"/>
        <v>1660400</v>
      </c>
    </row>
    <row r="61" spans="1:5" ht="26.25" customHeight="1">
      <c r="A61" s="86" t="s">
        <v>474</v>
      </c>
      <c r="B61" s="89" t="s">
        <v>471</v>
      </c>
      <c r="C61" s="207">
        <f>C62</f>
        <v>1660400</v>
      </c>
      <c r="D61" s="207">
        <f t="shared" ref="D61:E61" si="10">D62</f>
        <v>0</v>
      </c>
      <c r="E61" s="207">
        <f t="shared" si="10"/>
        <v>1660400</v>
      </c>
    </row>
    <row r="62" spans="1:5" ht="25.5" customHeight="1">
      <c r="A62" s="86" t="s">
        <v>475</v>
      </c>
      <c r="B62" s="89" t="s">
        <v>285</v>
      </c>
      <c r="C62" s="207">
        <f>C63+C64</f>
        <v>1660400</v>
      </c>
      <c r="D62" s="207">
        <f t="shared" ref="D62:E62" si="11">D63+D64</f>
        <v>0</v>
      </c>
      <c r="E62" s="207">
        <f t="shared" si="11"/>
        <v>1660400</v>
      </c>
    </row>
    <row r="63" spans="1:5" ht="39.75" customHeight="1">
      <c r="A63" s="86" t="s">
        <v>476</v>
      </c>
      <c r="B63" s="89" t="s">
        <v>472</v>
      </c>
      <c r="C63" s="175">
        <v>1477800</v>
      </c>
      <c r="D63" s="174"/>
      <c r="E63" s="175">
        <f>C63+D63</f>
        <v>1477800</v>
      </c>
    </row>
    <row r="64" spans="1:5" ht="29.25" customHeight="1">
      <c r="A64" s="86" t="s">
        <v>477</v>
      </c>
      <c r="B64" s="89" t="s">
        <v>473</v>
      </c>
      <c r="C64" s="175">
        <v>182600</v>
      </c>
      <c r="D64" s="174"/>
      <c r="E64" s="175">
        <f>C64+D64</f>
        <v>182600</v>
      </c>
    </row>
    <row r="65" spans="1:5" ht="17.25" customHeight="1">
      <c r="A65" s="32" t="s">
        <v>286</v>
      </c>
      <c r="B65" s="96" t="s">
        <v>287</v>
      </c>
      <c r="C65" s="213">
        <f>C66</f>
        <v>5250</v>
      </c>
      <c r="D65" s="213">
        <f t="shared" ref="D65:E66" si="12">D66</f>
        <v>0</v>
      </c>
      <c r="E65" s="213">
        <f t="shared" si="12"/>
        <v>5250</v>
      </c>
    </row>
    <row r="66" spans="1:5" ht="42" customHeight="1">
      <c r="A66" s="127" t="s">
        <v>709</v>
      </c>
      <c r="B66" s="124" t="s">
        <v>708</v>
      </c>
      <c r="C66" s="207">
        <f>C67</f>
        <v>5250</v>
      </c>
      <c r="D66" s="207">
        <f t="shared" si="12"/>
        <v>0</v>
      </c>
      <c r="E66" s="207">
        <f t="shared" si="12"/>
        <v>5250</v>
      </c>
    </row>
    <row r="67" spans="1:5" ht="40.5" customHeight="1">
      <c r="A67" s="86" t="s">
        <v>540</v>
      </c>
      <c r="B67" s="89" t="s">
        <v>541</v>
      </c>
      <c r="C67" s="175">
        <v>5250</v>
      </c>
      <c r="D67" s="174"/>
      <c r="E67" s="175">
        <f>C67+D67</f>
        <v>5250</v>
      </c>
    </row>
    <row r="68" spans="1:5" ht="16.5" customHeight="1">
      <c r="A68" s="32" t="s">
        <v>288</v>
      </c>
      <c r="B68" s="96" t="s">
        <v>289</v>
      </c>
      <c r="C68" s="213">
        <f t="shared" ref="C68:E69" si="13">C69</f>
        <v>143300</v>
      </c>
      <c r="D68" s="213">
        <f t="shared" si="13"/>
        <v>60000</v>
      </c>
      <c r="E68" s="213">
        <f t="shared" si="13"/>
        <v>203300</v>
      </c>
    </row>
    <row r="69" spans="1:5" ht="19.5" customHeight="1">
      <c r="A69" s="82" t="s">
        <v>290</v>
      </c>
      <c r="B69" s="80" t="s">
        <v>291</v>
      </c>
      <c r="C69" s="207">
        <f t="shared" si="13"/>
        <v>143300</v>
      </c>
      <c r="D69" s="207">
        <f t="shared" si="13"/>
        <v>60000</v>
      </c>
      <c r="E69" s="207">
        <f t="shared" si="13"/>
        <v>203300</v>
      </c>
    </row>
    <row r="70" spans="1:5" ht="18" customHeight="1">
      <c r="A70" s="83" t="s">
        <v>292</v>
      </c>
      <c r="B70" s="80" t="s">
        <v>293</v>
      </c>
      <c r="C70" s="175">
        <v>143300</v>
      </c>
      <c r="D70" s="207">
        <v>60000</v>
      </c>
      <c r="E70" s="175">
        <f>C70+D70</f>
        <v>203300</v>
      </c>
    </row>
    <row r="71" spans="1:5" ht="17.25" customHeight="1">
      <c r="A71" s="32" t="s">
        <v>294</v>
      </c>
      <c r="B71" s="5" t="s">
        <v>295</v>
      </c>
      <c r="C71" s="213">
        <f>C72</f>
        <v>165497941.19</v>
      </c>
      <c r="D71" s="213">
        <f>D72</f>
        <v>588900</v>
      </c>
      <c r="E71" s="213">
        <f>E72</f>
        <v>166086841.19</v>
      </c>
    </row>
    <row r="72" spans="1:5" ht="31.5" customHeight="1">
      <c r="A72" s="32" t="s">
        <v>296</v>
      </c>
      <c r="B72" s="5" t="s">
        <v>297</v>
      </c>
      <c r="C72" s="213">
        <f>C73+C78+C89+C98+C101</f>
        <v>165497941.19</v>
      </c>
      <c r="D72" s="213">
        <f>D73+D78+D89+D98+D101</f>
        <v>588900</v>
      </c>
      <c r="E72" s="213">
        <f>E73+E78+E89+E98+E101</f>
        <v>166086841.19</v>
      </c>
    </row>
    <row r="73" spans="1:5" ht="17.25" customHeight="1">
      <c r="A73" s="32" t="s">
        <v>404</v>
      </c>
      <c r="B73" s="5" t="s">
        <v>334</v>
      </c>
      <c r="C73" s="213">
        <f t="shared" ref="C73:E73" si="14">C74</f>
        <v>85827390</v>
      </c>
      <c r="D73" s="213">
        <f t="shared" si="14"/>
        <v>0</v>
      </c>
      <c r="E73" s="213">
        <f t="shared" si="14"/>
        <v>85827390</v>
      </c>
    </row>
    <row r="74" spans="1:5" ht="16.5" customHeight="1">
      <c r="A74" s="82" t="s">
        <v>405</v>
      </c>
      <c r="B74" s="215" t="s">
        <v>298</v>
      </c>
      <c r="C74" s="207">
        <f>C75+C77</f>
        <v>85827390</v>
      </c>
      <c r="D74" s="207">
        <f>D75+D77</f>
        <v>0</v>
      </c>
      <c r="E74" s="207">
        <f>E75+E77</f>
        <v>85827390</v>
      </c>
    </row>
    <row r="75" spans="1:5" ht="28.5" customHeight="1">
      <c r="A75" s="83" t="s">
        <v>406</v>
      </c>
      <c r="B75" s="84" t="s">
        <v>299</v>
      </c>
      <c r="C75" s="175">
        <v>82113700</v>
      </c>
      <c r="D75" s="207"/>
      <c r="E75" s="175">
        <f>C75+D75</f>
        <v>82113700</v>
      </c>
    </row>
    <row r="76" spans="1:5" ht="18" customHeight="1">
      <c r="A76" s="83" t="s">
        <v>407</v>
      </c>
      <c r="B76" s="215" t="s">
        <v>402</v>
      </c>
      <c r="C76" s="207">
        <f>C77</f>
        <v>3713690</v>
      </c>
      <c r="D76" s="207">
        <f>D77</f>
        <v>0</v>
      </c>
      <c r="E76" s="207">
        <f>E77</f>
        <v>3713690</v>
      </c>
    </row>
    <row r="77" spans="1:5" ht="26.25" customHeight="1">
      <c r="A77" s="83" t="s">
        <v>408</v>
      </c>
      <c r="B77" s="84" t="s">
        <v>400</v>
      </c>
      <c r="C77" s="175">
        <v>3713690</v>
      </c>
      <c r="D77" s="207"/>
      <c r="E77" s="175">
        <f>C77+D77</f>
        <v>3713690</v>
      </c>
    </row>
    <row r="78" spans="1:5" ht="27" customHeight="1">
      <c r="A78" s="32" t="s">
        <v>409</v>
      </c>
      <c r="B78" s="5" t="s">
        <v>300</v>
      </c>
      <c r="C78" s="213">
        <f>C87+C83+C81+C79+C85</f>
        <v>9529754.5500000007</v>
      </c>
      <c r="D78" s="226">
        <f t="shared" ref="D78:E78" si="15">D87+D83+D81+D79+D85</f>
        <v>588900</v>
      </c>
      <c r="E78" s="226">
        <f t="shared" si="15"/>
        <v>10118654.550000001</v>
      </c>
    </row>
    <row r="79" spans="1:5" ht="42" customHeight="1">
      <c r="A79" s="200" t="s">
        <v>868</v>
      </c>
      <c r="B79" s="201" t="s">
        <v>870</v>
      </c>
      <c r="C79" s="207">
        <f>C80</f>
        <v>2238602.2000000002</v>
      </c>
      <c r="D79" s="207">
        <f t="shared" ref="D79:E85" si="16">D80</f>
        <v>0</v>
      </c>
      <c r="E79" s="207">
        <f t="shared" si="16"/>
        <v>2238602.2000000002</v>
      </c>
    </row>
    <row r="80" spans="1:5" ht="45" customHeight="1">
      <c r="A80" s="200" t="s">
        <v>869</v>
      </c>
      <c r="B80" s="201" t="s">
        <v>871</v>
      </c>
      <c r="C80" s="217">
        <v>2238602.2000000002</v>
      </c>
      <c r="D80" s="207"/>
      <c r="E80" s="207">
        <f>C80+D80</f>
        <v>2238602.2000000002</v>
      </c>
    </row>
    <row r="81" spans="1:5" ht="39.75" customHeight="1">
      <c r="A81" s="193" t="s">
        <v>860</v>
      </c>
      <c r="B81" s="192" t="s">
        <v>859</v>
      </c>
      <c r="C81" s="207">
        <f>C82</f>
        <v>2259172.91</v>
      </c>
      <c r="D81" s="207">
        <f t="shared" si="16"/>
        <v>0</v>
      </c>
      <c r="E81" s="207">
        <f t="shared" si="16"/>
        <v>2259172.91</v>
      </c>
    </row>
    <row r="82" spans="1:5" ht="41.25" customHeight="1">
      <c r="A82" s="191" t="s">
        <v>862</v>
      </c>
      <c r="B82" s="192" t="s">
        <v>861</v>
      </c>
      <c r="C82" s="217">
        <v>2259172.91</v>
      </c>
      <c r="D82" s="207"/>
      <c r="E82" s="207">
        <f>C82+D82</f>
        <v>2259172.91</v>
      </c>
    </row>
    <row r="83" spans="1:5" ht="28.5" customHeight="1">
      <c r="A83" s="178" t="s">
        <v>723</v>
      </c>
      <c r="B83" s="140" t="s">
        <v>724</v>
      </c>
      <c r="C83" s="207">
        <f>C84</f>
        <v>1117058.69</v>
      </c>
      <c r="D83" s="207">
        <f t="shared" si="16"/>
        <v>0</v>
      </c>
      <c r="E83" s="207">
        <f t="shared" si="16"/>
        <v>1117058.69</v>
      </c>
    </row>
    <row r="84" spans="1:5" ht="38.25" customHeight="1">
      <c r="A84" s="178" t="s">
        <v>722</v>
      </c>
      <c r="B84" s="140" t="s">
        <v>721</v>
      </c>
      <c r="C84" s="217">
        <v>1117058.69</v>
      </c>
      <c r="D84" s="207"/>
      <c r="E84" s="207">
        <f>C84+D84</f>
        <v>1117058.69</v>
      </c>
    </row>
    <row r="85" spans="1:5" ht="18.75" customHeight="1">
      <c r="A85" s="223" t="s">
        <v>878</v>
      </c>
      <c r="B85" s="221" t="s">
        <v>880</v>
      </c>
      <c r="C85" s="222"/>
      <c r="D85" s="222">
        <f t="shared" si="16"/>
        <v>588900</v>
      </c>
      <c r="E85" s="222">
        <f t="shared" si="16"/>
        <v>588900</v>
      </c>
    </row>
    <row r="86" spans="1:5" ht="27.75" customHeight="1">
      <c r="A86" s="223" t="s">
        <v>879</v>
      </c>
      <c r="B86" s="221" t="s">
        <v>881</v>
      </c>
      <c r="C86" s="222"/>
      <c r="D86" s="222">
        <v>588900</v>
      </c>
      <c r="E86" s="222">
        <f>C86+D86</f>
        <v>588900</v>
      </c>
    </row>
    <row r="87" spans="1:5">
      <c r="A87" s="82" t="s">
        <v>410</v>
      </c>
      <c r="B87" s="85" t="s">
        <v>301</v>
      </c>
      <c r="C87" s="207">
        <f t="shared" ref="C87:E87" si="17">C88</f>
        <v>3914920.75</v>
      </c>
      <c r="D87" s="207">
        <f t="shared" si="17"/>
        <v>0</v>
      </c>
      <c r="E87" s="207">
        <f t="shared" si="17"/>
        <v>3914920.75</v>
      </c>
    </row>
    <row r="88" spans="1:5">
      <c r="A88" s="83" t="s">
        <v>411</v>
      </c>
      <c r="B88" s="85" t="s">
        <v>302</v>
      </c>
      <c r="C88" s="175">
        <v>3914920.75</v>
      </c>
      <c r="D88" s="207"/>
      <c r="E88" s="175">
        <f>C88+D88</f>
        <v>3914920.75</v>
      </c>
    </row>
    <row r="89" spans="1:5" ht="16.5" customHeight="1">
      <c r="A89" s="32" t="s">
        <v>412</v>
      </c>
      <c r="B89" s="88" t="s">
        <v>478</v>
      </c>
      <c r="C89" s="213">
        <f>C94+C96+C90+C92</f>
        <v>70084096.640000001</v>
      </c>
      <c r="D89" s="213">
        <f>D94+D96+D90+D92</f>
        <v>0</v>
      </c>
      <c r="E89" s="213">
        <f>E94+E96+E90+E92</f>
        <v>70084096.640000001</v>
      </c>
    </row>
    <row r="90" spans="1:5" ht="26.25">
      <c r="A90" s="197" t="s">
        <v>863</v>
      </c>
      <c r="B90" s="89" t="s">
        <v>303</v>
      </c>
      <c r="C90" s="207">
        <f>C91</f>
        <v>1397489.39</v>
      </c>
      <c r="D90" s="207">
        <f>D91</f>
        <v>0</v>
      </c>
      <c r="E90" s="207">
        <f>E91</f>
        <v>1397489.39</v>
      </c>
    </row>
    <row r="91" spans="1:5" ht="26.25">
      <c r="A91" s="196" t="s">
        <v>864</v>
      </c>
      <c r="B91" s="89" t="s">
        <v>304</v>
      </c>
      <c r="C91" s="175">
        <v>1397489.39</v>
      </c>
      <c r="D91" s="174"/>
      <c r="E91" s="175">
        <f>C91+D91</f>
        <v>1397489.39</v>
      </c>
    </row>
    <row r="92" spans="1:5" ht="42" customHeight="1">
      <c r="A92" s="87" t="s">
        <v>483</v>
      </c>
      <c r="B92" s="89" t="s">
        <v>479</v>
      </c>
      <c r="C92" s="207">
        <f>C93</f>
        <v>1073457</v>
      </c>
      <c r="D92" s="207">
        <f>D93</f>
        <v>0</v>
      </c>
      <c r="E92" s="207">
        <f>E93</f>
        <v>1073457</v>
      </c>
    </row>
    <row r="93" spans="1:5" ht="41.25" customHeight="1">
      <c r="A93" s="87" t="s">
        <v>486</v>
      </c>
      <c r="B93" s="89" t="s">
        <v>480</v>
      </c>
      <c r="C93" s="207">
        <v>1073457</v>
      </c>
      <c r="D93" s="174"/>
      <c r="E93" s="175">
        <f>C93+D93</f>
        <v>1073457</v>
      </c>
    </row>
    <row r="94" spans="1:5" ht="41.25" customHeight="1">
      <c r="A94" s="87" t="s">
        <v>484</v>
      </c>
      <c r="B94" s="89" t="s">
        <v>481</v>
      </c>
      <c r="C94" s="207">
        <f>C95</f>
        <v>0</v>
      </c>
      <c r="D94" s="207">
        <f>D95</f>
        <v>0</v>
      </c>
      <c r="E94" s="207">
        <f>E95</f>
        <v>0</v>
      </c>
    </row>
    <row r="95" spans="1:5" ht="42" customHeight="1">
      <c r="A95" s="87" t="s">
        <v>415</v>
      </c>
      <c r="B95" s="89" t="s">
        <v>482</v>
      </c>
      <c r="C95" s="175">
        <v>0</v>
      </c>
      <c r="D95" s="174"/>
      <c r="E95" s="175">
        <f>C95+D95</f>
        <v>0</v>
      </c>
    </row>
    <row r="96" spans="1:5">
      <c r="A96" s="87" t="s">
        <v>485</v>
      </c>
      <c r="B96" s="89" t="s">
        <v>305</v>
      </c>
      <c r="C96" s="207">
        <f>C97</f>
        <v>67613150.25</v>
      </c>
      <c r="D96" s="207">
        <f>D97</f>
        <v>0</v>
      </c>
      <c r="E96" s="207">
        <f>E97</f>
        <v>67613150.25</v>
      </c>
    </row>
    <row r="97" spans="1:5">
      <c r="A97" s="87" t="s">
        <v>416</v>
      </c>
      <c r="B97" s="89" t="s">
        <v>306</v>
      </c>
      <c r="C97" s="175">
        <v>67613150.25</v>
      </c>
      <c r="D97" s="174"/>
      <c r="E97" s="175">
        <f>C97+D97</f>
        <v>67613150.25</v>
      </c>
    </row>
    <row r="98" spans="1:5">
      <c r="A98" s="61" t="s">
        <v>725</v>
      </c>
      <c r="B98" s="72" t="s">
        <v>726</v>
      </c>
      <c r="C98" s="175">
        <f>C99</f>
        <v>56700</v>
      </c>
      <c r="D98" s="175">
        <f t="shared" ref="D98:E99" si="18">D99</f>
        <v>0</v>
      </c>
      <c r="E98" s="175">
        <f t="shared" si="18"/>
        <v>56700</v>
      </c>
    </row>
    <row r="99" spans="1:5" ht="39">
      <c r="A99" s="28" t="s">
        <v>727</v>
      </c>
      <c r="B99" s="50" t="s">
        <v>728</v>
      </c>
      <c r="C99" s="175">
        <f>C100</f>
        <v>56700</v>
      </c>
      <c r="D99" s="175">
        <f t="shared" si="18"/>
        <v>0</v>
      </c>
      <c r="E99" s="175">
        <f t="shared" si="18"/>
        <v>56700</v>
      </c>
    </row>
    <row r="100" spans="1:5" ht="39">
      <c r="A100" s="141" t="s">
        <v>729</v>
      </c>
      <c r="B100" s="50" t="s">
        <v>730</v>
      </c>
      <c r="C100" s="175">
        <v>56700</v>
      </c>
      <c r="D100" s="174"/>
      <c r="E100" s="175">
        <f>C100+D100</f>
        <v>56700</v>
      </c>
    </row>
    <row r="101" spans="1:5" ht="54" customHeight="1">
      <c r="A101" s="87" t="s">
        <v>732</v>
      </c>
      <c r="B101" s="88" t="s">
        <v>731</v>
      </c>
      <c r="C101" s="175">
        <f>C102</f>
        <v>0</v>
      </c>
      <c r="D101" s="175">
        <f t="shared" ref="D101:E102" si="19">D102</f>
        <v>0</v>
      </c>
      <c r="E101" s="175">
        <f t="shared" si="19"/>
        <v>0</v>
      </c>
    </row>
    <row r="102" spans="1:5" ht="54.75" customHeight="1">
      <c r="A102" s="87" t="s">
        <v>734</v>
      </c>
      <c r="B102" s="89" t="s">
        <v>733</v>
      </c>
      <c r="C102" s="175">
        <f>C103</f>
        <v>0</v>
      </c>
      <c r="D102" s="175">
        <f t="shared" si="19"/>
        <v>0</v>
      </c>
      <c r="E102" s="175">
        <f t="shared" si="19"/>
        <v>0</v>
      </c>
    </row>
    <row r="103" spans="1:5" ht="45" customHeight="1">
      <c r="A103" s="87" t="s">
        <v>736</v>
      </c>
      <c r="B103" s="89" t="s">
        <v>735</v>
      </c>
      <c r="C103" s="175"/>
      <c r="D103" s="174"/>
      <c r="E103" s="175">
        <f>C103+D103</f>
        <v>0</v>
      </c>
    </row>
    <row r="104" spans="1:5">
      <c r="A104" s="33"/>
      <c r="B104" s="5" t="s">
        <v>307</v>
      </c>
      <c r="C104" s="213">
        <f>C17+C71</f>
        <v>219403707.68000001</v>
      </c>
      <c r="D104" s="213">
        <f>D17+D71</f>
        <v>654300</v>
      </c>
      <c r="E104" s="213">
        <f>E17+E71</f>
        <v>220058007.68000001</v>
      </c>
    </row>
  </sheetData>
  <mergeCells count="28">
    <mergeCell ref="A12:E12"/>
    <mergeCell ref="B6:E6"/>
    <mergeCell ref="B7:E7"/>
    <mergeCell ref="B8:E8"/>
    <mergeCell ref="B9:E9"/>
    <mergeCell ref="B10:E10"/>
    <mergeCell ref="A11:E11"/>
    <mergeCell ref="E33:E34"/>
    <mergeCell ref="A13:E13"/>
    <mergeCell ref="B15:E15"/>
    <mergeCell ref="A27:A28"/>
    <mergeCell ref="B27:B28"/>
    <mergeCell ref="E27:E28"/>
    <mergeCell ref="C27:C28"/>
    <mergeCell ref="C33:C34"/>
    <mergeCell ref="D27:D28"/>
    <mergeCell ref="D33:D34"/>
    <mergeCell ref="A36:A37"/>
    <mergeCell ref="B36:B37"/>
    <mergeCell ref="A30:A31"/>
    <mergeCell ref="B30:B31"/>
    <mergeCell ref="A33:A34"/>
    <mergeCell ref="B33:B34"/>
    <mergeCell ref="B1:E1"/>
    <mergeCell ref="B2:E2"/>
    <mergeCell ref="B3:E3"/>
    <mergeCell ref="B4:E4"/>
    <mergeCell ref="B5:E5"/>
  </mergeCells>
  <pageMargins left="0.31496062992125984" right="0.31496062992125984" top="0.35433070866141736" bottom="0.35433070866141736" header="0" footer="0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68"/>
  <sheetViews>
    <sheetView view="pageBreakPreview" zoomScaleSheetLayoutView="100" workbookViewId="0">
      <selection activeCell="C9" sqref="C9"/>
    </sheetView>
  </sheetViews>
  <sheetFormatPr defaultRowHeight="15"/>
  <cols>
    <col min="1" max="1" width="6.42578125" customWidth="1"/>
    <col min="2" max="2" width="17.7109375" customWidth="1"/>
    <col min="3" max="3" width="72.42578125" customWidth="1"/>
    <col min="4" max="4" width="11.42578125" customWidth="1"/>
  </cols>
  <sheetData>
    <row r="1" spans="1:4" ht="15.75">
      <c r="C1" s="220" t="s">
        <v>229</v>
      </c>
    </row>
    <row r="2" spans="1:4" ht="15.75">
      <c r="C2" s="176" t="s">
        <v>0</v>
      </c>
    </row>
    <row r="3" spans="1:4" ht="15.75">
      <c r="C3" s="176" t="s">
        <v>1</v>
      </c>
    </row>
    <row r="4" spans="1:4" ht="15.75">
      <c r="C4" s="176" t="s">
        <v>2</v>
      </c>
    </row>
    <row r="5" spans="1:4" ht="15.75">
      <c r="C5" s="241" t="s">
        <v>890</v>
      </c>
    </row>
    <row r="6" spans="1:4" ht="15.75">
      <c r="A6" s="1"/>
      <c r="B6" s="1"/>
      <c r="C6" s="176" t="s">
        <v>720</v>
      </c>
      <c r="D6" s="176"/>
    </row>
    <row r="7" spans="1:4" ht="15.75">
      <c r="A7" s="1"/>
      <c r="B7" s="1"/>
      <c r="C7" s="176" t="s">
        <v>0</v>
      </c>
      <c r="D7" s="176"/>
    </row>
    <row r="8" spans="1:4" ht="15.75">
      <c r="A8" s="1"/>
      <c r="B8" s="1"/>
      <c r="C8" s="176" t="s">
        <v>1</v>
      </c>
      <c r="D8" s="176"/>
    </row>
    <row r="9" spans="1:4" ht="15.75">
      <c r="A9" s="1"/>
      <c r="B9" s="1"/>
      <c r="C9" s="176" t="s">
        <v>2</v>
      </c>
      <c r="D9" s="176"/>
    </row>
    <row r="10" spans="1:4" ht="15.75">
      <c r="A10" s="1"/>
      <c r="B10" s="1"/>
      <c r="C10" s="176" t="s">
        <v>717</v>
      </c>
      <c r="D10" s="176"/>
    </row>
    <row r="11" spans="1:4" ht="15.75">
      <c r="A11" s="1"/>
      <c r="B11" s="1"/>
      <c r="C11" s="176"/>
      <c r="D11" s="176"/>
    </row>
    <row r="12" spans="1:4" ht="69" customHeight="1">
      <c r="A12" s="248" t="s">
        <v>799</v>
      </c>
      <c r="B12" s="248"/>
      <c r="C12" s="248"/>
      <c r="D12" s="183"/>
    </row>
    <row r="13" spans="1:4" ht="15.75">
      <c r="A13" s="1"/>
      <c r="B13" s="1"/>
      <c r="C13" s="176"/>
      <c r="D13" s="176"/>
    </row>
    <row r="14" spans="1:4" ht="17.25" customHeight="1">
      <c r="A14" s="46"/>
      <c r="B14" s="46"/>
      <c r="C14" s="184"/>
      <c r="D14" s="185"/>
    </row>
    <row r="15" spans="1:4" ht="82.5" customHeight="1">
      <c r="A15" s="259" t="s">
        <v>800</v>
      </c>
      <c r="B15" s="259"/>
      <c r="C15" s="179" t="s">
        <v>801</v>
      </c>
      <c r="D15" s="186"/>
    </row>
    <row r="16" spans="1:4" ht="20.25" customHeight="1">
      <c r="A16" s="260" t="s">
        <v>5</v>
      </c>
      <c r="B16" s="260"/>
      <c r="C16" s="96" t="s">
        <v>4</v>
      </c>
      <c r="D16" s="47"/>
    </row>
    <row r="17" spans="1:4" ht="55.5" customHeight="1">
      <c r="A17" s="245" t="s">
        <v>802</v>
      </c>
      <c r="B17" s="245"/>
      <c r="C17" s="89" t="s">
        <v>467</v>
      </c>
      <c r="D17" s="187"/>
    </row>
    <row r="18" spans="1:4" ht="51.75" customHeight="1">
      <c r="A18" s="259" t="s">
        <v>803</v>
      </c>
      <c r="B18" s="259"/>
      <c r="C18" s="89" t="s">
        <v>468</v>
      </c>
      <c r="D18" s="187"/>
    </row>
    <row r="19" spans="1:4" ht="41.25" customHeight="1">
      <c r="A19" s="259" t="s">
        <v>389</v>
      </c>
      <c r="B19" s="259"/>
      <c r="C19" s="89" t="s">
        <v>274</v>
      </c>
      <c r="D19" s="187"/>
    </row>
    <row r="20" spans="1:4" ht="27.75" customHeight="1">
      <c r="A20" s="245" t="s">
        <v>804</v>
      </c>
      <c r="B20" s="245"/>
      <c r="C20" s="80" t="s">
        <v>805</v>
      </c>
      <c r="D20" s="187"/>
    </row>
    <row r="21" spans="1:4" ht="38.25" customHeight="1">
      <c r="A21" s="259" t="s">
        <v>806</v>
      </c>
      <c r="B21" s="259"/>
      <c r="C21" s="89" t="s">
        <v>472</v>
      </c>
      <c r="D21" s="187"/>
    </row>
    <row r="22" spans="1:4" ht="30" customHeight="1">
      <c r="A22" s="259" t="s">
        <v>807</v>
      </c>
      <c r="B22" s="259"/>
      <c r="C22" s="89" t="s">
        <v>473</v>
      </c>
      <c r="D22" s="187"/>
    </row>
    <row r="23" spans="1:4" ht="26.25">
      <c r="A23" s="259" t="s">
        <v>808</v>
      </c>
      <c r="B23" s="259"/>
      <c r="C23" s="89" t="s">
        <v>809</v>
      </c>
      <c r="D23" s="187"/>
    </row>
    <row r="24" spans="1:4">
      <c r="A24" s="259" t="s">
        <v>810</v>
      </c>
      <c r="B24" s="259"/>
      <c r="C24" s="80" t="s">
        <v>811</v>
      </c>
      <c r="D24" s="187"/>
    </row>
    <row r="25" spans="1:4" ht="18.75" customHeight="1">
      <c r="A25" s="259" t="s">
        <v>812</v>
      </c>
      <c r="B25" s="259"/>
      <c r="C25" s="80" t="s">
        <v>813</v>
      </c>
      <c r="D25" s="187"/>
    </row>
    <row r="26" spans="1:4" ht="27" customHeight="1">
      <c r="A26" s="259" t="s">
        <v>814</v>
      </c>
      <c r="B26" s="259"/>
      <c r="C26" s="80" t="s">
        <v>815</v>
      </c>
      <c r="D26" s="187"/>
    </row>
    <row r="27" spans="1:4" ht="29.25" customHeight="1">
      <c r="A27" s="259" t="s">
        <v>816</v>
      </c>
      <c r="B27" s="259"/>
      <c r="C27" s="188" t="s">
        <v>400</v>
      </c>
      <c r="D27" s="187"/>
    </row>
    <row r="28" spans="1:4" ht="41.25" customHeight="1">
      <c r="A28" s="257" t="s">
        <v>722</v>
      </c>
      <c r="B28" s="258"/>
      <c r="C28" s="177" t="s">
        <v>721</v>
      </c>
      <c r="D28" s="187"/>
    </row>
    <row r="29" spans="1:4" ht="39.75" customHeight="1">
      <c r="A29" s="257" t="s">
        <v>862</v>
      </c>
      <c r="B29" s="258"/>
      <c r="C29" s="192" t="s">
        <v>861</v>
      </c>
      <c r="D29" s="187"/>
    </row>
    <row r="30" spans="1:4" ht="39.75" customHeight="1">
      <c r="A30" s="257" t="s">
        <v>869</v>
      </c>
      <c r="B30" s="258"/>
      <c r="C30" s="201" t="s">
        <v>871</v>
      </c>
      <c r="D30" s="187"/>
    </row>
    <row r="31" spans="1:4" ht="31.5" customHeight="1">
      <c r="A31" s="257" t="s">
        <v>879</v>
      </c>
      <c r="B31" s="258"/>
      <c r="C31" s="221" t="s">
        <v>881</v>
      </c>
      <c r="D31" s="187"/>
    </row>
    <row r="32" spans="1:4" ht="19.5" customHeight="1">
      <c r="A32" s="259" t="s">
        <v>817</v>
      </c>
      <c r="B32" s="259"/>
      <c r="C32" s="80" t="s">
        <v>818</v>
      </c>
      <c r="D32" s="187"/>
    </row>
    <row r="33" spans="1:4" ht="42" customHeight="1">
      <c r="A33" s="259" t="s">
        <v>415</v>
      </c>
      <c r="B33" s="259"/>
      <c r="C33" s="177" t="s">
        <v>819</v>
      </c>
      <c r="D33" s="187"/>
    </row>
    <row r="34" spans="1:4" ht="42" customHeight="1">
      <c r="A34" s="245" t="s">
        <v>820</v>
      </c>
      <c r="B34" s="245"/>
      <c r="C34" s="177" t="s">
        <v>821</v>
      </c>
      <c r="D34" s="187"/>
    </row>
    <row r="35" spans="1:4" ht="27" customHeight="1">
      <c r="A35" s="259" t="s">
        <v>865</v>
      </c>
      <c r="B35" s="259"/>
      <c r="C35" s="80" t="s">
        <v>822</v>
      </c>
      <c r="D35" s="187"/>
    </row>
    <row r="36" spans="1:4" ht="20.25" customHeight="1">
      <c r="A36" s="259" t="s">
        <v>416</v>
      </c>
      <c r="B36" s="259"/>
      <c r="C36" s="80" t="s">
        <v>823</v>
      </c>
      <c r="D36" s="187"/>
    </row>
    <row r="37" spans="1:4" ht="40.5" customHeight="1">
      <c r="A37" s="262" t="s">
        <v>824</v>
      </c>
      <c r="B37" s="262"/>
      <c r="C37" s="177" t="s">
        <v>730</v>
      </c>
      <c r="D37" s="187"/>
    </row>
    <row r="38" spans="1:4" ht="40.5" customHeight="1">
      <c r="A38" s="262" t="s">
        <v>825</v>
      </c>
      <c r="B38" s="262"/>
      <c r="C38" s="188" t="s">
        <v>826</v>
      </c>
      <c r="D38" s="187"/>
    </row>
    <row r="39" spans="1:4" ht="27.75" customHeight="1">
      <c r="A39" s="262" t="s">
        <v>827</v>
      </c>
      <c r="B39" s="262"/>
      <c r="C39" s="188" t="s">
        <v>828</v>
      </c>
      <c r="D39" s="187"/>
    </row>
    <row r="40" spans="1:4" ht="24" customHeight="1">
      <c r="A40" s="263" t="s">
        <v>829</v>
      </c>
      <c r="B40" s="264"/>
      <c r="C40" s="189" t="s">
        <v>830</v>
      </c>
      <c r="D40" s="187"/>
    </row>
    <row r="41" spans="1:4" ht="52.5" customHeight="1">
      <c r="A41" s="257" t="s">
        <v>540</v>
      </c>
      <c r="B41" s="258"/>
      <c r="C41" s="89" t="s">
        <v>541</v>
      </c>
      <c r="D41" s="187"/>
    </row>
    <row r="42" spans="1:4" ht="54" customHeight="1">
      <c r="A42" s="257" t="s">
        <v>846</v>
      </c>
      <c r="B42" s="258"/>
      <c r="C42" s="89" t="s">
        <v>845</v>
      </c>
      <c r="D42" s="187"/>
    </row>
    <row r="43" spans="1:4" ht="65.25" customHeight="1">
      <c r="A43" s="257" t="s">
        <v>847</v>
      </c>
      <c r="B43" s="258"/>
      <c r="C43" s="89" t="s">
        <v>852</v>
      </c>
      <c r="D43" s="187"/>
    </row>
    <row r="44" spans="1:4" ht="52.5" customHeight="1">
      <c r="A44" s="257" t="s">
        <v>848</v>
      </c>
      <c r="B44" s="258"/>
      <c r="C44" s="89" t="s">
        <v>853</v>
      </c>
      <c r="D44" s="187"/>
    </row>
    <row r="45" spans="1:4" ht="52.5" customHeight="1">
      <c r="A45" s="257" t="s">
        <v>849</v>
      </c>
      <c r="B45" s="258"/>
      <c r="C45" s="89" t="s">
        <v>854</v>
      </c>
      <c r="D45" s="187"/>
    </row>
    <row r="46" spans="1:4" ht="52.5" customHeight="1">
      <c r="A46" s="257" t="s">
        <v>850</v>
      </c>
      <c r="B46" s="258"/>
      <c r="C46" s="89" t="s">
        <v>855</v>
      </c>
      <c r="D46" s="187"/>
    </row>
    <row r="47" spans="1:4" ht="55.5" customHeight="1">
      <c r="A47" s="257" t="s">
        <v>851</v>
      </c>
      <c r="B47" s="258"/>
      <c r="C47" s="89" t="s">
        <v>856</v>
      </c>
      <c r="D47" s="187"/>
    </row>
    <row r="48" spans="1:4" ht="20.25" customHeight="1">
      <c r="A48" s="260" t="s">
        <v>6</v>
      </c>
      <c r="B48" s="260"/>
      <c r="C48" s="96" t="s">
        <v>831</v>
      </c>
      <c r="D48" s="47"/>
    </row>
    <row r="49" spans="1:4" ht="30.75" customHeight="1">
      <c r="A49" s="259" t="s">
        <v>832</v>
      </c>
      <c r="B49" s="259"/>
      <c r="C49" s="80" t="s">
        <v>805</v>
      </c>
      <c r="D49" s="187"/>
    </row>
    <row r="50" spans="1:4">
      <c r="A50" s="259" t="s">
        <v>833</v>
      </c>
      <c r="B50" s="259"/>
      <c r="C50" s="80" t="s">
        <v>811</v>
      </c>
      <c r="D50" s="187"/>
    </row>
    <row r="51" spans="1:4" ht="21" customHeight="1">
      <c r="A51" s="260" t="s">
        <v>834</v>
      </c>
      <c r="B51" s="260"/>
      <c r="C51" s="96" t="s">
        <v>835</v>
      </c>
      <c r="D51" s="47"/>
    </row>
    <row r="52" spans="1:4" ht="49.5" customHeight="1">
      <c r="A52" s="261" t="s">
        <v>836</v>
      </c>
      <c r="B52" s="261"/>
      <c r="C52" s="89" t="s">
        <v>255</v>
      </c>
      <c r="D52" s="187"/>
    </row>
    <row r="53" spans="1:4" ht="64.5" customHeight="1">
      <c r="A53" s="261" t="s">
        <v>837</v>
      </c>
      <c r="B53" s="261"/>
      <c r="C53" s="89" t="s">
        <v>445</v>
      </c>
      <c r="D53" s="187"/>
    </row>
    <row r="54" spans="1:4" ht="27" customHeight="1">
      <c r="A54" s="261" t="s">
        <v>838</v>
      </c>
      <c r="B54" s="261"/>
      <c r="C54" s="89" t="s">
        <v>446</v>
      </c>
      <c r="D54" s="187"/>
    </row>
    <row r="55" spans="1:4" ht="55.5" customHeight="1">
      <c r="A55" s="261" t="s">
        <v>839</v>
      </c>
      <c r="B55" s="261"/>
      <c r="C55" s="89" t="s">
        <v>447</v>
      </c>
      <c r="D55" s="187"/>
    </row>
    <row r="56" spans="1:4" ht="18" customHeight="1">
      <c r="A56" s="259" t="s">
        <v>390</v>
      </c>
      <c r="B56" s="259"/>
      <c r="C56" s="80" t="s">
        <v>840</v>
      </c>
      <c r="D56" s="187"/>
    </row>
    <row r="57" spans="1:4" ht="26.25">
      <c r="A57" s="259" t="s">
        <v>391</v>
      </c>
      <c r="B57" s="259"/>
      <c r="C57" s="89" t="s">
        <v>487</v>
      </c>
      <c r="D57" s="187"/>
    </row>
    <row r="58" spans="1:4" ht="19.5" customHeight="1">
      <c r="A58" s="259" t="s">
        <v>841</v>
      </c>
      <c r="B58" s="259"/>
      <c r="C58" s="80" t="s">
        <v>842</v>
      </c>
      <c r="D58" s="187"/>
    </row>
    <row r="59" spans="1:4" ht="18" customHeight="1">
      <c r="A59" s="259" t="s">
        <v>392</v>
      </c>
      <c r="B59" s="259"/>
      <c r="C59" s="80" t="s">
        <v>843</v>
      </c>
      <c r="D59" s="187"/>
    </row>
    <row r="60" spans="1:4" ht="21" customHeight="1">
      <c r="A60" s="260" t="s">
        <v>7</v>
      </c>
      <c r="B60" s="260"/>
      <c r="C60" s="190" t="s">
        <v>844</v>
      </c>
      <c r="D60" s="47"/>
    </row>
    <row r="61" spans="1:4" ht="36.75" customHeight="1">
      <c r="A61" s="259" t="s">
        <v>458</v>
      </c>
      <c r="B61" s="259"/>
      <c r="C61" s="246" t="s">
        <v>454</v>
      </c>
      <c r="D61" s="187"/>
    </row>
    <row r="62" spans="1:4" ht="27" customHeight="1">
      <c r="A62" s="259"/>
      <c r="B62" s="259"/>
      <c r="C62" s="246"/>
      <c r="D62" s="187"/>
    </row>
    <row r="63" spans="1:4" ht="27" customHeight="1">
      <c r="A63" s="259" t="s">
        <v>459</v>
      </c>
      <c r="B63" s="259"/>
      <c r="C63" s="246" t="s">
        <v>455</v>
      </c>
      <c r="D63" s="187"/>
    </row>
    <row r="64" spans="1:4" ht="50.25" customHeight="1">
      <c r="A64" s="259"/>
      <c r="B64" s="259"/>
      <c r="C64" s="246"/>
      <c r="D64" s="187"/>
    </row>
    <row r="65" spans="1:4" ht="66" customHeight="1">
      <c r="A65" s="259" t="s">
        <v>460</v>
      </c>
      <c r="B65" s="259"/>
      <c r="C65" s="246" t="s">
        <v>456</v>
      </c>
      <c r="D65" s="187"/>
    </row>
    <row r="66" spans="1:4" ht="3" hidden="1" customHeight="1">
      <c r="A66" s="259"/>
      <c r="B66" s="259"/>
      <c r="C66" s="246"/>
      <c r="D66" s="187"/>
    </row>
    <row r="67" spans="1:4" ht="68.25" customHeight="1">
      <c r="A67" s="245" t="s">
        <v>461</v>
      </c>
      <c r="B67" s="245"/>
      <c r="C67" s="246" t="s">
        <v>457</v>
      </c>
      <c r="D67" s="187"/>
    </row>
    <row r="68" spans="1:4" ht="0.75" customHeight="1">
      <c r="A68" s="245"/>
      <c r="B68" s="245"/>
      <c r="C68" s="246"/>
    </row>
  </sheetData>
  <mergeCells count="55">
    <mergeCell ref="A31:B31"/>
    <mergeCell ref="A45:B45"/>
    <mergeCell ref="A46:B46"/>
    <mergeCell ref="A56:B56"/>
    <mergeCell ref="A57:B57"/>
    <mergeCell ref="A53:B53"/>
    <mergeCell ref="A36:B36"/>
    <mergeCell ref="A37:B37"/>
    <mergeCell ref="A38:B38"/>
    <mergeCell ref="A39:B39"/>
    <mergeCell ref="A40:B40"/>
    <mergeCell ref="A41:B41"/>
    <mergeCell ref="A48:B48"/>
    <mergeCell ref="A49:B49"/>
    <mergeCell ref="A50:B50"/>
    <mergeCell ref="A51:B51"/>
    <mergeCell ref="A58:B58"/>
    <mergeCell ref="A67:B68"/>
    <mergeCell ref="C67:C68"/>
    <mergeCell ref="A60:B60"/>
    <mergeCell ref="A61:B62"/>
    <mergeCell ref="C61:C62"/>
    <mergeCell ref="A63:B64"/>
    <mergeCell ref="C63:C64"/>
    <mergeCell ref="A65:B66"/>
    <mergeCell ref="C65:C66"/>
    <mergeCell ref="A59:B59"/>
    <mergeCell ref="A52:B52"/>
    <mergeCell ref="A47:B47"/>
    <mergeCell ref="A42:B42"/>
    <mergeCell ref="A43:B43"/>
    <mergeCell ref="A44:B44"/>
    <mergeCell ref="A54:B54"/>
    <mergeCell ref="A55:B55"/>
    <mergeCell ref="A35:B35"/>
    <mergeCell ref="A20:B20"/>
    <mergeCell ref="A21:B21"/>
    <mergeCell ref="A22:B22"/>
    <mergeCell ref="A23:B23"/>
    <mergeCell ref="A24:B24"/>
    <mergeCell ref="A25:B25"/>
    <mergeCell ref="A26:B26"/>
    <mergeCell ref="A27:B27"/>
    <mergeCell ref="A32:B32"/>
    <mergeCell ref="A33:B33"/>
    <mergeCell ref="A34:B34"/>
    <mergeCell ref="A28:B28"/>
    <mergeCell ref="A29:B29"/>
    <mergeCell ref="A30:B30"/>
    <mergeCell ref="A19:B19"/>
    <mergeCell ref="A12:C12"/>
    <mergeCell ref="A15:B15"/>
    <mergeCell ref="A16:B16"/>
    <mergeCell ref="A17:B17"/>
    <mergeCell ref="A18:B18"/>
  </mergeCells>
  <pageMargins left="0.7" right="0.7" top="0.75" bottom="0.75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1"/>
  <sheetViews>
    <sheetView view="pageBreakPreview" zoomScaleSheetLayoutView="100" workbookViewId="0">
      <selection activeCell="B33" sqref="B33"/>
    </sheetView>
  </sheetViews>
  <sheetFormatPr defaultRowHeight="15"/>
  <cols>
    <col min="1" max="1" width="24.7109375" customWidth="1"/>
    <col min="2" max="2" width="31.85546875" customWidth="1"/>
    <col min="3" max="3" width="14.7109375" customWidth="1"/>
    <col min="4" max="5" width="14" customWidth="1"/>
    <col min="6" max="8" width="9.140625" hidden="1" customWidth="1"/>
    <col min="9" max="9" width="9.140625" customWidth="1"/>
  </cols>
  <sheetData>
    <row r="1" spans="1:5" ht="15.75">
      <c r="A1" s="243" t="s">
        <v>393</v>
      </c>
      <c r="B1" s="265"/>
      <c r="C1" s="265"/>
      <c r="D1" s="265"/>
      <c r="E1" s="265"/>
    </row>
    <row r="2" spans="1:5" ht="15.75">
      <c r="A2" s="243" t="s">
        <v>308</v>
      </c>
      <c r="B2" s="265"/>
      <c r="C2" s="265"/>
      <c r="D2" s="265"/>
      <c r="E2" s="265"/>
    </row>
    <row r="3" spans="1:5" ht="15.75">
      <c r="A3" s="34"/>
      <c r="B3" s="243" t="s">
        <v>1</v>
      </c>
      <c r="C3" s="243"/>
      <c r="D3" s="243"/>
      <c r="E3" s="243"/>
    </row>
    <row r="4" spans="1:5" ht="15.75">
      <c r="A4" s="35"/>
      <c r="B4" s="243" t="s">
        <v>2</v>
      </c>
      <c r="C4" s="243"/>
      <c r="D4" s="243"/>
      <c r="E4" s="243"/>
    </row>
    <row r="5" spans="1:5" ht="15.75">
      <c r="A5" s="36"/>
      <c r="B5" s="243" t="s">
        <v>890</v>
      </c>
      <c r="C5" s="243"/>
      <c r="D5" s="243"/>
      <c r="E5" s="243"/>
    </row>
    <row r="6" spans="1:5" ht="15.75">
      <c r="A6" s="243" t="s">
        <v>309</v>
      </c>
      <c r="B6" s="265"/>
      <c r="C6" s="265"/>
      <c r="D6" s="265"/>
      <c r="E6" s="265"/>
    </row>
    <row r="7" spans="1:5" ht="15.75">
      <c r="A7" s="243" t="s">
        <v>308</v>
      </c>
      <c r="B7" s="265"/>
      <c r="C7" s="265"/>
      <c r="D7" s="265"/>
      <c r="E7" s="265"/>
    </row>
    <row r="8" spans="1:5" ht="15.75">
      <c r="A8" s="34"/>
      <c r="B8" s="243" t="s">
        <v>1</v>
      </c>
      <c r="C8" s="243"/>
      <c r="D8" s="243"/>
      <c r="E8" s="243"/>
    </row>
    <row r="9" spans="1:5" ht="15.75">
      <c r="A9" s="35"/>
      <c r="B9" s="243" t="s">
        <v>2</v>
      </c>
      <c r="C9" s="243"/>
      <c r="D9" s="243"/>
      <c r="E9" s="243"/>
    </row>
    <row r="10" spans="1:5" ht="15.75">
      <c r="A10" s="36"/>
      <c r="B10" s="243" t="s">
        <v>717</v>
      </c>
      <c r="C10" s="243"/>
      <c r="D10" s="243"/>
      <c r="E10" s="243"/>
    </row>
    <row r="11" spans="1:5" ht="15.75">
      <c r="A11" s="36"/>
      <c r="B11" s="39"/>
      <c r="C11" s="39"/>
      <c r="D11" s="39"/>
      <c r="E11" s="39"/>
    </row>
    <row r="12" spans="1:5" ht="15.75" customHeight="1">
      <c r="A12" s="255" t="s">
        <v>310</v>
      </c>
      <c r="B12" s="255"/>
      <c r="C12" s="255"/>
      <c r="D12" s="255"/>
      <c r="E12" s="255"/>
    </row>
    <row r="13" spans="1:5" ht="10.5" customHeight="1">
      <c r="A13" s="255" t="s">
        <v>489</v>
      </c>
      <c r="B13" s="255"/>
      <c r="C13" s="255"/>
      <c r="D13" s="255"/>
      <c r="E13" s="255"/>
    </row>
    <row r="14" spans="1:5" ht="8.25" customHeight="1">
      <c r="A14" s="255"/>
      <c r="B14" s="255"/>
      <c r="C14" s="255"/>
      <c r="D14" s="255"/>
      <c r="E14" s="255"/>
    </row>
    <row r="15" spans="1:5" ht="15.75" customHeight="1">
      <c r="A15" s="255" t="s">
        <v>490</v>
      </c>
      <c r="B15" s="255"/>
      <c r="C15" s="255"/>
      <c r="D15" s="255"/>
      <c r="E15" s="255"/>
    </row>
    <row r="16" spans="1:5" ht="15" customHeight="1">
      <c r="A16" s="277" t="s">
        <v>440</v>
      </c>
      <c r="B16" s="278"/>
      <c r="C16" s="278"/>
      <c r="D16" s="278"/>
      <c r="E16" s="278"/>
    </row>
    <row r="17" spans="1:5" ht="15" customHeight="1">
      <c r="A17" s="259" t="s">
        <v>311</v>
      </c>
      <c r="B17" s="259" t="s">
        <v>312</v>
      </c>
      <c r="C17" s="81" t="s">
        <v>333</v>
      </c>
      <c r="D17" s="81" t="s">
        <v>414</v>
      </c>
      <c r="E17" s="279" t="s">
        <v>488</v>
      </c>
    </row>
    <row r="18" spans="1:5" ht="23.25" customHeight="1">
      <c r="A18" s="259"/>
      <c r="B18" s="259"/>
      <c r="C18" s="41"/>
      <c r="D18" s="41"/>
      <c r="E18" s="280"/>
    </row>
    <row r="19" spans="1:5" ht="15" customHeight="1">
      <c r="A19" s="273" t="s">
        <v>313</v>
      </c>
      <c r="B19" s="274" t="s">
        <v>314</v>
      </c>
      <c r="C19" s="275">
        <f>C21</f>
        <v>9339157.2899999917</v>
      </c>
      <c r="D19" s="275">
        <f t="shared" ref="D19:E19" si="0">D21</f>
        <v>0</v>
      </c>
      <c r="E19" s="275">
        <f t="shared" si="0"/>
        <v>0</v>
      </c>
    </row>
    <row r="20" spans="1:5">
      <c r="A20" s="273"/>
      <c r="B20" s="274"/>
      <c r="C20" s="275"/>
      <c r="D20" s="275"/>
      <c r="E20" s="275"/>
    </row>
    <row r="21" spans="1:5" ht="15" customHeight="1">
      <c r="A21" s="273" t="s">
        <v>315</v>
      </c>
      <c r="B21" s="274" t="s">
        <v>316</v>
      </c>
      <c r="C21" s="275">
        <f>C23+C28</f>
        <v>9339157.2899999917</v>
      </c>
      <c r="D21" s="275">
        <f t="shared" ref="D21:E21" si="1">D23+D28</f>
        <v>0</v>
      </c>
      <c r="E21" s="275">
        <f t="shared" si="1"/>
        <v>0</v>
      </c>
    </row>
    <row r="22" spans="1:5">
      <c r="A22" s="273"/>
      <c r="B22" s="274"/>
      <c r="C22" s="275"/>
      <c r="D22" s="275"/>
      <c r="E22" s="275"/>
    </row>
    <row r="23" spans="1:5" ht="25.5">
      <c r="A23" s="40" t="s">
        <v>317</v>
      </c>
      <c r="B23" s="37" t="s">
        <v>318</v>
      </c>
      <c r="C23" s="208">
        <f>C24</f>
        <v>-220239207.68000001</v>
      </c>
      <c r="D23" s="208">
        <f t="shared" ref="D23:E25" si="2">D24</f>
        <v>-203171675.16</v>
      </c>
      <c r="E23" s="208">
        <f t="shared" si="2"/>
        <v>-203945407.03</v>
      </c>
    </row>
    <row r="24" spans="1:5" ht="25.5">
      <c r="A24" s="40" t="s">
        <v>319</v>
      </c>
      <c r="B24" s="37" t="s">
        <v>320</v>
      </c>
      <c r="C24" s="208">
        <f>C25</f>
        <v>-220239207.68000001</v>
      </c>
      <c r="D24" s="208">
        <f t="shared" si="2"/>
        <v>-203171675.16</v>
      </c>
      <c r="E24" s="208">
        <f t="shared" si="2"/>
        <v>-203945407.03</v>
      </c>
    </row>
    <row r="25" spans="1:5" ht="25.5">
      <c r="A25" s="40" t="s">
        <v>321</v>
      </c>
      <c r="B25" s="37" t="s">
        <v>322</v>
      </c>
      <c r="C25" s="208">
        <f>C26</f>
        <v>-220239207.68000001</v>
      </c>
      <c r="D25" s="208">
        <f t="shared" si="2"/>
        <v>-203171675.16</v>
      </c>
      <c r="E25" s="208">
        <f t="shared" si="2"/>
        <v>-203945407.03</v>
      </c>
    </row>
    <row r="26" spans="1:5" ht="15" customHeight="1">
      <c r="A26" s="259" t="s">
        <v>323</v>
      </c>
      <c r="B26" s="276" t="s">
        <v>324</v>
      </c>
      <c r="C26" s="270">
        <v>-220239207.68000001</v>
      </c>
      <c r="D26" s="270">
        <v>-203171675.16</v>
      </c>
      <c r="E26" s="271">
        <v>-203945407.03</v>
      </c>
    </row>
    <row r="27" spans="1:5" ht="24.75" customHeight="1">
      <c r="A27" s="259"/>
      <c r="B27" s="276"/>
      <c r="C27" s="270"/>
      <c r="D27" s="270"/>
      <c r="E27" s="272"/>
    </row>
    <row r="28" spans="1:5" ht="25.5">
      <c r="A28" s="40" t="s">
        <v>325</v>
      </c>
      <c r="B28" s="37" t="s">
        <v>326</v>
      </c>
      <c r="C28" s="208">
        <f>C29</f>
        <v>229578364.97</v>
      </c>
      <c r="D28" s="208">
        <f t="shared" ref="D28:E29" si="3">D29</f>
        <v>203171675.16</v>
      </c>
      <c r="E28" s="208">
        <f t="shared" si="3"/>
        <v>203945407.03</v>
      </c>
    </row>
    <row r="29" spans="1:5" ht="25.5">
      <c r="A29" s="40" t="s">
        <v>327</v>
      </c>
      <c r="B29" s="37" t="s">
        <v>328</v>
      </c>
      <c r="C29" s="208">
        <f>C30</f>
        <v>229578364.97</v>
      </c>
      <c r="D29" s="208">
        <f t="shared" si="3"/>
        <v>203171675.16</v>
      </c>
      <c r="E29" s="208">
        <f t="shared" si="3"/>
        <v>203945407.03</v>
      </c>
    </row>
    <row r="30" spans="1:5" ht="25.5">
      <c r="A30" s="40" t="s">
        <v>329</v>
      </c>
      <c r="B30" s="37" t="s">
        <v>330</v>
      </c>
      <c r="C30" s="208">
        <f>C31</f>
        <v>229578364.97</v>
      </c>
      <c r="D30" s="208">
        <f>D31</f>
        <v>203171675.16</v>
      </c>
      <c r="E30" s="208">
        <f>E31</f>
        <v>203945407.03</v>
      </c>
    </row>
    <row r="31" spans="1:5" ht="15" customHeight="1">
      <c r="A31" s="266" t="s">
        <v>331</v>
      </c>
      <c r="B31" s="268" t="s">
        <v>332</v>
      </c>
      <c r="C31" s="270">
        <v>229578364.97</v>
      </c>
      <c r="D31" s="270">
        <v>203171675.16</v>
      </c>
      <c r="E31" s="271">
        <v>203945407.03</v>
      </c>
    </row>
    <row r="32" spans="1:5">
      <c r="A32" s="267"/>
      <c r="B32" s="269"/>
      <c r="C32" s="270"/>
      <c r="D32" s="270"/>
      <c r="E32" s="272"/>
    </row>
    <row r="33" spans="1:5" ht="38.25">
      <c r="A33" s="181" t="s">
        <v>783</v>
      </c>
      <c r="B33" s="182" t="s">
        <v>784</v>
      </c>
      <c r="C33" s="203">
        <f>C34</f>
        <v>0</v>
      </c>
      <c r="D33" s="203">
        <f t="shared" ref="D33:E33" si="4">D34</f>
        <v>0</v>
      </c>
      <c r="E33" s="203">
        <f t="shared" si="4"/>
        <v>0</v>
      </c>
    </row>
    <row r="34" spans="1:5" ht="38.25">
      <c r="A34" s="165" t="s">
        <v>785</v>
      </c>
      <c r="B34" s="167" t="s">
        <v>786</v>
      </c>
      <c r="C34" s="203">
        <f>C35+C39</f>
        <v>0</v>
      </c>
      <c r="D34" s="203">
        <f t="shared" ref="D34:E34" si="5">D35+D39</f>
        <v>0</v>
      </c>
      <c r="E34" s="203">
        <f t="shared" si="5"/>
        <v>0</v>
      </c>
    </row>
    <row r="35" spans="1:5" ht="38.25">
      <c r="A35" s="166" t="s">
        <v>785</v>
      </c>
      <c r="B35" s="168" t="s">
        <v>787</v>
      </c>
      <c r="C35" s="209">
        <f>C36</f>
        <v>-181200</v>
      </c>
      <c r="D35" s="209">
        <f t="shared" ref="D35:E37" si="6">D36</f>
        <v>0</v>
      </c>
      <c r="E35" s="209">
        <f t="shared" si="6"/>
        <v>0</v>
      </c>
    </row>
    <row r="36" spans="1:5" ht="51">
      <c r="A36" s="166" t="s">
        <v>788</v>
      </c>
      <c r="B36" s="168" t="s">
        <v>789</v>
      </c>
      <c r="C36" s="209">
        <f>C37</f>
        <v>-181200</v>
      </c>
      <c r="D36" s="209">
        <f t="shared" si="6"/>
        <v>0</v>
      </c>
      <c r="E36" s="209">
        <f t="shared" si="6"/>
        <v>0</v>
      </c>
    </row>
    <row r="37" spans="1:5" ht="63.75">
      <c r="A37" s="166" t="s">
        <v>790</v>
      </c>
      <c r="B37" s="168" t="s">
        <v>791</v>
      </c>
      <c r="C37" s="209">
        <f>C38</f>
        <v>-181200</v>
      </c>
      <c r="D37" s="209">
        <f t="shared" si="6"/>
        <v>0</v>
      </c>
      <c r="E37" s="209">
        <f t="shared" si="6"/>
        <v>0</v>
      </c>
    </row>
    <row r="38" spans="1:5" ht="63.75">
      <c r="A38" s="166" t="s">
        <v>792</v>
      </c>
      <c r="B38" s="168" t="s">
        <v>791</v>
      </c>
      <c r="C38" s="209">
        <v>-181200</v>
      </c>
      <c r="D38" s="209"/>
      <c r="E38" s="209"/>
    </row>
    <row r="39" spans="1:5" ht="38.25">
      <c r="A39" s="166" t="s">
        <v>793</v>
      </c>
      <c r="B39" s="168" t="s">
        <v>794</v>
      </c>
      <c r="C39" s="209">
        <f>C40</f>
        <v>181200</v>
      </c>
      <c r="D39" s="209">
        <f>D40</f>
        <v>0</v>
      </c>
      <c r="E39" s="209">
        <f>E40</f>
        <v>0</v>
      </c>
    </row>
    <row r="40" spans="1:5" ht="63.75">
      <c r="A40" s="166" t="s">
        <v>795</v>
      </c>
      <c r="B40" s="168" t="s">
        <v>796</v>
      </c>
      <c r="C40" s="209">
        <f>C41</f>
        <v>181200</v>
      </c>
      <c r="D40" s="209">
        <f t="shared" ref="D40:E40" si="7">D41</f>
        <v>0</v>
      </c>
      <c r="E40" s="209">
        <f t="shared" si="7"/>
        <v>0</v>
      </c>
    </row>
    <row r="41" spans="1:5" ht="76.5">
      <c r="A41" s="166" t="s">
        <v>797</v>
      </c>
      <c r="B41" s="168" t="s">
        <v>798</v>
      </c>
      <c r="C41" s="209">
        <v>181200</v>
      </c>
      <c r="D41" s="209"/>
      <c r="E41" s="209"/>
    </row>
  </sheetData>
  <mergeCells count="37">
    <mergeCell ref="A13:E14"/>
    <mergeCell ref="A6:E6"/>
    <mergeCell ref="A7:E7"/>
    <mergeCell ref="B8:E8"/>
    <mergeCell ref="B9:E9"/>
    <mergeCell ref="B10:E10"/>
    <mergeCell ref="A12:E12"/>
    <mergeCell ref="A19:A20"/>
    <mergeCell ref="B19:B20"/>
    <mergeCell ref="C19:C20"/>
    <mergeCell ref="D19:D20"/>
    <mergeCell ref="E19:E20"/>
    <mergeCell ref="A15:E15"/>
    <mergeCell ref="A16:E16"/>
    <mergeCell ref="A17:A18"/>
    <mergeCell ref="B17:B18"/>
    <mergeCell ref="E17:E18"/>
    <mergeCell ref="A26:A27"/>
    <mergeCell ref="B26:B27"/>
    <mergeCell ref="C26:C27"/>
    <mergeCell ref="D26:D27"/>
    <mergeCell ref="E26:E27"/>
    <mergeCell ref="A21:A22"/>
    <mergeCell ref="B21:B22"/>
    <mergeCell ref="C21:C22"/>
    <mergeCell ref="D21:D22"/>
    <mergeCell ref="E21:E22"/>
    <mergeCell ref="A31:A32"/>
    <mergeCell ref="B31:B32"/>
    <mergeCell ref="C31:C32"/>
    <mergeCell ref="D31:D32"/>
    <mergeCell ref="E31:E32"/>
    <mergeCell ref="A1:E1"/>
    <mergeCell ref="A2:E2"/>
    <mergeCell ref="B3:E3"/>
    <mergeCell ref="B4:E4"/>
    <mergeCell ref="B5:E5"/>
  </mergeCells>
  <pageMargins left="0.7" right="0.7" top="0.75" bottom="0.75" header="0.3" footer="0.3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11"/>
  <sheetViews>
    <sheetView view="pageBreakPreview" topLeftCell="A271" zoomScale="112" zoomScaleSheetLayoutView="112" workbookViewId="0">
      <selection activeCell="C305" sqref="C305"/>
    </sheetView>
  </sheetViews>
  <sheetFormatPr defaultRowHeight="12.75"/>
  <cols>
    <col min="1" max="1" width="50.140625" style="133" customWidth="1"/>
    <col min="2" max="2" width="11.5703125" style="133" customWidth="1"/>
    <col min="3" max="3" width="5.85546875" style="133" customWidth="1"/>
    <col min="4" max="4" width="14" style="133" customWidth="1"/>
    <col min="5" max="5" width="13" style="133" customWidth="1"/>
    <col min="6" max="6" width="13.5703125" style="133" customWidth="1"/>
    <col min="7" max="16384" width="9.140625" style="133"/>
  </cols>
  <sheetData>
    <row r="1" spans="1:6" ht="15.75">
      <c r="A1" s="281" t="s">
        <v>720</v>
      </c>
      <c r="B1" s="281"/>
      <c r="C1" s="281"/>
      <c r="D1" s="281"/>
      <c r="E1" s="281"/>
      <c r="F1" s="281"/>
    </row>
    <row r="2" spans="1:6" ht="15.75">
      <c r="A2" s="281" t="s">
        <v>0</v>
      </c>
      <c r="B2" s="281"/>
      <c r="C2" s="281"/>
      <c r="D2" s="281"/>
      <c r="E2" s="281"/>
      <c r="F2" s="281"/>
    </row>
    <row r="3" spans="1:6" ht="15.75">
      <c r="A3" s="135"/>
      <c r="B3" s="281" t="s">
        <v>1</v>
      </c>
      <c r="C3" s="281"/>
      <c r="D3" s="281"/>
      <c r="E3" s="281"/>
      <c r="F3" s="281"/>
    </row>
    <row r="4" spans="1:6" ht="15.75">
      <c r="A4" s="135"/>
      <c r="B4" s="281" t="s">
        <v>2</v>
      </c>
      <c r="C4" s="281"/>
      <c r="D4" s="281"/>
      <c r="E4" s="281"/>
      <c r="F4" s="281"/>
    </row>
    <row r="5" spans="1:6" ht="15.75">
      <c r="A5" s="281" t="s">
        <v>890</v>
      </c>
      <c r="B5" s="281"/>
      <c r="C5" s="281"/>
      <c r="D5" s="281"/>
      <c r="E5" s="281"/>
      <c r="F5" s="281"/>
    </row>
    <row r="6" spans="1:6" ht="15.75">
      <c r="A6" s="281" t="s">
        <v>137</v>
      </c>
      <c r="B6" s="281"/>
      <c r="C6" s="281"/>
      <c r="D6" s="281"/>
      <c r="E6" s="281"/>
      <c r="F6" s="281"/>
    </row>
    <row r="7" spans="1:6" ht="15.75">
      <c r="A7" s="281" t="s">
        <v>0</v>
      </c>
      <c r="B7" s="281"/>
      <c r="C7" s="281"/>
      <c r="D7" s="281"/>
      <c r="E7" s="281"/>
      <c r="F7" s="281"/>
    </row>
    <row r="8" spans="1:6" ht="15.75" customHeight="1">
      <c r="A8" s="134"/>
      <c r="B8" s="281" t="s">
        <v>1</v>
      </c>
      <c r="C8" s="281"/>
      <c r="D8" s="281"/>
      <c r="E8" s="281"/>
      <c r="F8" s="281"/>
    </row>
    <row r="9" spans="1:6" ht="15.75" customHeight="1">
      <c r="A9" s="134"/>
      <c r="B9" s="281" t="s">
        <v>2</v>
      </c>
      <c r="C9" s="281"/>
      <c r="D9" s="281"/>
      <c r="E9" s="281"/>
      <c r="F9" s="281"/>
    </row>
    <row r="10" spans="1:6" ht="15.75">
      <c r="A10" s="281" t="s">
        <v>717</v>
      </c>
      <c r="B10" s="281"/>
      <c r="C10" s="281"/>
      <c r="D10" s="281"/>
      <c r="E10" s="281"/>
      <c r="F10" s="281"/>
    </row>
    <row r="11" spans="1:6" ht="15.75">
      <c r="A11" s="104"/>
      <c r="B11" s="104"/>
      <c r="C11" s="104"/>
      <c r="D11" s="104"/>
      <c r="E11" s="104"/>
      <c r="F11" s="104"/>
    </row>
    <row r="12" spans="1:6" ht="15.75">
      <c r="A12" s="282" t="s">
        <v>8</v>
      </c>
      <c r="B12" s="283"/>
      <c r="C12" s="283"/>
      <c r="D12" s="283"/>
      <c r="E12" s="283"/>
      <c r="F12" s="283"/>
    </row>
    <row r="13" spans="1:6" ht="15.75" customHeight="1">
      <c r="A13" s="282" t="s">
        <v>20</v>
      </c>
      <c r="B13" s="283"/>
      <c r="C13" s="283"/>
      <c r="D13" s="283"/>
      <c r="E13" s="283"/>
      <c r="F13" s="283"/>
    </row>
    <row r="14" spans="1:6" ht="15.75" customHeight="1">
      <c r="A14" s="282" t="s">
        <v>21</v>
      </c>
      <c r="B14" s="283"/>
      <c r="C14" s="283"/>
      <c r="D14" s="283"/>
      <c r="E14" s="283"/>
      <c r="F14" s="283"/>
    </row>
    <row r="15" spans="1:6" ht="50.25" customHeight="1">
      <c r="A15" s="282" t="s">
        <v>528</v>
      </c>
      <c r="B15" s="283"/>
      <c r="C15" s="283"/>
      <c r="D15" s="283"/>
      <c r="E15" s="283"/>
      <c r="F15" s="283"/>
    </row>
    <row r="16" spans="1:6" ht="21.75" customHeight="1">
      <c r="A16" s="292" t="s">
        <v>403</v>
      </c>
      <c r="B16" s="293"/>
      <c r="C16" s="293"/>
      <c r="D16" s="293"/>
      <c r="E16" s="293"/>
      <c r="F16" s="293"/>
    </row>
    <row r="17" spans="1:6" ht="15.75" customHeight="1">
      <c r="A17" s="294" t="s">
        <v>9</v>
      </c>
      <c r="B17" s="294" t="s">
        <v>10</v>
      </c>
      <c r="C17" s="294" t="s">
        <v>11</v>
      </c>
      <c r="D17" s="295" t="s">
        <v>492</v>
      </c>
      <c r="E17" s="297" t="s">
        <v>719</v>
      </c>
      <c r="F17" s="295" t="s">
        <v>492</v>
      </c>
    </row>
    <row r="18" spans="1:6" ht="34.5" customHeight="1">
      <c r="A18" s="294"/>
      <c r="B18" s="294"/>
      <c r="C18" s="294"/>
      <c r="D18" s="296"/>
      <c r="E18" s="298"/>
      <c r="F18" s="296"/>
    </row>
    <row r="19" spans="1:6" ht="40.5" customHeight="1">
      <c r="A19" s="60" t="s">
        <v>12</v>
      </c>
      <c r="B19" s="56" t="s">
        <v>115</v>
      </c>
      <c r="C19" s="131"/>
      <c r="D19" s="97">
        <f>D20+D23</f>
        <v>482100</v>
      </c>
      <c r="E19" s="97">
        <f t="shared" ref="E19:F19" si="0">E20+E23</f>
        <v>7420</v>
      </c>
      <c r="F19" s="97">
        <f t="shared" si="0"/>
        <v>489520</v>
      </c>
    </row>
    <row r="20" spans="1:6" ht="50.25" customHeight="1">
      <c r="A20" s="68" t="s">
        <v>436</v>
      </c>
      <c r="B20" s="51" t="s">
        <v>116</v>
      </c>
      <c r="C20" s="70"/>
      <c r="D20" s="214">
        <f t="shared" ref="D20:F21" si="1">D21</f>
        <v>300000</v>
      </c>
      <c r="E20" s="214">
        <f t="shared" si="1"/>
        <v>0</v>
      </c>
      <c r="F20" s="214">
        <f t="shared" si="1"/>
        <v>300000</v>
      </c>
    </row>
    <row r="21" spans="1:6" ht="39.75" customHeight="1">
      <c r="A21" s="29" t="s">
        <v>117</v>
      </c>
      <c r="B21" s="51" t="s">
        <v>118</v>
      </c>
      <c r="C21" s="70"/>
      <c r="D21" s="214">
        <f t="shared" si="1"/>
        <v>300000</v>
      </c>
      <c r="E21" s="214">
        <f t="shared" si="1"/>
        <v>0</v>
      </c>
      <c r="F21" s="214">
        <f t="shared" si="1"/>
        <v>300000</v>
      </c>
    </row>
    <row r="22" spans="1:6" ht="42.75" customHeight="1">
      <c r="A22" s="29" t="s">
        <v>496</v>
      </c>
      <c r="B22" s="51" t="s">
        <v>119</v>
      </c>
      <c r="C22" s="131">
        <v>200</v>
      </c>
      <c r="D22" s="214">
        <v>300000</v>
      </c>
      <c r="E22" s="98"/>
      <c r="F22" s="214">
        <f>D22+E22</f>
        <v>300000</v>
      </c>
    </row>
    <row r="23" spans="1:6" ht="29.25" customHeight="1">
      <c r="A23" s="29" t="s">
        <v>497</v>
      </c>
      <c r="B23" s="51" t="s">
        <v>498</v>
      </c>
      <c r="C23" s="131"/>
      <c r="D23" s="214">
        <f>D24</f>
        <v>182100</v>
      </c>
      <c r="E23" s="214">
        <f t="shared" ref="E23:F24" si="2">E24</f>
        <v>7420</v>
      </c>
      <c r="F23" s="214">
        <f t="shared" si="2"/>
        <v>189520</v>
      </c>
    </row>
    <row r="24" spans="1:6" ht="26.25" customHeight="1">
      <c r="A24" s="29" t="s">
        <v>499</v>
      </c>
      <c r="B24" s="51" t="s">
        <v>500</v>
      </c>
      <c r="C24" s="131"/>
      <c r="D24" s="214">
        <f>D25</f>
        <v>182100</v>
      </c>
      <c r="E24" s="214">
        <f t="shared" si="2"/>
        <v>7420</v>
      </c>
      <c r="F24" s="214">
        <f t="shared" si="2"/>
        <v>189520</v>
      </c>
    </row>
    <row r="25" spans="1:6" ht="64.5" customHeight="1">
      <c r="A25" s="29" t="s">
        <v>525</v>
      </c>
      <c r="B25" s="51" t="s">
        <v>501</v>
      </c>
      <c r="C25" s="131">
        <v>100</v>
      </c>
      <c r="D25" s="214">
        <v>182100</v>
      </c>
      <c r="E25" s="98">
        <v>7420</v>
      </c>
      <c r="F25" s="214">
        <f>D25+E25</f>
        <v>189520</v>
      </c>
    </row>
    <row r="26" spans="1:6" ht="24.75" customHeight="1">
      <c r="A26" s="60" t="s">
        <v>648</v>
      </c>
      <c r="B26" s="56" t="s">
        <v>649</v>
      </c>
      <c r="C26" s="131"/>
      <c r="D26" s="97">
        <f>D27+D30</f>
        <v>1153457</v>
      </c>
      <c r="E26" s="97">
        <f t="shared" ref="E26:F26" si="3">E27+E30</f>
        <v>0</v>
      </c>
      <c r="F26" s="97">
        <f t="shared" si="3"/>
        <v>1153457</v>
      </c>
    </row>
    <row r="27" spans="1:6" ht="28.5" customHeight="1">
      <c r="A27" s="68" t="s">
        <v>650</v>
      </c>
      <c r="B27" s="129" t="s">
        <v>651</v>
      </c>
      <c r="C27" s="52"/>
      <c r="D27" s="214">
        <f t="shared" ref="D27:F31" si="4">D28</f>
        <v>80000</v>
      </c>
      <c r="E27" s="214">
        <f t="shared" si="4"/>
        <v>0</v>
      </c>
      <c r="F27" s="214">
        <f t="shared" si="4"/>
        <v>80000</v>
      </c>
    </row>
    <row r="28" spans="1:6" ht="39.75" customHeight="1">
      <c r="A28" s="29" t="s">
        <v>652</v>
      </c>
      <c r="B28" s="129" t="s">
        <v>653</v>
      </c>
      <c r="C28" s="52"/>
      <c r="D28" s="214">
        <f>D29</f>
        <v>80000</v>
      </c>
      <c r="E28" s="214">
        <f t="shared" si="4"/>
        <v>0</v>
      </c>
      <c r="F28" s="214">
        <f t="shared" si="4"/>
        <v>80000</v>
      </c>
    </row>
    <row r="29" spans="1:6" ht="51.75" customHeight="1">
      <c r="A29" s="29" t="s">
        <v>654</v>
      </c>
      <c r="B29" s="129" t="s">
        <v>655</v>
      </c>
      <c r="C29" s="52">
        <v>200</v>
      </c>
      <c r="D29" s="214">
        <v>80000</v>
      </c>
      <c r="E29" s="171"/>
      <c r="F29" s="214">
        <f>D29+E29</f>
        <v>80000</v>
      </c>
    </row>
    <row r="30" spans="1:6" ht="30" customHeight="1">
      <c r="A30" s="29" t="s">
        <v>741</v>
      </c>
      <c r="B30" s="142" t="s">
        <v>742</v>
      </c>
      <c r="C30" s="52"/>
      <c r="D30" s="214">
        <f t="shared" si="4"/>
        <v>1073457</v>
      </c>
      <c r="E30" s="214">
        <f t="shared" si="4"/>
        <v>0</v>
      </c>
      <c r="F30" s="214">
        <f t="shared" si="4"/>
        <v>1073457</v>
      </c>
    </row>
    <row r="31" spans="1:6" ht="51.75" customHeight="1">
      <c r="A31" s="146" t="s">
        <v>743</v>
      </c>
      <c r="B31" s="142" t="s">
        <v>744</v>
      </c>
      <c r="C31" s="52"/>
      <c r="D31" s="214">
        <f>D32</f>
        <v>1073457</v>
      </c>
      <c r="E31" s="214">
        <f t="shared" si="4"/>
        <v>0</v>
      </c>
      <c r="F31" s="214">
        <f t="shared" si="4"/>
        <v>1073457</v>
      </c>
    </row>
    <row r="32" spans="1:6" ht="51.75" customHeight="1">
      <c r="A32" s="50" t="s">
        <v>539</v>
      </c>
      <c r="B32" s="143" t="s">
        <v>745</v>
      </c>
      <c r="C32" s="52">
        <v>400</v>
      </c>
      <c r="D32" s="214">
        <v>1073457</v>
      </c>
      <c r="E32" s="171"/>
      <c r="F32" s="214">
        <f>D32+E32</f>
        <v>1073457</v>
      </c>
    </row>
    <row r="33" spans="1:6" ht="66.75" customHeight="1">
      <c r="A33" s="29" t="s">
        <v>142</v>
      </c>
      <c r="B33" s="56" t="s">
        <v>346</v>
      </c>
      <c r="C33" s="131"/>
      <c r="D33" s="97">
        <f>D34+D40+D47+D52+D57+D60+D37+D63+D66</f>
        <v>15547200</v>
      </c>
      <c r="E33" s="97">
        <f t="shared" ref="E33:F33" si="5">E34+E40+E47+E52+E57+E60+E37+E63+E66</f>
        <v>0</v>
      </c>
      <c r="F33" s="97">
        <f t="shared" si="5"/>
        <v>15547200</v>
      </c>
    </row>
    <row r="34" spans="1:6" ht="25.5" customHeight="1">
      <c r="A34" s="50" t="s">
        <v>203</v>
      </c>
      <c r="B34" s="129" t="s">
        <v>347</v>
      </c>
      <c r="C34" s="52"/>
      <c r="D34" s="214">
        <f t="shared" ref="D34:F35" si="6">D35</f>
        <v>495600</v>
      </c>
      <c r="E34" s="214">
        <f t="shared" si="6"/>
        <v>0</v>
      </c>
      <c r="F34" s="214">
        <f t="shared" si="6"/>
        <v>495600</v>
      </c>
    </row>
    <row r="35" spans="1:6" ht="27" customHeight="1">
      <c r="A35" s="29" t="s">
        <v>205</v>
      </c>
      <c r="B35" s="129" t="s">
        <v>348</v>
      </c>
      <c r="C35" s="52"/>
      <c r="D35" s="214">
        <f>D36</f>
        <v>495600</v>
      </c>
      <c r="E35" s="214">
        <f t="shared" si="6"/>
        <v>0</v>
      </c>
      <c r="F35" s="214">
        <f t="shared" si="6"/>
        <v>495600</v>
      </c>
    </row>
    <row r="36" spans="1:6" ht="51.75" customHeight="1">
      <c r="A36" s="50" t="s">
        <v>399</v>
      </c>
      <c r="B36" s="129" t="s">
        <v>349</v>
      </c>
      <c r="C36" s="52">
        <v>400</v>
      </c>
      <c r="D36" s="214">
        <v>495600</v>
      </c>
      <c r="E36" s="171"/>
      <c r="F36" s="214">
        <f>D36+E36</f>
        <v>495600</v>
      </c>
    </row>
    <row r="37" spans="1:6" ht="38.25" customHeight="1">
      <c r="A37" s="50" t="s">
        <v>429</v>
      </c>
      <c r="B37" s="129" t="s">
        <v>428</v>
      </c>
      <c r="C37" s="52"/>
      <c r="D37" s="214">
        <f>D38</f>
        <v>20000</v>
      </c>
      <c r="E37" s="214">
        <f t="shared" ref="E37:F38" si="7">E38</f>
        <v>0</v>
      </c>
      <c r="F37" s="214">
        <f t="shared" si="7"/>
        <v>20000</v>
      </c>
    </row>
    <row r="38" spans="1:6" ht="27" customHeight="1">
      <c r="A38" s="50" t="s">
        <v>430</v>
      </c>
      <c r="B38" s="129" t="s">
        <v>431</v>
      </c>
      <c r="C38" s="52"/>
      <c r="D38" s="214">
        <f>D39</f>
        <v>20000</v>
      </c>
      <c r="E38" s="214">
        <f t="shared" si="7"/>
        <v>0</v>
      </c>
      <c r="F38" s="214">
        <f t="shared" si="7"/>
        <v>20000</v>
      </c>
    </row>
    <row r="39" spans="1:6" ht="76.5" customHeight="1">
      <c r="A39" s="50" t="s">
        <v>438</v>
      </c>
      <c r="B39" s="129" t="s">
        <v>439</v>
      </c>
      <c r="C39" s="52">
        <v>300</v>
      </c>
      <c r="D39" s="214">
        <v>20000</v>
      </c>
      <c r="E39" s="171"/>
      <c r="F39" s="214">
        <f>D39+E39</f>
        <v>20000</v>
      </c>
    </row>
    <row r="40" spans="1:6" ht="40.5" customHeight="1">
      <c r="A40" s="50" t="s">
        <v>210</v>
      </c>
      <c r="B40" s="129" t="s">
        <v>350</v>
      </c>
      <c r="C40" s="52"/>
      <c r="D40" s="214">
        <f>D41+D45</f>
        <v>1383100</v>
      </c>
      <c r="E40" s="214">
        <f t="shared" ref="E40:F40" si="8">E41+E45</f>
        <v>0</v>
      </c>
      <c r="F40" s="214">
        <f t="shared" si="8"/>
        <v>1383100</v>
      </c>
    </row>
    <row r="41" spans="1:6" ht="25.5" customHeight="1">
      <c r="A41" s="50" t="s">
        <v>211</v>
      </c>
      <c r="B41" s="129" t="s">
        <v>351</v>
      </c>
      <c r="C41" s="52"/>
      <c r="D41" s="214">
        <f>D42+D43+D44</f>
        <v>1023100</v>
      </c>
      <c r="E41" s="214">
        <f t="shared" ref="E41:F41" si="9">E42+E43+E44</f>
        <v>0</v>
      </c>
      <c r="F41" s="214">
        <f t="shared" si="9"/>
        <v>1023100</v>
      </c>
    </row>
    <row r="42" spans="1:6" ht="52.5" customHeight="1">
      <c r="A42" s="50" t="s">
        <v>214</v>
      </c>
      <c r="B42" s="129" t="s">
        <v>352</v>
      </c>
      <c r="C42" s="52">
        <v>200</v>
      </c>
      <c r="D42" s="214">
        <v>879900</v>
      </c>
      <c r="E42" s="171"/>
      <c r="F42" s="214">
        <f>D42+E42</f>
        <v>879900</v>
      </c>
    </row>
    <row r="43" spans="1:6" ht="38.25" customHeight="1">
      <c r="A43" s="50" t="s">
        <v>213</v>
      </c>
      <c r="B43" s="129" t="s">
        <v>353</v>
      </c>
      <c r="C43" s="52">
        <v>200</v>
      </c>
      <c r="D43" s="214">
        <v>97000</v>
      </c>
      <c r="E43" s="171"/>
      <c r="F43" s="214">
        <f>D43+E43</f>
        <v>97000</v>
      </c>
    </row>
    <row r="44" spans="1:6" ht="39.75" customHeight="1">
      <c r="A44" s="58" t="s">
        <v>656</v>
      </c>
      <c r="B44" s="129" t="s">
        <v>657</v>
      </c>
      <c r="C44" s="52">
        <v>500</v>
      </c>
      <c r="D44" s="214">
        <v>46200</v>
      </c>
      <c r="E44" s="171"/>
      <c r="F44" s="214">
        <f>D44+E44</f>
        <v>46200</v>
      </c>
    </row>
    <row r="45" spans="1:6" ht="51.75" customHeight="1">
      <c r="A45" s="50" t="s">
        <v>502</v>
      </c>
      <c r="B45" s="129" t="s">
        <v>503</v>
      </c>
      <c r="C45" s="52"/>
      <c r="D45" s="214">
        <f>D46</f>
        <v>360000</v>
      </c>
      <c r="E45" s="214">
        <f t="shared" ref="E45:F45" si="10">E46</f>
        <v>0</v>
      </c>
      <c r="F45" s="214">
        <f t="shared" si="10"/>
        <v>360000</v>
      </c>
    </row>
    <row r="46" spans="1:6" ht="64.5" customHeight="1">
      <c r="A46" s="146" t="s">
        <v>504</v>
      </c>
      <c r="B46" s="129" t="s">
        <v>505</v>
      </c>
      <c r="C46" s="52">
        <v>800</v>
      </c>
      <c r="D46" s="214">
        <v>360000</v>
      </c>
      <c r="E46" s="171"/>
      <c r="F46" s="214">
        <f>D46+E46</f>
        <v>360000</v>
      </c>
    </row>
    <row r="47" spans="1:6" ht="27" customHeight="1">
      <c r="A47" s="50" t="s">
        <v>204</v>
      </c>
      <c r="B47" s="129" t="s">
        <v>354</v>
      </c>
      <c r="C47" s="52"/>
      <c r="D47" s="214">
        <f t="shared" ref="D47:F47" si="11">D48</f>
        <v>1987900</v>
      </c>
      <c r="E47" s="214">
        <f t="shared" si="11"/>
        <v>0</v>
      </c>
      <c r="F47" s="214">
        <f t="shared" si="11"/>
        <v>1987900</v>
      </c>
    </row>
    <row r="48" spans="1:6" ht="26.25" customHeight="1">
      <c r="A48" s="29" t="s">
        <v>227</v>
      </c>
      <c r="B48" s="129" t="s">
        <v>355</v>
      </c>
      <c r="C48" s="52"/>
      <c r="D48" s="214">
        <f>D49+D50+D51</f>
        <v>1987900</v>
      </c>
      <c r="E48" s="214">
        <f t="shared" ref="E48:F48" si="12">E49+E50+E51</f>
        <v>0</v>
      </c>
      <c r="F48" s="214">
        <f t="shared" si="12"/>
        <v>1987900</v>
      </c>
    </row>
    <row r="49" spans="1:6" ht="39" customHeight="1">
      <c r="A49" s="50" t="s">
        <v>335</v>
      </c>
      <c r="B49" s="129" t="s">
        <v>356</v>
      </c>
      <c r="C49" s="131">
        <v>200</v>
      </c>
      <c r="D49" s="214">
        <v>600000</v>
      </c>
      <c r="E49" s="98"/>
      <c r="F49" s="214">
        <f>D49+E49</f>
        <v>600000</v>
      </c>
    </row>
    <row r="50" spans="1:6" ht="51" customHeight="1">
      <c r="A50" s="50" t="s">
        <v>658</v>
      </c>
      <c r="B50" s="129" t="s">
        <v>659</v>
      </c>
      <c r="C50" s="52">
        <v>500</v>
      </c>
      <c r="D50" s="214">
        <v>887900</v>
      </c>
      <c r="E50" s="171"/>
      <c r="F50" s="214">
        <f>D50+E50</f>
        <v>887900</v>
      </c>
    </row>
    <row r="51" spans="1:6" ht="53.25" customHeight="1">
      <c r="A51" s="195" t="s">
        <v>772</v>
      </c>
      <c r="B51" s="148" t="s">
        <v>773</v>
      </c>
      <c r="C51" s="170">
        <v>800</v>
      </c>
      <c r="D51" s="214">
        <v>500000</v>
      </c>
      <c r="E51" s="171"/>
      <c r="F51" s="214">
        <f>D51+E51</f>
        <v>500000</v>
      </c>
    </row>
    <row r="52" spans="1:6" ht="24.75" customHeight="1">
      <c r="A52" s="50" t="s">
        <v>206</v>
      </c>
      <c r="B52" s="129" t="s">
        <v>357</v>
      </c>
      <c r="C52" s="52"/>
      <c r="D52" s="214">
        <f t="shared" ref="D52:F52" si="13">D53</f>
        <v>10000000</v>
      </c>
      <c r="E52" s="214">
        <f t="shared" si="13"/>
        <v>0</v>
      </c>
      <c r="F52" s="214">
        <f t="shared" si="13"/>
        <v>10000000</v>
      </c>
    </row>
    <row r="53" spans="1:6" ht="27" customHeight="1">
      <c r="A53" s="29" t="s">
        <v>228</v>
      </c>
      <c r="B53" s="129" t="s">
        <v>358</v>
      </c>
      <c r="C53" s="52"/>
      <c r="D53" s="214">
        <f>D54+D55+D56</f>
        <v>10000000</v>
      </c>
      <c r="E53" s="214">
        <f t="shared" ref="E53:F53" si="14">E54+E55+E56</f>
        <v>0</v>
      </c>
      <c r="F53" s="214">
        <f t="shared" si="14"/>
        <v>10000000</v>
      </c>
    </row>
    <row r="54" spans="1:6" ht="63.75" customHeight="1">
      <c r="A54" s="50" t="s">
        <v>207</v>
      </c>
      <c r="B54" s="129" t="s">
        <v>359</v>
      </c>
      <c r="C54" s="52">
        <v>800</v>
      </c>
      <c r="D54" s="214">
        <v>8531400</v>
      </c>
      <c r="E54" s="171"/>
      <c r="F54" s="214">
        <f>D54+E54</f>
        <v>8531400</v>
      </c>
    </row>
    <row r="55" spans="1:6" ht="38.25" customHeight="1">
      <c r="A55" s="50" t="s">
        <v>212</v>
      </c>
      <c r="B55" s="129" t="s">
        <v>360</v>
      </c>
      <c r="C55" s="131">
        <v>200</v>
      </c>
      <c r="D55" s="214">
        <v>500000</v>
      </c>
      <c r="E55" s="98"/>
      <c r="F55" s="214">
        <f>D55+E55</f>
        <v>500000</v>
      </c>
    </row>
    <row r="56" spans="1:6" ht="50.25" customHeight="1">
      <c r="A56" s="50" t="s">
        <v>660</v>
      </c>
      <c r="B56" s="129" t="s">
        <v>661</v>
      </c>
      <c r="C56" s="52">
        <v>500</v>
      </c>
      <c r="D56" s="214">
        <v>968600</v>
      </c>
      <c r="E56" s="171"/>
      <c r="F56" s="214">
        <f>D56+E56</f>
        <v>968600</v>
      </c>
    </row>
    <row r="57" spans="1:6" ht="24.75" customHeight="1">
      <c r="A57" s="50" t="s">
        <v>208</v>
      </c>
      <c r="B57" s="129" t="s">
        <v>361</v>
      </c>
      <c r="C57" s="52"/>
      <c r="D57" s="214">
        <f t="shared" ref="D57:F58" si="15">D58</f>
        <v>200000</v>
      </c>
      <c r="E57" s="214">
        <f t="shared" si="15"/>
        <v>0</v>
      </c>
      <c r="F57" s="214">
        <f t="shared" si="15"/>
        <v>200000</v>
      </c>
    </row>
    <row r="58" spans="1:6" ht="24.75" customHeight="1">
      <c r="A58" s="50" t="s">
        <v>209</v>
      </c>
      <c r="B58" s="129" t="s">
        <v>362</v>
      </c>
      <c r="C58" s="52"/>
      <c r="D58" s="214">
        <f>D59</f>
        <v>200000</v>
      </c>
      <c r="E58" s="214">
        <f t="shared" si="15"/>
        <v>0</v>
      </c>
      <c r="F58" s="214">
        <f t="shared" si="15"/>
        <v>200000</v>
      </c>
    </row>
    <row r="59" spans="1:6" ht="52.5" customHeight="1">
      <c r="A59" s="50" t="s">
        <v>668</v>
      </c>
      <c r="B59" s="129" t="s">
        <v>669</v>
      </c>
      <c r="C59" s="52">
        <v>500</v>
      </c>
      <c r="D59" s="214">
        <v>200000</v>
      </c>
      <c r="E59" s="171"/>
      <c r="F59" s="214">
        <f>D59+E59</f>
        <v>200000</v>
      </c>
    </row>
    <row r="60" spans="1:6" ht="39.75" customHeight="1">
      <c r="A60" s="50" t="s">
        <v>397</v>
      </c>
      <c r="B60" s="129" t="s">
        <v>363</v>
      </c>
      <c r="C60" s="52"/>
      <c r="D60" s="214">
        <f t="shared" ref="D60:F61" si="16">D61</f>
        <v>100000</v>
      </c>
      <c r="E60" s="214">
        <f t="shared" si="16"/>
        <v>0</v>
      </c>
      <c r="F60" s="214">
        <f t="shared" si="16"/>
        <v>100000</v>
      </c>
    </row>
    <row r="61" spans="1:6" ht="26.25" customHeight="1">
      <c r="A61" s="50" t="s">
        <v>240</v>
      </c>
      <c r="B61" s="129" t="s">
        <v>364</v>
      </c>
      <c r="C61" s="52"/>
      <c r="D61" s="214">
        <f t="shared" si="16"/>
        <v>100000</v>
      </c>
      <c r="E61" s="214">
        <f t="shared" si="16"/>
        <v>0</v>
      </c>
      <c r="F61" s="214">
        <f t="shared" si="16"/>
        <v>100000</v>
      </c>
    </row>
    <row r="62" spans="1:6" ht="48.75" customHeight="1">
      <c r="A62" s="50" t="s">
        <v>242</v>
      </c>
      <c r="B62" s="129" t="s">
        <v>365</v>
      </c>
      <c r="C62" s="52">
        <v>200</v>
      </c>
      <c r="D62" s="214">
        <v>100000</v>
      </c>
      <c r="E62" s="171"/>
      <c r="F62" s="214">
        <f>D62+E62</f>
        <v>100000</v>
      </c>
    </row>
    <row r="63" spans="1:6" ht="60.75" customHeight="1">
      <c r="A63" s="76" t="s">
        <v>662</v>
      </c>
      <c r="B63" s="149" t="s">
        <v>663</v>
      </c>
      <c r="C63" s="52"/>
      <c r="D63" s="214">
        <f t="shared" ref="D63:F66" si="17">D64</f>
        <v>360600</v>
      </c>
      <c r="E63" s="214">
        <f t="shared" si="17"/>
        <v>0</v>
      </c>
      <c r="F63" s="214">
        <f t="shared" si="17"/>
        <v>360600</v>
      </c>
    </row>
    <row r="64" spans="1:6" ht="41.25" customHeight="1">
      <c r="A64" s="29" t="s">
        <v>664</v>
      </c>
      <c r="B64" s="129" t="s">
        <v>665</v>
      </c>
      <c r="C64" s="52"/>
      <c r="D64" s="214">
        <f>D65</f>
        <v>360600</v>
      </c>
      <c r="E64" s="214">
        <f t="shared" si="17"/>
        <v>0</v>
      </c>
      <c r="F64" s="214">
        <f t="shared" si="17"/>
        <v>360600</v>
      </c>
    </row>
    <row r="65" spans="1:6" ht="77.25" customHeight="1">
      <c r="A65" s="50" t="s">
        <v>666</v>
      </c>
      <c r="B65" s="129" t="s">
        <v>667</v>
      </c>
      <c r="C65" s="52">
        <v>500</v>
      </c>
      <c r="D65" s="214">
        <v>360600</v>
      </c>
      <c r="E65" s="171"/>
      <c r="F65" s="214">
        <f>D65+E65</f>
        <v>360600</v>
      </c>
    </row>
    <row r="66" spans="1:6" ht="39" customHeight="1">
      <c r="A66" s="216" t="s">
        <v>737</v>
      </c>
      <c r="B66" s="149" t="s">
        <v>738</v>
      </c>
      <c r="C66" s="52"/>
      <c r="D66" s="214">
        <f t="shared" si="17"/>
        <v>1000000</v>
      </c>
      <c r="E66" s="214">
        <f t="shared" si="17"/>
        <v>0</v>
      </c>
      <c r="F66" s="214">
        <f t="shared" si="17"/>
        <v>1000000</v>
      </c>
    </row>
    <row r="67" spans="1:6" ht="25.5" customHeight="1">
      <c r="A67" s="50" t="s">
        <v>739</v>
      </c>
      <c r="B67" s="142" t="s">
        <v>740</v>
      </c>
      <c r="C67" s="52"/>
      <c r="D67" s="214">
        <f>D69+D68</f>
        <v>1000000</v>
      </c>
      <c r="E67" s="214">
        <f t="shared" ref="E67:F67" si="18">E69+E68</f>
        <v>0</v>
      </c>
      <c r="F67" s="214">
        <f t="shared" si="18"/>
        <v>1000000</v>
      </c>
    </row>
    <row r="68" spans="1:6" ht="62.25" customHeight="1">
      <c r="A68" s="151" t="s">
        <v>866</v>
      </c>
      <c r="B68" s="198" t="s">
        <v>867</v>
      </c>
      <c r="C68" s="52">
        <v>200</v>
      </c>
      <c r="D68" s="214">
        <v>950000</v>
      </c>
      <c r="E68" s="202"/>
      <c r="F68" s="214">
        <f>D68+E68</f>
        <v>950000</v>
      </c>
    </row>
    <row r="69" spans="1:6" ht="48" customHeight="1">
      <c r="A69" s="50" t="s">
        <v>782</v>
      </c>
      <c r="B69" s="149" t="s">
        <v>771</v>
      </c>
      <c r="C69" s="52">
        <v>200</v>
      </c>
      <c r="D69" s="214">
        <v>50000</v>
      </c>
      <c r="E69" s="171"/>
      <c r="F69" s="214">
        <f>D69+E69</f>
        <v>50000</v>
      </c>
    </row>
    <row r="70" spans="1:6" ht="40.5" customHeight="1">
      <c r="A70" s="60" t="s">
        <v>374</v>
      </c>
      <c r="B70" s="56" t="s">
        <v>367</v>
      </c>
      <c r="C70" s="131"/>
      <c r="D70" s="97">
        <f t="shared" ref="D70:F70" si="19">D71+D75</f>
        <v>1330000</v>
      </c>
      <c r="E70" s="97">
        <f t="shared" si="19"/>
        <v>0</v>
      </c>
      <c r="F70" s="97">
        <f t="shared" si="19"/>
        <v>1330000</v>
      </c>
    </row>
    <row r="71" spans="1:6" ht="27" customHeight="1">
      <c r="A71" s="29" t="s">
        <v>375</v>
      </c>
      <c r="B71" s="51" t="s">
        <v>368</v>
      </c>
      <c r="C71" s="131"/>
      <c r="D71" s="214">
        <f t="shared" ref="D71:F71" si="20">D72</f>
        <v>830000</v>
      </c>
      <c r="E71" s="214">
        <f t="shared" si="20"/>
        <v>0</v>
      </c>
      <c r="F71" s="214">
        <f t="shared" si="20"/>
        <v>830000</v>
      </c>
    </row>
    <row r="72" spans="1:6" ht="39" customHeight="1">
      <c r="A72" s="29" t="s">
        <v>122</v>
      </c>
      <c r="B72" s="51" t="s">
        <v>369</v>
      </c>
      <c r="C72" s="131"/>
      <c r="D72" s="214">
        <f t="shared" ref="D72:F72" si="21">D73+D74</f>
        <v>830000</v>
      </c>
      <c r="E72" s="214">
        <f t="shared" si="21"/>
        <v>0</v>
      </c>
      <c r="F72" s="214">
        <f t="shared" si="21"/>
        <v>830000</v>
      </c>
    </row>
    <row r="73" spans="1:6" ht="66" customHeight="1">
      <c r="A73" s="29" t="s">
        <v>376</v>
      </c>
      <c r="B73" s="51" t="s">
        <v>370</v>
      </c>
      <c r="C73" s="131">
        <v>200</v>
      </c>
      <c r="D73" s="214">
        <v>630000</v>
      </c>
      <c r="E73" s="98"/>
      <c r="F73" s="214">
        <f>D73+E73</f>
        <v>630000</v>
      </c>
    </row>
    <row r="74" spans="1:6" ht="66" customHeight="1">
      <c r="A74" s="71" t="s">
        <v>378</v>
      </c>
      <c r="B74" s="129" t="s">
        <v>377</v>
      </c>
      <c r="C74" s="131">
        <v>200</v>
      </c>
      <c r="D74" s="214">
        <v>200000</v>
      </c>
      <c r="E74" s="98"/>
      <c r="F74" s="214">
        <f>D74+E74</f>
        <v>200000</v>
      </c>
    </row>
    <row r="75" spans="1:6" ht="39.75" customHeight="1">
      <c r="A75" s="50" t="s">
        <v>123</v>
      </c>
      <c r="B75" s="51" t="s">
        <v>371</v>
      </c>
      <c r="C75" s="131"/>
      <c r="D75" s="214">
        <f t="shared" ref="D75:F75" si="22">D76</f>
        <v>500000</v>
      </c>
      <c r="E75" s="214">
        <f t="shared" si="22"/>
        <v>0</v>
      </c>
      <c r="F75" s="214">
        <f t="shared" si="22"/>
        <v>500000</v>
      </c>
    </row>
    <row r="76" spans="1:6" ht="40.5" customHeight="1">
      <c r="A76" s="29" t="s">
        <v>124</v>
      </c>
      <c r="B76" s="51" t="s">
        <v>372</v>
      </c>
      <c r="C76" s="131"/>
      <c r="D76" s="214">
        <f t="shared" ref="D76:F76" si="23">D77+D78</f>
        <v>500000</v>
      </c>
      <c r="E76" s="214">
        <f t="shared" si="23"/>
        <v>0</v>
      </c>
      <c r="F76" s="214">
        <f t="shared" si="23"/>
        <v>500000</v>
      </c>
    </row>
    <row r="77" spans="1:6" ht="43.5" customHeight="1">
      <c r="A77" s="29" t="s">
        <v>394</v>
      </c>
      <c r="B77" s="51" t="s">
        <v>395</v>
      </c>
      <c r="C77" s="131">
        <v>200</v>
      </c>
      <c r="D77" s="214">
        <v>40000</v>
      </c>
      <c r="E77" s="98"/>
      <c r="F77" s="214">
        <f>D77+E77</f>
        <v>40000</v>
      </c>
    </row>
    <row r="78" spans="1:6" ht="53.25" customHeight="1">
      <c r="A78" s="50" t="s">
        <v>166</v>
      </c>
      <c r="B78" s="51" t="s">
        <v>373</v>
      </c>
      <c r="C78" s="131">
        <v>200</v>
      </c>
      <c r="D78" s="214">
        <v>460000</v>
      </c>
      <c r="E78" s="98"/>
      <c r="F78" s="214">
        <f>D78+E78</f>
        <v>460000</v>
      </c>
    </row>
    <row r="79" spans="1:6" ht="40.5" customHeight="1">
      <c r="A79" s="117" t="s">
        <v>509</v>
      </c>
      <c r="B79" s="56" t="s">
        <v>512</v>
      </c>
      <c r="C79" s="132"/>
      <c r="D79" s="97">
        <f>D80</f>
        <v>40000</v>
      </c>
      <c r="E79" s="97">
        <f t="shared" ref="E79:F79" si="24">E80</f>
        <v>0</v>
      </c>
      <c r="F79" s="97">
        <f t="shared" si="24"/>
        <v>40000</v>
      </c>
    </row>
    <row r="80" spans="1:6" ht="29.25" customHeight="1">
      <c r="A80" s="58" t="s">
        <v>510</v>
      </c>
      <c r="B80" s="51" t="s">
        <v>513</v>
      </c>
      <c r="C80" s="131"/>
      <c r="D80" s="214">
        <f t="shared" ref="D80:F80" si="25">D81</f>
        <v>40000</v>
      </c>
      <c r="E80" s="214">
        <f t="shared" si="25"/>
        <v>0</v>
      </c>
      <c r="F80" s="214">
        <f t="shared" si="25"/>
        <v>40000</v>
      </c>
    </row>
    <row r="81" spans="1:6" ht="21" customHeight="1">
      <c r="A81" s="58" t="s">
        <v>511</v>
      </c>
      <c r="B81" s="51" t="s">
        <v>514</v>
      </c>
      <c r="C81" s="131"/>
      <c r="D81" s="214">
        <f>D82</f>
        <v>40000</v>
      </c>
      <c r="E81" s="214">
        <f>E82</f>
        <v>0</v>
      </c>
      <c r="F81" s="214">
        <f>F82</f>
        <v>40000</v>
      </c>
    </row>
    <row r="82" spans="1:6" ht="51.75" customHeight="1">
      <c r="A82" s="58" t="s">
        <v>673</v>
      </c>
      <c r="B82" s="51" t="s">
        <v>515</v>
      </c>
      <c r="C82" s="131">
        <v>200</v>
      </c>
      <c r="D82" s="214">
        <v>40000</v>
      </c>
      <c r="E82" s="98"/>
      <c r="F82" s="214">
        <f>D82+E82</f>
        <v>40000</v>
      </c>
    </row>
    <row r="83" spans="1:6" ht="60.75" customHeight="1">
      <c r="A83" s="72" t="s">
        <v>230</v>
      </c>
      <c r="B83" s="56" t="s">
        <v>379</v>
      </c>
      <c r="C83" s="132"/>
      <c r="D83" s="97">
        <f>D90+D84</f>
        <v>1637000</v>
      </c>
      <c r="E83" s="97">
        <f t="shared" ref="E83:F83" si="26">E90+E84</f>
        <v>588900</v>
      </c>
      <c r="F83" s="97">
        <f t="shared" si="26"/>
        <v>2225900</v>
      </c>
    </row>
    <row r="84" spans="1:6" ht="24" customHeight="1">
      <c r="A84" s="50" t="s">
        <v>338</v>
      </c>
      <c r="B84" s="51" t="s">
        <v>380</v>
      </c>
      <c r="C84" s="131"/>
      <c r="D84" s="214">
        <f t="shared" ref="D84:F84" si="27">D85</f>
        <v>938000</v>
      </c>
      <c r="E84" s="214">
        <f t="shared" si="27"/>
        <v>12</v>
      </c>
      <c r="F84" s="214">
        <f t="shared" si="27"/>
        <v>938012</v>
      </c>
    </row>
    <row r="85" spans="1:6" ht="28.5" customHeight="1">
      <c r="A85" s="50" t="s">
        <v>339</v>
      </c>
      <c r="B85" s="51" t="s">
        <v>381</v>
      </c>
      <c r="C85" s="131"/>
      <c r="D85" s="214">
        <f>D86+D89+D87+D88</f>
        <v>938000</v>
      </c>
      <c r="E85" s="214">
        <f t="shared" ref="E85:F85" si="28">E86+E89+E87+E88</f>
        <v>12</v>
      </c>
      <c r="F85" s="214">
        <f t="shared" si="28"/>
        <v>938012</v>
      </c>
    </row>
    <row r="86" spans="1:6" ht="64.5" customHeight="1">
      <c r="A86" s="50" t="s">
        <v>396</v>
      </c>
      <c r="B86" s="51" t="s">
        <v>382</v>
      </c>
      <c r="C86" s="131">
        <v>200</v>
      </c>
      <c r="D86" s="214">
        <v>563000</v>
      </c>
      <c r="E86" s="98">
        <v>-476932.6</v>
      </c>
      <c r="F86" s="214">
        <f>D86+E86</f>
        <v>86067.400000000023</v>
      </c>
    </row>
    <row r="87" spans="1:6" ht="24.75" customHeight="1">
      <c r="A87" s="50" t="s">
        <v>874</v>
      </c>
      <c r="B87" s="51" t="s">
        <v>875</v>
      </c>
      <c r="C87" s="210">
        <v>500</v>
      </c>
      <c r="D87" s="214">
        <v>69500</v>
      </c>
      <c r="E87" s="98"/>
      <c r="F87" s="214">
        <f>D87+E87</f>
        <v>69500</v>
      </c>
    </row>
    <row r="88" spans="1:6" ht="76.5" customHeight="1">
      <c r="A88" s="50" t="s">
        <v>872</v>
      </c>
      <c r="B88" s="51" t="s">
        <v>873</v>
      </c>
      <c r="C88" s="210">
        <v>500</v>
      </c>
      <c r="D88" s="214">
        <v>130500</v>
      </c>
      <c r="E88" s="98">
        <v>476944.6</v>
      </c>
      <c r="F88" s="214">
        <f>D88+E88</f>
        <v>607444.6</v>
      </c>
    </row>
    <row r="89" spans="1:6" ht="41.25" customHeight="1">
      <c r="A89" s="58" t="s">
        <v>506</v>
      </c>
      <c r="B89" s="51" t="s">
        <v>670</v>
      </c>
      <c r="C89" s="131">
        <v>200</v>
      </c>
      <c r="D89" s="214">
        <v>175000</v>
      </c>
      <c r="E89" s="98"/>
      <c r="F89" s="214">
        <f>D89+E89</f>
        <v>175000</v>
      </c>
    </row>
    <row r="90" spans="1:6" ht="39.75" customHeight="1">
      <c r="A90" s="50" t="s">
        <v>231</v>
      </c>
      <c r="B90" s="51" t="s">
        <v>425</v>
      </c>
      <c r="C90" s="131"/>
      <c r="D90" s="214">
        <f t="shared" ref="D90:F90" si="29">D91</f>
        <v>699000</v>
      </c>
      <c r="E90" s="214">
        <f t="shared" si="29"/>
        <v>588888</v>
      </c>
      <c r="F90" s="214">
        <f t="shared" si="29"/>
        <v>1287888</v>
      </c>
    </row>
    <row r="91" spans="1:6" ht="26.25" customHeight="1">
      <c r="A91" s="50" t="s">
        <v>232</v>
      </c>
      <c r="B91" s="51" t="s">
        <v>426</v>
      </c>
      <c r="C91" s="131"/>
      <c r="D91" s="214">
        <f>D92+D93+D94</f>
        <v>699000</v>
      </c>
      <c r="E91" s="229">
        <f t="shared" ref="E91:F91" si="30">E92+E93+E94</f>
        <v>588888</v>
      </c>
      <c r="F91" s="229">
        <f t="shared" si="30"/>
        <v>1287888</v>
      </c>
    </row>
    <row r="92" spans="1:6" ht="39.75" customHeight="1">
      <c r="A92" s="50" t="s">
        <v>245</v>
      </c>
      <c r="B92" s="51" t="s">
        <v>383</v>
      </c>
      <c r="C92" s="131">
        <v>200</v>
      </c>
      <c r="D92" s="214">
        <v>550000</v>
      </c>
      <c r="E92" s="98"/>
      <c r="F92" s="214">
        <f>D92+E92</f>
        <v>550000</v>
      </c>
    </row>
    <row r="93" spans="1:6" ht="38.25" customHeight="1">
      <c r="A93" s="50" t="s">
        <v>671</v>
      </c>
      <c r="B93" s="129" t="s">
        <v>674</v>
      </c>
      <c r="C93" s="131">
        <v>200</v>
      </c>
      <c r="D93" s="214">
        <v>149000</v>
      </c>
      <c r="E93" s="98">
        <v>-149000</v>
      </c>
      <c r="F93" s="214">
        <f>D93+E93</f>
        <v>0</v>
      </c>
    </row>
    <row r="94" spans="1:6" ht="39" customHeight="1">
      <c r="A94" s="50" t="s">
        <v>883</v>
      </c>
      <c r="B94" s="224" t="s">
        <v>882</v>
      </c>
      <c r="C94" s="225">
        <v>200</v>
      </c>
      <c r="D94" s="229"/>
      <c r="E94" s="98">
        <v>737888</v>
      </c>
      <c r="F94" s="229">
        <f>D94+E94</f>
        <v>737888</v>
      </c>
    </row>
    <row r="95" spans="1:6" ht="36.75" customHeight="1">
      <c r="A95" s="72" t="s">
        <v>516</v>
      </c>
      <c r="B95" s="56" t="s">
        <v>519</v>
      </c>
      <c r="C95" s="132"/>
      <c r="D95" s="97">
        <f>D96</f>
        <v>10000</v>
      </c>
      <c r="E95" s="97">
        <f t="shared" ref="E95:F95" si="31">E96</f>
        <v>0</v>
      </c>
      <c r="F95" s="97">
        <f t="shared" si="31"/>
        <v>10000</v>
      </c>
    </row>
    <row r="96" spans="1:6" ht="27" customHeight="1">
      <c r="A96" s="58" t="s">
        <v>517</v>
      </c>
      <c r="B96" s="51" t="s">
        <v>520</v>
      </c>
      <c r="C96" s="131"/>
      <c r="D96" s="214">
        <f t="shared" ref="D96:F97" si="32">D97</f>
        <v>10000</v>
      </c>
      <c r="E96" s="214">
        <f t="shared" si="32"/>
        <v>0</v>
      </c>
      <c r="F96" s="214">
        <f t="shared" si="32"/>
        <v>10000</v>
      </c>
    </row>
    <row r="97" spans="1:6" ht="28.5" customHeight="1">
      <c r="A97" s="58" t="s">
        <v>518</v>
      </c>
      <c r="B97" s="51" t="s">
        <v>521</v>
      </c>
      <c r="C97" s="131"/>
      <c r="D97" s="214">
        <f>D98</f>
        <v>10000</v>
      </c>
      <c r="E97" s="214">
        <f t="shared" si="32"/>
        <v>0</v>
      </c>
      <c r="F97" s="214">
        <f t="shared" si="32"/>
        <v>10000</v>
      </c>
    </row>
    <row r="98" spans="1:6" ht="52.5" customHeight="1">
      <c r="A98" s="58" t="s">
        <v>672</v>
      </c>
      <c r="B98" s="51" t="s">
        <v>522</v>
      </c>
      <c r="C98" s="131">
        <v>200</v>
      </c>
      <c r="D98" s="214">
        <v>10000</v>
      </c>
      <c r="E98" s="98"/>
      <c r="F98" s="214">
        <f>D98+E98</f>
        <v>10000</v>
      </c>
    </row>
    <row r="99" spans="1:6" ht="39" customHeight="1">
      <c r="A99" s="60" t="s">
        <v>442</v>
      </c>
      <c r="B99" s="61">
        <v>1100000000</v>
      </c>
      <c r="C99" s="132"/>
      <c r="D99" s="97">
        <f t="shared" ref="D99:F100" si="33">D100</f>
        <v>621849.84</v>
      </c>
      <c r="E99" s="97">
        <f t="shared" si="33"/>
        <v>0</v>
      </c>
      <c r="F99" s="97">
        <f t="shared" si="33"/>
        <v>621849.84</v>
      </c>
    </row>
    <row r="100" spans="1:6" ht="38.25" customHeight="1">
      <c r="A100" s="29" t="s">
        <v>690</v>
      </c>
      <c r="B100" s="51" t="s">
        <v>384</v>
      </c>
      <c r="C100" s="131"/>
      <c r="D100" s="214">
        <f t="shared" si="33"/>
        <v>621849.84</v>
      </c>
      <c r="E100" s="214">
        <f t="shared" si="33"/>
        <v>0</v>
      </c>
      <c r="F100" s="214">
        <f t="shared" si="33"/>
        <v>621849.84</v>
      </c>
    </row>
    <row r="101" spans="1:6" ht="27.75" customHeight="1">
      <c r="A101" s="48" t="s">
        <v>125</v>
      </c>
      <c r="B101" s="51" t="s">
        <v>385</v>
      </c>
      <c r="C101" s="131"/>
      <c r="D101" s="214">
        <f t="shared" ref="D101:F101" si="34">D102+D104+D105+D103</f>
        <v>621849.84</v>
      </c>
      <c r="E101" s="214">
        <f t="shared" si="34"/>
        <v>0</v>
      </c>
      <c r="F101" s="214">
        <f t="shared" si="34"/>
        <v>621849.84</v>
      </c>
    </row>
    <row r="102" spans="1:6" ht="53.25" customHeight="1">
      <c r="A102" s="29" t="s">
        <v>691</v>
      </c>
      <c r="B102" s="49">
        <v>1110100310</v>
      </c>
      <c r="C102" s="131">
        <v>200</v>
      </c>
      <c r="D102" s="214">
        <v>130000</v>
      </c>
      <c r="E102" s="98"/>
      <c r="F102" s="214">
        <f>D102+E102</f>
        <v>130000</v>
      </c>
    </row>
    <row r="103" spans="1:6" ht="53.25" customHeight="1">
      <c r="A103" s="29" t="s">
        <v>692</v>
      </c>
      <c r="B103" s="49">
        <v>1110100310</v>
      </c>
      <c r="C103" s="131">
        <v>600</v>
      </c>
      <c r="D103" s="214">
        <v>100000</v>
      </c>
      <c r="E103" s="98"/>
      <c r="F103" s="214">
        <f>D103+E103</f>
        <v>100000</v>
      </c>
    </row>
    <row r="104" spans="1:6" ht="88.5" customHeight="1">
      <c r="A104" s="50" t="s">
        <v>126</v>
      </c>
      <c r="B104" s="28">
        <v>1110180360</v>
      </c>
      <c r="C104" s="131">
        <v>100</v>
      </c>
      <c r="D104" s="214">
        <v>341800</v>
      </c>
      <c r="E104" s="98"/>
      <c r="F104" s="214">
        <f>D104+E104</f>
        <v>341800</v>
      </c>
    </row>
    <row r="105" spans="1:6" ht="51.75" customHeight="1">
      <c r="A105" s="50" t="s">
        <v>167</v>
      </c>
      <c r="B105" s="28">
        <v>1110180360</v>
      </c>
      <c r="C105" s="131">
        <v>200</v>
      </c>
      <c r="D105" s="214">
        <v>50049.84</v>
      </c>
      <c r="E105" s="98"/>
      <c r="F105" s="214">
        <f>D105+E105</f>
        <v>50049.84</v>
      </c>
    </row>
    <row r="106" spans="1:6" ht="39" customHeight="1">
      <c r="A106" s="72" t="s">
        <v>73</v>
      </c>
      <c r="B106" s="61">
        <v>1200000000</v>
      </c>
      <c r="C106" s="132"/>
      <c r="D106" s="97">
        <f t="shared" ref="D106:F107" si="35">D107</f>
        <v>200000</v>
      </c>
      <c r="E106" s="97">
        <f t="shared" si="35"/>
        <v>0</v>
      </c>
      <c r="F106" s="97">
        <f t="shared" si="35"/>
        <v>200000</v>
      </c>
    </row>
    <row r="107" spans="1:6" ht="37.5" customHeight="1">
      <c r="A107" s="50" t="s">
        <v>127</v>
      </c>
      <c r="B107" s="49">
        <v>1210000000</v>
      </c>
      <c r="C107" s="131"/>
      <c r="D107" s="214">
        <f t="shared" si="35"/>
        <v>200000</v>
      </c>
      <c r="E107" s="214">
        <f t="shared" si="35"/>
        <v>0</v>
      </c>
      <c r="F107" s="214">
        <f t="shared" si="35"/>
        <v>200000</v>
      </c>
    </row>
    <row r="108" spans="1:6" ht="23.25" customHeight="1">
      <c r="A108" s="59" t="s">
        <v>128</v>
      </c>
      <c r="B108" s="49">
        <v>1210100000</v>
      </c>
      <c r="C108" s="131"/>
      <c r="D108" s="214">
        <f>D109+D111+D113+D112+D110+D114</f>
        <v>200000</v>
      </c>
      <c r="E108" s="214">
        <f t="shared" ref="E108:F108" si="36">E109+E111+E113+E112+E110+E114</f>
        <v>0</v>
      </c>
      <c r="F108" s="214">
        <f t="shared" si="36"/>
        <v>200000</v>
      </c>
    </row>
    <row r="109" spans="1:6" ht="39.75" customHeight="1">
      <c r="A109" s="50" t="s">
        <v>386</v>
      </c>
      <c r="B109" s="49">
        <v>1210100500</v>
      </c>
      <c r="C109" s="131">
        <v>200</v>
      </c>
      <c r="D109" s="214">
        <v>10000</v>
      </c>
      <c r="E109" s="98"/>
      <c r="F109" s="214">
        <f t="shared" ref="F109:F114" si="37">D109+E109</f>
        <v>10000</v>
      </c>
    </row>
    <row r="110" spans="1:6" ht="53.25" customHeight="1">
      <c r="A110" s="50" t="s">
        <v>432</v>
      </c>
      <c r="B110" s="49">
        <v>1210100500</v>
      </c>
      <c r="C110" s="131">
        <v>600</v>
      </c>
      <c r="D110" s="214">
        <v>10000</v>
      </c>
      <c r="E110" s="98"/>
      <c r="F110" s="214">
        <f t="shared" si="37"/>
        <v>10000</v>
      </c>
    </row>
    <row r="111" spans="1:6" ht="39" customHeight="1">
      <c r="A111" s="50" t="s">
        <v>168</v>
      </c>
      <c r="B111" s="28">
        <v>1210100510</v>
      </c>
      <c r="C111" s="131">
        <v>200</v>
      </c>
      <c r="D111" s="214">
        <v>150000</v>
      </c>
      <c r="E111" s="98"/>
      <c r="F111" s="214">
        <f t="shared" si="37"/>
        <v>150000</v>
      </c>
    </row>
    <row r="112" spans="1:6" ht="53.25" customHeight="1">
      <c r="A112" s="50" t="s">
        <v>419</v>
      </c>
      <c r="B112" s="28">
        <v>1210100510</v>
      </c>
      <c r="C112" s="131">
        <v>600</v>
      </c>
      <c r="D112" s="214">
        <v>20000</v>
      </c>
      <c r="E112" s="98"/>
      <c r="F112" s="214">
        <f t="shared" si="37"/>
        <v>20000</v>
      </c>
    </row>
    <row r="113" spans="1:6" ht="53.25" customHeight="1">
      <c r="A113" s="50" t="s">
        <v>340</v>
      </c>
      <c r="B113" s="28">
        <v>1210100520</v>
      </c>
      <c r="C113" s="131">
        <v>200</v>
      </c>
      <c r="D113" s="214"/>
      <c r="E113" s="98"/>
      <c r="F113" s="214">
        <f t="shared" si="37"/>
        <v>0</v>
      </c>
    </row>
    <row r="114" spans="1:6" ht="54.75" customHeight="1">
      <c r="A114" s="122" t="s">
        <v>433</v>
      </c>
      <c r="B114" s="28">
        <v>1210100520</v>
      </c>
      <c r="C114" s="131">
        <v>600</v>
      </c>
      <c r="D114" s="214">
        <v>10000</v>
      </c>
      <c r="E114" s="98"/>
      <c r="F114" s="214">
        <f t="shared" si="37"/>
        <v>10000</v>
      </c>
    </row>
    <row r="115" spans="1:6" ht="27.75" customHeight="1">
      <c r="A115" s="72" t="s">
        <v>145</v>
      </c>
      <c r="B115" s="61">
        <v>1400000000</v>
      </c>
      <c r="C115" s="132"/>
      <c r="D115" s="97">
        <f t="shared" ref="D115:F116" si="38">D116</f>
        <v>50000</v>
      </c>
      <c r="E115" s="97">
        <f t="shared" si="38"/>
        <v>0</v>
      </c>
      <c r="F115" s="97">
        <f t="shared" si="38"/>
        <v>50000</v>
      </c>
    </row>
    <row r="116" spans="1:6" ht="63" customHeight="1">
      <c r="A116" s="50" t="s">
        <v>146</v>
      </c>
      <c r="B116" s="28">
        <v>1410000000</v>
      </c>
      <c r="C116" s="131"/>
      <c r="D116" s="214">
        <f t="shared" si="38"/>
        <v>50000</v>
      </c>
      <c r="E116" s="214">
        <f t="shared" si="38"/>
        <v>0</v>
      </c>
      <c r="F116" s="214">
        <f t="shared" si="38"/>
        <v>50000</v>
      </c>
    </row>
    <row r="117" spans="1:6" ht="25.5" customHeight="1">
      <c r="A117" s="50" t="s">
        <v>147</v>
      </c>
      <c r="B117" s="28">
        <v>1410100000</v>
      </c>
      <c r="C117" s="131"/>
      <c r="D117" s="214">
        <f t="shared" ref="D117:F117" si="39">D118+D119</f>
        <v>50000</v>
      </c>
      <c r="E117" s="214">
        <f t="shared" si="39"/>
        <v>0</v>
      </c>
      <c r="F117" s="214">
        <f t="shared" si="39"/>
        <v>50000</v>
      </c>
    </row>
    <row r="118" spans="1:6" ht="38.25" customHeight="1">
      <c r="A118" s="50" t="s">
        <v>169</v>
      </c>
      <c r="B118" s="28">
        <v>1410100700</v>
      </c>
      <c r="C118" s="131">
        <v>200</v>
      </c>
      <c r="D118" s="214">
        <v>20000</v>
      </c>
      <c r="E118" s="98"/>
      <c r="F118" s="214">
        <f>D118+E118</f>
        <v>20000</v>
      </c>
    </row>
    <row r="119" spans="1:6" ht="51.75" customHeight="1">
      <c r="A119" s="50" t="s">
        <v>170</v>
      </c>
      <c r="B119" s="28">
        <v>1410100710</v>
      </c>
      <c r="C119" s="131">
        <v>200</v>
      </c>
      <c r="D119" s="214">
        <v>30000</v>
      </c>
      <c r="E119" s="98"/>
      <c r="F119" s="214">
        <f>D119+E119</f>
        <v>30000</v>
      </c>
    </row>
    <row r="120" spans="1:6" ht="35.25" customHeight="1">
      <c r="A120" s="72" t="s">
        <v>194</v>
      </c>
      <c r="B120" s="61">
        <v>1600000000</v>
      </c>
      <c r="C120" s="131"/>
      <c r="D120" s="97">
        <f t="shared" ref="D120:F122" si="40">D121</f>
        <v>500000</v>
      </c>
      <c r="E120" s="97">
        <f t="shared" si="40"/>
        <v>0</v>
      </c>
      <c r="F120" s="97">
        <f t="shared" si="40"/>
        <v>500000</v>
      </c>
    </row>
    <row r="121" spans="1:6" ht="38.25" customHeight="1">
      <c r="A121" s="50" t="s">
        <v>195</v>
      </c>
      <c r="B121" s="28">
        <v>1620000000</v>
      </c>
      <c r="C121" s="131"/>
      <c r="D121" s="214">
        <f t="shared" si="40"/>
        <v>500000</v>
      </c>
      <c r="E121" s="214">
        <f t="shared" si="40"/>
        <v>0</v>
      </c>
      <c r="F121" s="214">
        <f t="shared" si="40"/>
        <v>500000</v>
      </c>
    </row>
    <row r="122" spans="1:6" ht="35.25" customHeight="1">
      <c r="A122" s="50" t="s">
        <v>196</v>
      </c>
      <c r="B122" s="28">
        <v>1620100000</v>
      </c>
      <c r="C122" s="131"/>
      <c r="D122" s="214">
        <f>D123</f>
        <v>500000</v>
      </c>
      <c r="E122" s="214">
        <f t="shared" si="40"/>
        <v>0</v>
      </c>
      <c r="F122" s="214">
        <f t="shared" si="40"/>
        <v>500000</v>
      </c>
    </row>
    <row r="123" spans="1:6" ht="104.25" customHeight="1">
      <c r="A123" s="27" t="s">
        <v>197</v>
      </c>
      <c r="B123" s="28">
        <v>1620120300</v>
      </c>
      <c r="C123" s="131">
        <v>200</v>
      </c>
      <c r="D123" s="214">
        <v>500000</v>
      </c>
      <c r="E123" s="98"/>
      <c r="F123" s="214">
        <f>D123+E123</f>
        <v>500000</v>
      </c>
    </row>
    <row r="124" spans="1:6" ht="66" customHeight="1">
      <c r="A124" s="72" t="s">
        <v>198</v>
      </c>
      <c r="B124" s="61">
        <v>1700000000</v>
      </c>
      <c r="C124" s="132"/>
      <c r="D124" s="97">
        <f>D125+D128</f>
        <v>6222722.7799999993</v>
      </c>
      <c r="E124" s="97">
        <f t="shared" ref="E124:F124" si="41">E125+E128</f>
        <v>0</v>
      </c>
      <c r="F124" s="97">
        <f t="shared" si="41"/>
        <v>6222722.7799999993</v>
      </c>
    </row>
    <row r="125" spans="1:6" ht="51.75" customHeight="1">
      <c r="A125" s="50" t="s">
        <v>199</v>
      </c>
      <c r="B125" s="28">
        <v>1710000000</v>
      </c>
      <c r="C125" s="131"/>
      <c r="D125" s="214">
        <f t="shared" ref="D125:F126" si="42">D126</f>
        <v>2388000</v>
      </c>
      <c r="E125" s="214">
        <f t="shared" si="42"/>
        <v>1000000</v>
      </c>
      <c r="F125" s="214">
        <f t="shared" si="42"/>
        <v>3388000</v>
      </c>
    </row>
    <row r="126" spans="1:6" ht="39" customHeight="1">
      <c r="A126" s="29" t="s">
        <v>200</v>
      </c>
      <c r="B126" s="28">
        <v>1710100000</v>
      </c>
      <c r="C126" s="131"/>
      <c r="D126" s="214">
        <f>D127</f>
        <v>2388000</v>
      </c>
      <c r="E126" s="214">
        <f t="shared" si="42"/>
        <v>1000000</v>
      </c>
      <c r="F126" s="214">
        <f t="shared" si="42"/>
        <v>3388000</v>
      </c>
    </row>
    <row r="127" spans="1:6" ht="50.25" customHeight="1">
      <c r="A127" s="27" t="s">
        <v>675</v>
      </c>
      <c r="B127" s="28">
        <v>1710108010</v>
      </c>
      <c r="C127" s="131">
        <v>500</v>
      </c>
      <c r="D127" s="214">
        <v>2388000</v>
      </c>
      <c r="E127" s="98">
        <v>1000000</v>
      </c>
      <c r="F127" s="214">
        <f>D127+E127</f>
        <v>3388000</v>
      </c>
    </row>
    <row r="128" spans="1:6" ht="50.25" customHeight="1">
      <c r="A128" s="27" t="s">
        <v>201</v>
      </c>
      <c r="B128" s="28">
        <v>1720000000</v>
      </c>
      <c r="C128" s="131"/>
      <c r="D128" s="214">
        <f t="shared" ref="D128:F129" si="43">D129</f>
        <v>3834722.78</v>
      </c>
      <c r="E128" s="214">
        <f t="shared" si="43"/>
        <v>-1000000</v>
      </c>
      <c r="F128" s="214">
        <f t="shared" si="43"/>
        <v>2834722.78</v>
      </c>
    </row>
    <row r="129" spans="1:6" ht="42" customHeight="1">
      <c r="A129" s="29" t="s">
        <v>202</v>
      </c>
      <c r="B129" s="28">
        <v>1720100000</v>
      </c>
      <c r="C129" s="131"/>
      <c r="D129" s="214">
        <f>D130</f>
        <v>3834722.78</v>
      </c>
      <c r="E129" s="214">
        <f t="shared" si="43"/>
        <v>-1000000</v>
      </c>
      <c r="F129" s="214">
        <f t="shared" si="43"/>
        <v>2834722.78</v>
      </c>
    </row>
    <row r="130" spans="1:6" ht="72" customHeight="1">
      <c r="A130" s="27" t="s">
        <v>215</v>
      </c>
      <c r="B130" s="49">
        <v>1720120410</v>
      </c>
      <c r="C130" s="131">
        <v>200</v>
      </c>
      <c r="D130" s="214">
        <v>3834722.78</v>
      </c>
      <c r="E130" s="98">
        <v>-1000000</v>
      </c>
      <c r="F130" s="214">
        <f>D130+E130</f>
        <v>2834722.78</v>
      </c>
    </row>
    <row r="131" spans="1:6" ht="39.75" customHeight="1">
      <c r="A131" s="72" t="s">
        <v>676</v>
      </c>
      <c r="B131" s="61">
        <v>2000000000</v>
      </c>
      <c r="C131" s="131"/>
      <c r="D131" s="97">
        <f>D132</f>
        <v>30000</v>
      </c>
      <c r="E131" s="97">
        <f t="shared" ref="E131:F133" si="44">E132</f>
        <v>0</v>
      </c>
      <c r="F131" s="97">
        <f t="shared" si="44"/>
        <v>30000</v>
      </c>
    </row>
    <row r="132" spans="1:6" ht="36.75" customHeight="1">
      <c r="A132" s="50" t="s">
        <v>677</v>
      </c>
      <c r="B132" s="28">
        <v>2010000000</v>
      </c>
      <c r="C132" s="131"/>
      <c r="D132" s="214">
        <f>D133</f>
        <v>30000</v>
      </c>
      <c r="E132" s="214">
        <f t="shared" si="44"/>
        <v>0</v>
      </c>
      <c r="F132" s="214">
        <f t="shared" si="44"/>
        <v>30000</v>
      </c>
    </row>
    <row r="133" spans="1:6" ht="36" customHeight="1">
      <c r="A133" s="50" t="s">
        <v>678</v>
      </c>
      <c r="B133" s="28">
        <v>2010100000</v>
      </c>
      <c r="C133" s="131"/>
      <c r="D133" s="214">
        <f>D134</f>
        <v>30000</v>
      </c>
      <c r="E133" s="214">
        <f t="shared" si="44"/>
        <v>0</v>
      </c>
      <c r="F133" s="214">
        <f t="shared" si="44"/>
        <v>30000</v>
      </c>
    </row>
    <row r="134" spans="1:6" ht="51" customHeight="1">
      <c r="A134" s="50" t="s">
        <v>679</v>
      </c>
      <c r="B134" s="28">
        <v>2010100940</v>
      </c>
      <c r="C134" s="131">
        <v>200</v>
      </c>
      <c r="D134" s="214">
        <v>30000</v>
      </c>
      <c r="E134" s="98"/>
      <c r="F134" s="214">
        <f>D134+E134</f>
        <v>30000</v>
      </c>
    </row>
    <row r="135" spans="1:6" ht="39.75" customHeight="1">
      <c r="A135" s="55" t="s">
        <v>712</v>
      </c>
      <c r="B135" s="62" t="s">
        <v>547</v>
      </c>
      <c r="C135" s="28"/>
      <c r="D135" s="97">
        <f>D136+D149+D162+D166+D187+D195+D206+D211+D216</f>
        <v>141599277.93000001</v>
      </c>
      <c r="E135" s="97">
        <f t="shared" ref="E135:F135" si="45">E136+E149+E162+E166+E187+E195+E206+E211+E216</f>
        <v>3223860</v>
      </c>
      <c r="F135" s="97">
        <f t="shared" si="45"/>
        <v>144823137.93000001</v>
      </c>
    </row>
    <row r="136" spans="1:6" ht="14.25">
      <c r="A136" s="55" t="s">
        <v>81</v>
      </c>
      <c r="B136" s="62" t="s">
        <v>548</v>
      </c>
      <c r="C136" s="61"/>
      <c r="D136" s="97">
        <f>D137+D146</f>
        <v>15277987.039999999</v>
      </c>
      <c r="E136" s="97">
        <f t="shared" ref="E136:F136" si="46">E137+E146</f>
        <v>2911860</v>
      </c>
      <c r="F136" s="97">
        <f t="shared" si="46"/>
        <v>18189847.039999999</v>
      </c>
    </row>
    <row r="137" spans="1:6" ht="25.5">
      <c r="A137" s="58" t="s">
        <v>82</v>
      </c>
      <c r="B137" s="129" t="s">
        <v>549</v>
      </c>
      <c r="C137" s="49"/>
      <c r="D137" s="214">
        <f>D140+D141+D142+D139+D143+D144+D145+D138</f>
        <v>15182887.039999999</v>
      </c>
      <c r="E137" s="229">
        <f t="shared" ref="E137:F137" si="47">E140+E141+E142+E139+E143+E144+E145+E138</f>
        <v>2911860</v>
      </c>
      <c r="F137" s="229">
        <f t="shared" si="47"/>
        <v>18094747.039999999</v>
      </c>
    </row>
    <row r="138" spans="1:6" ht="51">
      <c r="A138" s="70" t="s">
        <v>884</v>
      </c>
      <c r="B138" s="224" t="s">
        <v>775</v>
      </c>
      <c r="C138" s="49">
        <v>200</v>
      </c>
      <c r="D138" s="229"/>
      <c r="E138" s="229">
        <v>500000</v>
      </c>
      <c r="F138" s="229">
        <f>D138+E138</f>
        <v>500000</v>
      </c>
    </row>
    <row r="139" spans="1:6" ht="50.25" customHeight="1">
      <c r="A139" s="70" t="s">
        <v>774</v>
      </c>
      <c r="B139" s="149" t="s">
        <v>775</v>
      </c>
      <c r="C139" s="49">
        <v>600</v>
      </c>
      <c r="D139" s="214">
        <v>1100000</v>
      </c>
      <c r="E139" s="214">
        <v>350000</v>
      </c>
      <c r="F139" s="214">
        <f>D139+E139</f>
        <v>1450000</v>
      </c>
    </row>
    <row r="140" spans="1:6" ht="52.5" customHeight="1">
      <c r="A140" s="29" t="s">
        <v>713</v>
      </c>
      <c r="B140" s="129" t="s">
        <v>550</v>
      </c>
      <c r="C140" s="131">
        <v>200</v>
      </c>
      <c r="D140" s="214">
        <v>2022700</v>
      </c>
      <c r="E140" s="98">
        <v>1560000</v>
      </c>
      <c r="F140" s="214">
        <f>D140+E140</f>
        <v>3582700</v>
      </c>
    </row>
    <row r="141" spans="1:6" ht="54" customHeight="1">
      <c r="A141" s="29" t="s">
        <v>714</v>
      </c>
      <c r="B141" s="129" t="s">
        <v>550</v>
      </c>
      <c r="C141" s="131">
        <v>600</v>
      </c>
      <c r="D141" s="214">
        <v>5607000</v>
      </c>
      <c r="E141" s="98">
        <v>219860</v>
      </c>
      <c r="F141" s="214">
        <f>D141+E141</f>
        <v>5826860</v>
      </c>
    </row>
    <row r="142" spans="1:6" ht="49.5" customHeight="1">
      <c r="A142" s="50" t="s">
        <v>715</v>
      </c>
      <c r="B142" s="129" t="s">
        <v>551</v>
      </c>
      <c r="C142" s="131">
        <v>200</v>
      </c>
      <c r="D142" s="214">
        <v>815400</v>
      </c>
      <c r="E142" s="98">
        <v>282000</v>
      </c>
      <c r="F142" s="214">
        <f>D142+E142</f>
        <v>1097400</v>
      </c>
    </row>
    <row r="143" spans="1:6" ht="90" customHeight="1">
      <c r="A143" s="58" t="s">
        <v>779</v>
      </c>
      <c r="B143" s="149" t="s">
        <v>776</v>
      </c>
      <c r="C143" s="150">
        <v>600</v>
      </c>
      <c r="D143" s="214">
        <v>1117171.53</v>
      </c>
      <c r="E143" s="98"/>
      <c r="F143" s="214">
        <f t="shared" ref="F143:F145" si="48">D143+E143</f>
        <v>1117171.53</v>
      </c>
    </row>
    <row r="144" spans="1:6" ht="70.5" customHeight="1">
      <c r="A144" s="58" t="s">
        <v>780</v>
      </c>
      <c r="B144" s="149" t="s">
        <v>777</v>
      </c>
      <c r="C144" s="150">
        <v>600</v>
      </c>
      <c r="D144" s="98">
        <v>2259401.11</v>
      </c>
      <c r="E144" s="98"/>
      <c r="F144" s="214">
        <f t="shared" si="48"/>
        <v>2259401.11</v>
      </c>
    </row>
    <row r="145" spans="1:6" ht="65.25" customHeight="1">
      <c r="A145" s="29" t="s">
        <v>858</v>
      </c>
      <c r="B145" s="149" t="s">
        <v>778</v>
      </c>
      <c r="C145" s="150">
        <v>200</v>
      </c>
      <c r="D145" s="214">
        <v>2261214.4</v>
      </c>
      <c r="E145" s="98"/>
      <c r="F145" s="214">
        <f t="shared" si="48"/>
        <v>2261214.4</v>
      </c>
    </row>
    <row r="146" spans="1:6" ht="28.5" customHeight="1">
      <c r="A146" s="29" t="s">
        <v>90</v>
      </c>
      <c r="B146" s="129" t="s">
        <v>552</v>
      </c>
      <c r="C146" s="131"/>
      <c r="D146" s="214">
        <f>D147+D148</f>
        <v>95100</v>
      </c>
      <c r="E146" s="214">
        <f>E147+E148</f>
        <v>0</v>
      </c>
      <c r="F146" s="214">
        <f>F147+F148</f>
        <v>95100</v>
      </c>
    </row>
    <row r="147" spans="1:6" ht="42" customHeight="1">
      <c r="A147" s="29" t="s">
        <v>153</v>
      </c>
      <c r="B147" s="129" t="s">
        <v>553</v>
      </c>
      <c r="C147" s="52">
        <v>200</v>
      </c>
      <c r="D147" s="214">
        <v>45100</v>
      </c>
      <c r="E147" s="171"/>
      <c r="F147" s="214">
        <f>D147+E147</f>
        <v>45100</v>
      </c>
    </row>
    <row r="148" spans="1:6" ht="25.5">
      <c r="A148" s="29" t="s">
        <v>680</v>
      </c>
      <c r="B148" s="129" t="s">
        <v>553</v>
      </c>
      <c r="C148" s="52">
        <v>300</v>
      </c>
      <c r="D148" s="214">
        <v>50000</v>
      </c>
      <c r="E148" s="171"/>
      <c r="F148" s="214">
        <f>D148+E148</f>
        <v>50000</v>
      </c>
    </row>
    <row r="149" spans="1:6" ht="41.25" customHeight="1">
      <c r="A149" s="63" t="s">
        <v>91</v>
      </c>
      <c r="B149" s="56" t="s">
        <v>554</v>
      </c>
      <c r="C149" s="52"/>
      <c r="D149" s="97">
        <f t="shared" ref="D149:F149" si="49">D150</f>
        <v>3138564.57</v>
      </c>
      <c r="E149" s="97">
        <f t="shared" si="49"/>
        <v>0</v>
      </c>
      <c r="F149" s="97">
        <f t="shared" si="49"/>
        <v>3138564.57</v>
      </c>
    </row>
    <row r="150" spans="1:6" ht="41.25" customHeight="1">
      <c r="A150" s="29" t="s">
        <v>92</v>
      </c>
      <c r="B150" s="129" t="s">
        <v>555</v>
      </c>
      <c r="C150" s="52"/>
      <c r="D150" s="214">
        <f>SUM(D157:D161)+D151+D152+D153+D154+D155+D156</f>
        <v>3138564.57</v>
      </c>
      <c r="E150" s="229">
        <f t="shared" ref="E150:F150" si="50">SUM(E157:E161)+E151+E152+E153+E154+E155+E156</f>
        <v>0</v>
      </c>
      <c r="F150" s="229">
        <f t="shared" si="50"/>
        <v>3138564.57</v>
      </c>
    </row>
    <row r="151" spans="1:6" ht="67.5" customHeight="1">
      <c r="A151" s="29" t="s">
        <v>542</v>
      </c>
      <c r="B151" s="129" t="s">
        <v>571</v>
      </c>
      <c r="C151" s="52">
        <v>200</v>
      </c>
      <c r="D151" s="214">
        <v>465100</v>
      </c>
      <c r="E151" s="171">
        <v>-9400</v>
      </c>
      <c r="F151" s="214">
        <f>D151+E151</f>
        <v>455700</v>
      </c>
    </row>
    <row r="152" spans="1:6" ht="64.5" customHeight="1">
      <c r="A152" s="29" t="s">
        <v>543</v>
      </c>
      <c r="B152" s="129" t="s">
        <v>571</v>
      </c>
      <c r="C152" s="52">
        <v>600</v>
      </c>
      <c r="D152" s="214">
        <v>1251264.44</v>
      </c>
      <c r="E152" s="171">
        <v>-28700</v>
      </c>
      <c r="F152" s="214">
        <f>D152+E152</f>
        <v>1222564.44</v>
      </c>
    </row>
    <row r="153" spans="1:6" ht="54" customHeight="1">
      <c r="A153" s="29" t="s">
        <v>876</v>
      </c>
      <c r="B153" s="149" t="s">
        <v>781</v>
      </c>
      <c r="C153" s="52">
        <v>200</v>
      </c>
      <c r="D153" s="214">
        <v>164832</v>
      </c>
      <c r="E153" s="171"/>
      <c r="F153" s="214">
        <f t="shared" ref="F153:F156" si="51">D153+E153</f>
        <v>164832</v>
      </c>
    </row>
    <row r="154" spans="1:6" ht="56.25" customHeight="1">
      <c r="A154" s="29" t="s">
        <v>877</v>
      </c>
      <c r="B154" s="149" t="s">
        <v>781</v>
      </c>
      <c r="C154" s="52">
        <v>600</v>
      </c>
      <c r="D154" s="214">
        <v>521724</v>
      </c>
      <c r="E154" s="171"/>
      <c r="F154" s="214">
        <f t="shared" si="51"/>
        <v>521724</v>
      </c>
    </row>
    <row r="155" spans="1:6" ht="56.25" customHeight="1">
      <c r="A155" s="29" t="s">
        <v>885</v>
      </c>
      <c r="B155" s="224" t="s">
        <v>886</v>
      </c>
      <c r="C155" s="52">
        <v>200</v>
      </c>
      <c r="D155" s="229"/>
      <c r="E155" s="171">
        <v>9400</v>
      </c>
      <c r="F155" s="229">
        <f t="shared" si="51"/>
        <v>9400</v>
      </c>
    </row>
    <row r="156" spans="1:6" ht="56.25" customHeight="1">
      <c r="A156" s="29" t="s">
        <v>887</v>
      </c>
      <c r="B156" s="224" t="s">
        <v>886</v>
      </c>
      <c r="C156" s="52">
        <v>600</v>
      </c>
      <c r="D156" s="229"/>
      <c r="E156" s="171">
        <v>28700</v>
      </c>
      <c r="F156" s="229">
        <f t="shared" si="51"/>
        <v>28700</v>
      </c>
    </row>
    <row r="157" spans="1:6" ht="90.75" customHeight="1">
      <c r="A157" s="48" t="s">
        <v>154</v>
      </c>
      <c r="B157" s="149" t="s">
        <v>556</v>
      </c>
      <c r="C157" s="131">
        <v>200</v>
      </c>
      <c r="D157" s="214">
        <v>72690</v>
      </c>
      <c r="E157" s="98"/>
      <c r="F157" s="214">
        <f>D157+E157</f>
        <v>72690</v>
      </c>
    </row>
    <row r="158" spans="1:6" ht="108" customHeight="1">
      <c r="A158" s="48" t="s">
        <v>524</v>
      </c>
      <c r="B158" s="129" t="s">
        <v>556</v>
      </c>
      <c r="C158" s="130">
        <v>600</v>
      </c>
      <c r="D158" s="211">
        <v>36345</v>
      </c>
      <c r="E158" s="172"/>
      <c r="F158" s="214">
        <f>D158+E158</f>
        <v>36345</v>
      </c>
    </row>
    <row r="159" spans="1:6" ht="15" customHeight="1">
      <c r="A159" s="284" t="s">
        <v>342</v>
      </c>
      <c r="B159" s="286" t="s">
        <v>557</v>
      </c>
      <c r="C159" s="288">
        <v>200</v>
      </c>
      <c r="D159" s="290">
        <v>24841</v>
      </c>
      <c r="E159" s="299"/>
      <c r="F159" s="290">
        <f>D159+E159</f>
        <v>24841</v>
      </c>
    </row>
    <row r="160" spans="1:6" ht="111.75" customHeight="1">
      <c r="A160" s="285"/>
      <c r="B160" s="287"/>
      <c r="C160" s="289"/>
      <c r="D160" s="291"/>
      <c r="E160" s="300"/>
      <c r="F160" s="291"/>
    </row>
    <row r="161" spans="1:6" ht="77.25" customHeight="1">
      <c r="A161" s="50" t="s">
        <v>343</v>
      </c>
      <c r="B161" s="129" t="s">
        <v>558</v>
      </c>
      <c r="C161" s="131">
        <v>300</v>
      </c>
      <c r="D161" s="214">
        <v>601768.13</v>
      </c>
      <c r="E161" s="98"/>
      <c r="F161" s="214">
        <f>D161+E161</f>
        <v>601768.13</v>
      </c>
    </row>
    <row r="162" spans="1:6" ht="27.75" customHeight="1">
      <c r="A162" s="60" t="s">
        <v>139</v>
      </c>
      <c r="B162" s="56" t="s">
        <v>559</v>
      </c>
      <c r="C162" s="64"/>
      <c r="D162" s="97">
        <f t="shared" ref="D162:F162" si="52">D163</f>
        <v>506400</v>
      </c>
      <c r="E162" s="97">
        <f t="shared" si="52"/>
        <v>0</v>
      </c>
      <c r="F162" s="97">
        <f t="shared" si="52"/>
        <v>506400</v>
      </c>
    </row>
    <row r="163" spans="1:6" ht="28.5" customHeight="1">
      <c r="A163" s="29" t="s">
        <v>140</v>
      </c>
      <c r="B163" s="129" t="s">
        <v>560</v>
      </c>
      <c r="C163" s="131"/>
      <c r="D163" s="214">
        <f t="shared" ref="D163:F163" si="53">D164+D165</f>
        <v>506400</v>
      </c>
      <c r="E163" s="214">
        <f t="shared" si="53"/>
        <v>0</v>
      </c>
      <c r="F163" s="214">
        <f t="shared" si="53"/>
        <v>506400</v>
      </c>
    </row>
    <row r="164" spans="1:6" ht="54.75" customHeight="1">
      <c r="A164" s="29" t="s">
        <v>155</v>
      </c>
      <c r="B164" s="129" t="s">
        <v>561</v>
      </c>
      <c r="C164" s="131">
        <v>200</v>
      </c>
      <c r="D164" s="214">
        <v>466400</v>
      </c>
      <c r="E164" s="98"/>
      <c r="F164" s="214">
        <f>D164+E164</f>
        <v>466400</v>
      </c>
    </row>
    <row r="165" spans="1:6" ht="67.5" customHeight="1">
      <c r="A165" s="29" t="s">
        <v>141</v>
      </c>
      <c r="B165" s="129" t="s">
        <v>561</v>
      </c>
      <c r="C165" s="131">
        <v>600</v>
      </c>
      <c r="D165" s="214">
        <v>40000</v>
      </c>
      <c r="E165" s="98"/>
      <c r="F165" s="214">
        <f>D165+E165</f>
        <v>40000</v>
      </c>
    </row>
    <row r="166" spans="1:6" ht="28.5" customHeight="1">
      <c r="A166" s="60" t="s">
        <v>93</v>
      </c>
      <c r="B166" s="56" t="s">
        <v>562</v>
      </c>
      <c r="C166" s="131"/>
      <c r="D166" s="97">
        <f t="shared" ref="D166:F166" si="54">D167+D175</f>
        <v>49124694</v>
      </c>
      <c r="E166" s="97">
        <f t="shared" si="54"/>
        <v>82000</v>
      </c>
      <c r="F166" s="97">
        <f t="shared" si="54"/>
        <v>49206694</v>
      </c>
    </row>
    <row r="167" spans="1:6" ht="25.5">
      <c r="A167" s="29" t="s">
        <v>94</v>
      </c>
      <c r="B167" s="129" t="s">
        <v>563</v>
      </c>
      <c r="C167" s="131"/>
      <c r="D167" s="214">
        <f>D168+D169+D170+D171+D172+D173+D174</f>
        <v>9123596</v>
      </c>
      <c r="E167" s="214">
        <f t="shared" ref="E167:F167" si="55">E168+E169+E170+E171+E172+E173+E174</f>
        <v>-221500</v>
      </c>
      <c r="F167" s="214">
        <f t="shared" si="55"/>
        <v>8902096</v>
      </c>
    </row>
    <row r="168" spans="1:6" ht="79.5" customHeight="1">
      <c r="A168" s="29" t="s">
        <v>83</v>
      </c>
      <c r="B168" s="129" t="s">
        <v>564</v>
      </c>
      <c r="C168" s="131">
        <v>100</v>
      </c>
      <c r="D168" s="214">
        <v>1914600</v>
      </c>
      <c r="E168" s="98">
        <v>-182200</v>
      </c>
      <c r="F168" s="214">
        <f t="shared" ref="F168:F174" si="56">D168+E168</f>
        <v>1732400</v>
      </c>
    </row>
    <row r="169" spans="1:6" ht="57.75" customHeight="1">
      <c r="A169" s="29" t="s">
        <v>156</v>
      </c>
      <c r="B169" s="128" t="s">
        <v>564</v>
      </c>
      <c r="C169" s="131">
        <v>200</v>
      </c>
      <c r="D169" s="214">
        <v>3425100</v>
      </c>
      <c r="E169" s="98"/>
      <c r="F169" s="214">
        <f t="shared" si="56"/>
        <v>3425100</v>
      </c>
    </row>
    <row r="170" spans="1:6" ht="43.5" customHeight="1">
      <c r="A170" s="29" t="s">
        <v>84</v>
      </c>
      <c r="B170" s="129" t="s">
        <v>564</v>
      </c>
      <c r="C170" s="131">
        <v>800</v>
      </c>
      <c r="D170" s="214">
        <v>188800</v>
      </c>
      <c r="E170" s="98"/>
      <c r="F170" s="214">
        <f t="shared" si="56"/>
        <v>188800</v>
      </c>
    </row>
    <row r="171" spans="1:6" ht="40.5" customHeight="1">
      <c r="A171" s="29" t="s">
        <v>157</v>
      </c>
      <c r="B171" s="129" t="s">
        <v>565</v>
      </c>
      <c r="C171" s="131">
        <v>200</v>
      </c>
      <c r="D171" s="214">
        <v>1413400</v>
      </c>
      <c r="E171" s="98"/>
      <c r="F171" s="214">
        <f t="shared" si="56"/>
        <v>1413400</v>
      </c>
    </row>
    <row r="172" spans="1:6" ht="25.5">
      <c r="A172" s="29" t="s">
        <v>158</v>
      </c>
      <c r="B172" s="129" t="s">
        <v>566</v>
      </c>
      <c r="C172" s="131">
        <v>200</v>
      </c>
      <c r="D172" s="214">
        <v>1371500</v>
      </c>
      <c r="E172" s="98"/>
      <c r="F172" s="214">
        <f t="shared" si="56"/>
        <v>1371500</v>
      </c>
    </row>
    <row r="173" spans="1:6" ht="65.25" customHeight="1">
      <c r="A173" s="57" t="s">
        <v>494</v>
      </c>
      <c r="B173" s="129" t="s">
        <v>567</v>
      </c>
      <c r="C173" s="131">
        <v>100</v>
      </c>
      <c r="D173" s="214">
        <v>600594</v>
      </c>
      <c r="E173" s="98">
        <v>-28300</v>
      </c>
      <c r="F173" s="214">
        <f t="shared" si="56"/>
        <v>572294</v>
      </c>
    </row>
    <row r="174" spans="1:6" ht="78" customHeight="1">
      <c r="A174" s="57" t="s">
        <v>495</v>
      </c>
      <c r="B174" s="129" t="s">
        <v>568</v>
      </c>
      <c r="C174" s="131">
        <v>100</v>
      </c>
      <c r="D174" s="214">
        <v>209602</v>
      </c>
      <c r="E174" s="98">
        <v>-11000</v>
      </c>
      <c r="F174" s="214">
        <f t="shared" si="56"/>
        <v>198602</v>
      </c>
    </row>
    <row r="175" spans="1:6" ht="15.75" customHeight="1">
      <c r="A175" s="29" t="s">
        <v>95</v>
      </c>
      <c r="B175" s="129" t="s">
        <v>569</v>
      </c>
      <c r="C175" s="131"/>
      <c r="D175" s="214">
        <f>D176+D177+D178+D179+D180+D181+D182+D183+D184+D185+D186</f>
        <v>40001098</v>
      </c>
      <c r="E175" s="214">
        <f t="shared" ref="E175:F175" si="57">E176+E177+E178+E179+E180+E181+E182+E183+E184+E185+E186</f>
        <v>303500</v>
      </c>
      <c r="F175" s="214">
        <f t="shared" si="57"/>
        <v>40304598</v>
      </c>
    </row>
    <row r="176" spans="1:6" ht="91.5" customHeight="1">
      <c r="A176" s="29" t="s">
        <v>85</v>
      </c>
      <c r="B176" s="128" t="s">
        <v>570</v>
      </c>
      <c r="C176" s="130">
        <v>100</v>
      </c>
      <c r="D176" s="214">
        <v>908000</v>
      </c>
      <c r="E176" s="212">
        <v>182200</v>
      </c>
      <c r="F176" s="214">
        <f t="shared" ref="F176:F186" si="58">D176+E176</f>
        <v>1090200</v>
      </c>
    </row>
    <row r="177" spans="1:6" ht="66" customHeight="1">
      <c r="A177" s="58" t="s">
        <v>159</v>
      </c>
      <c r="B177" s="128" t="s">
        <v>570</v>
      </c>
      <c r="C177" s="131">
        <v>200</v>
      </c>
      <c r="D177" s="214">
        <v>10555090</v>
      </c>
      <c r="E177" s="98">
        <v>-48000</v>
      </c>
      <c r="F177" s="214">
        <f t="shared" si="58"/>
        <v>10507090</v>
      </c>
    </row>
    <row r="178" spans="1:6" ht="64.5" customHeight="1">
      <c r="A178" s="58" t="s">
        <v>86</v>
      </c>
      <c r="B178" s="128" t="s">
        <v>570</v>
      </c>
      <c r="C178" s="131">
        <v>600</v>
      </c>
      <c r="D178" s="214">
        <v>17078100</v>
      </c>
      <c r="E178" s="98">
        <v>130000</v>
      </c>
      <c r="F178" s="214">
        <f t="shared" si="58"/>
        <v>17208100</v>
      </c>
    </row>
    <row r="179" spans="1:6" ht="51" customHeight="1">
      <c r="A179" s="58" t="s">
        <v>87</v>
      </c>
      <c r="B179" s="128" t="s">
        <v>570</v>
      </c>
      <c r="C179" s="131">
        <v>800</v>
      </c>
      <c r="D179" s="214">
        <v>651200</v>
      </c>
      <c r="E179" s="98"/>
      <c r="F179" s="214">
        <f t="shared" si="58"/>
        <v>651200</v>
      </c>
    </row>
    <row r="180" spans="1:6" ht="64.5" customHeight="1">
      <c r="A180" s="29" t="s">
        <v>88</v>
      </c>
      <c r="B180" s="129" t="s">
        <v>572</v>
      </c>
      <c r="C180" s="131">
        <v>100</v>
      </c>
      <c r="D180" s="214">
        <v>6819300</v>
      </c>
      <c r="E180" s="98"/>
      <c r="F180" s="214">
        <f t="shared" si="58"/>
        <v>6819300</v>
      </c>
    </row>
    <row r="181" spans="1:6" ht="40.5" customHeight="1">
      <c r="A181" s="58" t="s">
        <v>160</v>
      </c>
      <c r="B181" s="129" t="s">
        <v>572</v>
      </c>
      <c r="C181" s="131">
        <v>200</v>
      </c>
      <c r="D181" s="214">
        <v>1544900</v>
      </c>
      <c r="E181" s="98"/>
      <c r="F181" s="214">
        <f t="shared" si="58"/>
        <v>1544900</v>
      </c>
    </row>
    <row r="182" spans="1:6" ht="29.25" customHeight="1">
      <c r="A182" s="58" t="s">
        <v>89</v>
      </c>
      <c r="B182" s="129" t="s">
        <v>572</v>
      </c>
      <c r="C182" s="131">
        <v>800</v>
      </c>
      <c r="D182" s="214">
        <v>5800</v>
      </c>
      <c r="E182" s="98"/>
      <c r="F182" s="214">
        <f t="shared" si="58"/>
        <v>5800</v>
      </c>
    </row>
    <row r="183" spans="1:6" ht="41.25" customHeight="1">
      <c r="A183" s="29" t="s">
        <v>157</v>
      </c>
      <c r="B183" s="129" t="s">
        <v>573</v>
      </c>
      <c r="C183" s="131">
        <v>200</v>
      </c>
      <c r="D183" s="214">
        <v>803300</v>
      </c>
      <c r="E183" s="98"/>
      <c r="F183" s="214">
        <f t="shared" si="58"/>
        <v>803300</v>
      </c>
    </row>
    <row r="184" spans="1:6" ht="25.5">
      <c r="A184" s="29" t="s">
        <v>158</v>
      </c>
      <c r="B184" s="129" t="s">
        <v>574</v>
      </c>
      <c r="C184" s="131">
        <v>200</v>
      </c>
      <c r="D184" s="214">
        <v>814800</v>
      </c>
      <c r="E184" s="98"/>
      <c r="F184" s="214">
        <f t="shared" si="58"/>
        <v>814800</v>
      </c>
    </row>
    <row r="185" spans="1:6" ht="66.75" customHeight="1">
      <c r="A185" s="57" t="s">
        <v>494</v>
      </c>
      <c r="B185" s="129" t="s">
        <v>575</v>
      </c>
      <c r="C185" s="131">
        <v>100</v>
      </c>
      <c r="D185" s="214">
        <v>43945</v>
      </c>
      <c r="E185" s="98">
        <v>28300</v>
      </c>
      <c r="F185" s="214">
        <f t="shared" si="58"/>
        <v>72245</v>
      </c>
    </row>
    <row r="186" spans="1:6" ht="78" customHeight="1">
      <c r="A186" s="57" t="s">
        <v>495</v>
      </c>
      <c r="B186" s="129" t="s">
        <v>576</v>
      </c>
      <c r="C186" s="131">
        <v>100</v>
      </c>
      <c r="D186" s="214">
        <v>776663</v>
      </c>
      <c r="E186" s="98">
        <v>11000</v>
      </c>
      <c r="F186" s="214">
        <f t="shared" si="58"/>
        <v>787663</v>
      </c>
    </row>
    <row r="187" spans="1:6" ht="54" customHeight="1">
      <c r="A187" s="65" t="s">
        <v>716</v>
      </c>
      <c r="B187" s="66" t="s">
        <v>577</v>
      </c>
      <c r="C187" s="131"/>
      <c r="D187" s="97">
        <f t="shared" ref="D187:F187" si="59">D188+D191</f>
        <v>67613150.25</v>
      </c>
      <c r="E187" s="97">
        <f t="shared" si="59"/>
        <v>0</v>
      </c>
      <c r="F187" s="97">
        <f t="shared" si="59"/>
        <v>67613150.25</v>
      </c>
    </row>
    <row r="188" spans="1:6" ht="21" customHeight="1">
      <c r="A188" s="29" t="s">
        <v>94</v>
      </c>
      <c r="B188" s="129" t="s">
        <v>578</v>
      </c>
      <c r="C188" s="131"/>
      <c r="D188" s="214">
        <f t="shared" ref="D188:F188" si="60">D189+D190</f>
        <v>8429371</v>
      </c>
      <c r="E188" s="214">
        <f t="shared" si="60"/>
        <v>0</v>
      </c>
      <c r="F188" s="214">
        <f t="shared" si="60"/>
        <v>8429371</v>
      </c>
    </row>
    <row r="189" spans="1:6" ht="143.25" customHeight="1">
      <c r="A189" s="29" t="s">
        <v>544</v>
      </c>
      <c r="B189" s="129" t="s">
        <v>579</v>
      </c>
      <c r="C189" s="131">
        <v>100</v>
      </c>
      <c r="D189" s="214">
        <v>8378775</v>
      </c>
      <c r="E189" s="98"/>
      <c r="F189" s="214">
        <f>D189+E189</f>
        <v>8378775</v>
      </c>
    </row>
    <row r="190" spans="1:6" ht="116.25" customHeight="1">
      <c r="A190" s="29" t="s">
        <v>533</v>
      </c>
      <c r="B190" s="129" t="s">
        <v>579</v>
      </c>
      <c r="C190" s="131">
        <v>200</v>
      </c>
      <c r="D190" s="214">
        <v>50596</v>
      </c>
      <c r="E190" s="98"/>
      <c r="F190" s="214">
        <f>D190+E190</f>
        <v>50596</v>
      </c>
    </row>
    <row r="191" spans="1:6" ht="15" customHeight="1">
      <c r="A191" s="29" t="s">
        <v>96</v>
      </c>
      <c r="B191" s="129" t="s">
        <v>580</v>
      </c>
      <c r="C191" s="130"/>
      <c r="D191" s="214">
        <f t="shared" ref="D191:F191" si="61">D192+D193+D194</f>
        <v>59183779.25</v>
      </c>
      <c r="E191" s="214">
        <f t="shared" si="61"/>
        <v>0</v>
      </c>
      <c r="F191" s="214">
        <f t="shared" si="61"/>
        <v>59183779.25</v>
      </c>
    </row>
    <row r="192" spans="1:6" ht="181.5" customHeight="1">
      <c r="A192" s="29" t="s">
        <v>344</v>
      </c>
      <c r="B192" s="129" t="s">
        <v>581</v>
      </c>
      <c r="C192" s="131">
        <v>100</v>
      </c>
      <c r="D192" s="214">
        <v>15849264.25</v>
      </c>
      <c r="E192" s="98"/>
      <c r="F192" s="214">
        <f>D192+E192</f>
        <v>15849264.25</v>
      </c>
    </row>
    <row r="193" spans="1:6" ht="154.5" customHeight="1">
      <c r="A193" s="29" t="s">
        <v>534</v>
      </c>
      <c r="B193" s="129" t="s">
        <v>581</v>
      </c>
      <c r="C193" s="131">
        <v>200</v>
      </c>
      <c r="D193" s="214">
        <v>210401</v>
      </c>
      <c r="E193" s="98"/>
      <c r="F193" s="214">
        <f>D193+E193</f>
        <v>210401</v>
      </c>
    </row>
    <row r="194" spans="1:6" ht="152.25" customHeight="1">
      <c r="A194" s="58" t="s">
        <v>535</v>
      </c>
      <c r="B194" s="129" t="s">
        <v>581</v>
      </c>
      <c r="C194" s="131">
        <v>600</v>
      </c>
      <c r="D194" s="214">
        <v>43124114</v>
      </c>
      <c r="E194" s="98"/>
      <c r="F194" s="214">
        <f>D194+E194</f>
        <v>43124114</v>
      </c>
    </row>
    <row r="195" spans="1:6" ht="26.25" customHeight="1">
      <c r="A195" s="63" t="s">
        <v>97</v>
      </c>
      <c r="B195" s="56" t="s">
        <v>582</v>
      </c>
      <c r="C195" s="131"/>
      <c r="D195" s="97">
        <f t="shared" ref="D195:F195" si="62">D196</f>
        <v>4739192.07</v>
      </c>
      <c r="E195" s="97">
        <f t="shared" si="62"/>
        <v>230000</v>
      </c>
      <c r="F195" s="97">
        <f t="shared" si="62"/>
        <v>4969192.0699999994</v>
      </c>
    </row>
    <row r="196" spans="1:6" ht="27" customHeight="1">
      <c r="A196" s="29" t="s">
        <v>98</v>
      </c>
      <c r="B196" s="129" t="s">
        <v>583</v>
      </c>
      <c r="C196" s="131"/>
      <c r="D196" s="98">
        <f>D197+D198+D199+D200+D203+D204+D205+D201+D202</f>
        <v>4739192.07</v>
      </c>
      <c r="E196" s="98">
        <f t="shared" ref="E196:F196" si="63">E197+E198+E199+E200+E203+E204+E205+E201+E202</f>
        <v>230000</v>
      </c>
      <c r="F196" s="98">
        <f t="shared" si="63"/>
        <v>4969192.0699999994</v>
      </c>
    </row>
    <row r="197" spans="1:6" ht="79.5" customHeight="1">
      <c r="A197" s="29" t="s">
        <v>99</v>
      </c>
      <c r="B197" s="129" t="s">
        <v>584</v>
      </c>
      <c r="C197" s="131">
        <v>100</v>
      </c>
      <c r="D197" s="214">
        <v>2756233.03</v>
      </c>
      <c r="E197" s="98">
        <v>-543.14</v>
      </c>
      <c r="F197" s="214">
        <f t="shared" ref="F197:F257" si="64">D197+E197</f>
        <v>2755689.8899999997</v>
      </c>
    </row>
    <row r="198" spans="1:6" ht="52.5" customHeight="1">
      <c r="A198" s="29" t="s">
        <v>545</v>
      </c>
      <c r="B198" s="129" t="s">
        <v>584</v>
      </c>
      <c r="C198" s="131">
        <v>200</v>
      </c>
      <c r="D198" s="214">
        <v>589246.76</v>
      </c>
      <c r="E198" s="98">
        <v>230000</v>
      </c>
      <c r="F198" s="214">
        <f t="shared" si="64"/>
        <v>819246.76</v>
      </c>
    </row>
    <row r="199" spans="1:6" ht="39" customHeight="1">
      <c r="A199" s="29" t="s">
        <v>100</v>
      </c>
      <c r="B199" s="129" t="s">
        <v>584</v>
      </c>
      <c r="C199" s="131">
        <v>800</v>
      </c>
      <c r="D199" s="214">
        <v>96800</v>
      </c>
      <c r="E199" s="98"/>
      <c r="F199" s="214">
        <f t="shared" si="64"/>
        <v>96800</v>
      </c>
    </row>
    <row r="200" spans="1:6" ht="114.75" customHeight="1">
      <c r="A200" s="29" t="s">
        <v>417</v>
      </c>
      <c r="B200" s="129" t="s">
        <v>585</v>
      </c>
      <c r="C200" s="131">
        <v>100</v>
      </c>
      <c r="D200" s="214">
        <v>2683.12</v>
      </c>
      <c r="E200" s="98">
        <v>543.14</v>
      </c>
      <c r="F200" s="214">
        <f t="shared" si="64"/>
        <v>3226.2599999999998</v>
      </c>
    </row>
    <row r="201" spans="1:6" ht="117" customHeight="1">
      <c r="A201" s="57" t="s">
        <v>693</v>
      </c>
      <c r="B201" s="129" t="s">
        <v>586</v>
      </c>
      <c r="C201" s="131">
        <v>100</v>
      </c>
      <c r="D201" s="214">
        <v>698.85</v>
      </c>
      <c r="E201" s="98"/>
      <c r="F201" s="214">
        <f t="shared" si="64"/>
        <v>698.85</v>
      </c>
    </row>
    <row r="202" spans="1:6" ht="115.5" customHeight="1">
      <c r="A202" s="29" t="s">
        <v>531</v>
      </c>
      <c r="B202" s="129" t="s">
        <v>587</v>
      </c>
      <c r="C202" s="131">
        <v>100</v>
      </c>
      <c r="D202" s="214">
        <v>69185.899999999994</v>
      </c>
      <c r="E202" s="98"/>
      <c r="F202" s="214">
        <f t="shared" si="64"/>
        <v>69185.899999999994</v>
      </c>
    </row>
    <row r="203" spans="1:6" ht="117" customHeight="1">
      <c r="A203" s="29" t="s">
        <v>418</v>
      </c>
      <c r="B203" s="129" t="s">
        <v>588</v>
      </c>
      <c r="C203" s="131">
        <v>100</v>
      </c>
      <c r="D203" s="214">
        <v>265628.40999999997</v>
      </c>
      <c r="E203" s="98"/>
      <c r="F203" s="214">
        <f t="shared" si="64"/>
        <v>265628.40999999997</v>
      </c>
    </row>
    <row r="204" spans="1:6" ht="63.75" customHeight="1">
      <c r="A204" s="57" t="s">
        <v>494</v>
      </c>
      <c r="B204" s="129" t="s">
        <v>589</v>
      </c>
      <c r="C204" s="131">
        <v>100</v>
      </c>
      <c r="D204" s="214">
        <v>679081</v>
      </c>
      <c r="E204" s="98"/>
      <c r="F204" s="214">
        <f t="shared" si="64"/>
        <v>679081</v>
      </c>
    </row>
    <row r="205" spans="1:6" ht="78" customHeight="1">
      <c r="A205" s="57" t="s">
        <v>495</v>
      </c>
      <c r="B205" s="129" t="s">
        <v>590</v>
      </c>
      <c r="C205" s="131">
        <v>100</v>
      </c>
      <c r="D205" s="214">
        <v>279635</v>
      </c>
      <c r="E205" s="98"/>
      <c r="F205" s="214">
        <f t="shared" si="64"/>
        <v>279635</v>
      </c>
    </row>
    <row r="206" spans="1:6" ht="27" customHeight="1">
      <c r="A206" s="63" t="s">
        <v>101</v>
      </c>
      <c r="B206" s="56" t="s">
        <v>591</v>
      </c>
      <c r="C206" s="131"/>
      <c r="D206" s="97">
        <f t="shared" ref="D206:F206" si="65">D207</f>
        <v>736890</v>
      </c>
      <c r="E206" s="97">
        <f t="shared" si="65"/>
        <v>0</v>
      </c>
      <c r="F206" s="97">
        <f t="shared" si="65"/>
        <v>736890</v>
      </c>
    </row>
    <row r="207" spans="1:6" ht="27.75" customHeight="1">
      <c r="A207" s="29" t="s">
        <v>102</v>
      </c>
      <c r="B207" s="129" t="s">
        <v>592</v>
      </c>
      <c r="C207" s="131"/>
      <c r="D207" s="214">
        <f>D208+D209+D210</f>
        <v>736890</v>
      </c>
      <c r="E207" s="214">
        <f t="shared" ref="E207:F207" si="66">E208+E209+E210</f>
        <v>0</v>
      </c>
      <c r="F207" s="214">
        <f t="shared" si="66"/>
        <v>736890</v>
      </c>
    </row>
    <row r="208" spans="1:6" ht="80.25" customHeight="1">
      <c r="A208" s="29" t="s">
        <v>685</v>
      </c>
      <c r="B208" s="129" t="s">
        <v>593</v>
      </c>
      <c r="C208" s="131">
        <v>600</v>
      </c>
      <c r="D208" s="214">
        <v>25410</v>
      </c>
      <c r="E208" s="98"/>
      <c r="F208" s="214">
        <f t="shared" si="64"/>
        <v>25410</v>
      </c>
    </row>
    <row r="209" spans="1:6" ht="51" customHeight="1">
      <c r="A209" s="59" t="s">
        <v>183</v>
      </c>
      <c r="B209" s="129" t="s">
        <v>594</v>
      </c>
      <c r="C209" s="131">
        <v>200</v>
      </c>
      <c r="D209" s="214">
        <v>215985</v>
      </c>
      <c r="E209" s="98"/>
      <c r="F209" s="214">
        <f t="shared" si="64"/>
        <v>215985</v>
      </c>
    </row>
    <row r="210" spans="1:6" ht="62.25" customHeight="1">
      <c r="A210" s="59" t="s">
        <v>184</v>
      </c>
      <c r="B210" s="129" t="s">
        <v>594</v>
      </c>
      <c r="C210" s="131">
        <v>600</v>
      </c>
      <c r="D210" s="214">
        <v>495495</v>
      </c>
      <c r="E210" s="98"/>
      <c r="F210" s="214">
        <f t="shared" si="64"/>
        <v>495495</v>
      </c>
    </row>
    <row r="211" spans="1:6" ht="27.75" customHeight="1">
      <c r="A211" s="60" t="s">
        <v>523</v>
      </c>
      <c r="B211" s="67" t="s">
        <v>595</v>
      </c>
      <c r="C211" s="132"/>
      <c r="D211" s="97">
        <f t="shared" ref="D211:F211" si="67">D212</f>
        <v>270000</v>
      </c>
      <c r="E211" s="97">
        <f t="shared" si="67"/>
        <v>0</v>
      </c>
      <c r="F211" s="97">
        <f t="shared" si="67"/>
        <v>270000</v>
      </c>
    </row>
    <row r="212" spans="1:6" ht="27" customHeight="1">
      <c r="A212" s="29" t="s">
        <v>90</v>
      </c>
      <c r="B212" s="51" t="s">
        <v>596</v>
      </c>
      <c r="C212" s="132"/>
      <c r="D212" s="214">
        <f t="shared" ref="D212:F212" si="68">D213+D214+D215</f>
        <v>270000</v>
      </c>
      <c r="E212" s="214">
        <f t="shared" si="68"/>
        <v>0</v>
      </c>
      <c r="F212" s="214">
        <f t="shared" si="68"/>
        <v>270000</v>
      </c>
    </row>
    <row r="213" spans="1:6" ht="67.5" customHeight="1">
      <c r="A213" s="29" t="s">
        <v>104</v>
      </c>
      <c r="B213" s="51" t="s">
        <v>597</v>
      </c>
      <c r="C213" s="131">
        <v>300</v>
      </c>
      <c r="D213" s="214">
        <v>24000</v>
      </c>
      <c r="E213" s="98"/>
      <c r="F213" s="214">
        <f t="shared" si="64"/>
        <v>24000</v>
      </c>
    </row>
    <row r="214" spans="1:6" ht="39.75" customHeight="1">
      <c r="A214" s="29" t="s">
        <v>105</v>
      </c>
      <c r="B214" s="129" t="s">
        <v>598</v>
      </c>
      <c r="C214" s="131">
        <v>300</v>
      </c>
      <c r="D214" s="214">
        <v>126000</v>
      </c>
      <c r="E214" s="98"/>
      <c r="F214" s="214">
        <f t="shared" si="64"/>
        <v>126000</v>
      </c>
    </row>
    <row r="215" spans="1:6" ht="39" customHeight="1">
      <c r="A215" s="29" t="s">
        <v>106</v>
      </c>
      <c r="B215" s="129" t="s">
        <v>599</v>
      </c>
      <c r="C215" s="131">
        <v>300</v>
      </c>
      <c r="D215" s="214">
        <v>120000</v>
      </c>
      <c r="E215" s="98"/>
      <c r="F215" s="214">
        <f t="shared" si="64"/>
        <v>120000</v>
      </c>
    </row>
    <row r="216" spans="1:6" ht="54.75" customHeight="1">
      <c r="A216" s="60" t="s">
        <v>241</v>
      </c>
      <c r="B216" s="56" t="s">
        <v>600</v>
      </c>
      <c r="C216" s="131"/>
      <c r="D216" s="97">
        <f t="shared" ref="D216:F216" si="69">D217</f>
        <v>192400</v>
      </c>
      <c r="E216" s="97">
        <f t="shared" si="69"/>
        <v>0</v>
      </c>
      <c r="F216" s="97">
        <f t="shared" si="69"/>
        <v>192400</v>
      </c>
    </row>
    <row r="217" spans="1:6" ht="30" customHeight="1">
      <c r="A217" s="29" t="s">
        <v>90</v>
      </c>
      <c r="B217" s="129" t="s">
        <v>601</v>
      </c>
      <c r="C217" s="131"/>
      <c r="D217" s="214">
        <f>D219+D218</f>
        <v>192400</v>
      </c>
      <c r="E217" s="214">
        <f>E219+E218</f>
        <v>0</v>
      </c>
      <c r="F217" s="214">
        <f t="shared" si="64"/>
        <v>192400</v>
      </c>
    </row>
    <row r="218" spans="1:6" ht="81" customHeight="1">
      <c r="A218" s="29" t="s">
        <v>546</v>
      </c>
      <c r="B218" s="129" t="s">
        <v>602</v>
      </c>
      <c r="C218" s="131">
        <v>300</v>
      </c>
      <c r="D218" s="214">
        <v>12000</v>
      </c>
      <c r="E218" s="98"/>
      <c r="F218" s="214">
        <f t="shared" si="64"/>
        <v>12000</v>
      </c>
    </row>
    <row r="219" spans="1:6" ht="54.75" customHeight="1">
      <c r="A219" s="29" t="s">
        <v>420</v>
      </c>
      <c r="B219" s="129" t="s">
        <v>603</v>
      </c>
      <c r="C219" s="131">
        <v>200</v>
      </c>
      <c r="D219" s="214">
        <v>180400</v>
      </c>
      <c r="E219" s="98"/>
      <c r="F219" s="214">
        <f t="shared" si="64"/>
        <v>180400</v>
      </c>
    </row>
    <row r="220" spans="1:6" ht="25.5">
      <c r="A220" s="29" t="s">
        <v>628</v>
      </c>
      <c r="B220" s="56" t="s">
        <v>604</v>
      </c>
      <c r="C220" s="131"/>
      <c r="D220" s="97">
        <f>D221+D239+D248+D251</f>
        <v>14197020</v>
      </c>
      <c r="E220" s="97">
        <f t="shared" ref="E220:F220" si="70">E221+E239+E248+E251</f>
        <v>429567</v>
      </c>
      <c r="F220" s="97">
        <f t="shared" si="70"/>
        <v>14626587</v>
      </c>
    </row>
    <row r="221" spans="1:6" ht="26.25" customHeight="1">
      <c r="A221" s="68" t="s">
        <v>629</v>
      </c>
      <c r="B221" s="51" t="s">
        <v>605</v>
      </c>
      <c r="C221" s="131"/>
      <c r="D221" s="214">
        <f>D222+D228+D230+D235</f>
        <v>9718828</v>
      </c>
      <c r="E221" s="214">
        <f t="shared" ref="E221:F221" si="71">E222+E228+E230+E235</f>
        <v>429567</v>
      </c>
      <c r="F221" s="214">
        <f t="shared" si="71"/>
        <v>10148395</v>
      </c>
    </row>
    <row r="222" spans="1:6" ht="15">
      <c r="A222" s="29" t="s">
        <v>109</v>
      </c>
      <c r="B222" s="51" t="s">
        <v>606</v>
      </c>
      <c r="C222" s="131"/>
      <c r="D222" s="214">
        <f>D223+D224+D225+D226+D227</f>
        <v>4215377.32</v>
      </c>
      <c r="E222" s="214">
        <f t="shared" ref="E222:F222" si="72">E223+E224+E225+E226+E227</f>
        <v>63623.79</v>
      </c>
      <c r="F222" s="214">
        <f t="shared" si="72"/>
        <v>4279001.1099999994</v>
      </c>
    </row>
    <row r="223" spans="1:6" ht="78.75" customHeight="1">
      <c r="A223" s="29" t="s">
        <v>107</v>
      </c>
      <c r="B223" s="51" t="s">
        <v>607</v>
      </c>
      <c r="C223" s="131">
        <v>100</v>
      </c>
      <c r="D223" s="214">
        <v>2370566.11</v>
      </c>
      <c r="E223" s="98"/>
      <c r="F223" s="214">
        <f t="shared" si="64"/>
        <v>2370566.11</v>
      </c>
    </row>
    <row r="224" spans="1:6" ht="52.5" customHeight="1">
      <c r="A224" s="29" t="s">
        <v>162</v>
      </c>
      <c r="B224" s="51" t="s">
        <v>607</v>
      </c>
      <c r="C224" s="131">
        <v>200</v>
      </c>
      <c r="D224" s="214">
        <v>1795011.21</v>
      </c>
      <c r="E224" s="98">
        <v>-1776.21</v>
      </c>
      <c r="F224" s="214">
        <f t="shared" si="64"/>
        <v>1793235</v>
      </c>
    </row>
    <row r="225" spans="1:6" ht="38.25" customHeight="1">
      <c r="A225" s="29" t="s">
        <v>108</v>
      </c>
      <c r="B225" s="51" t="s">
        <v>607</v>
      </c>
      <c r="C225" s="131">
        <v>800</v>
      </c>
      <c r="D225" s="214">
        <v>10800</v>
      </c>
      <c r="E225" s="98"/>
      <c r="F225" s="214">
        <f t="shared" si="64"/>
        <v>10800</v>
      </c>
    </row>
    <row r="226" spans="1:6" ht="40.5" customHeight="1">
      <c r="A226" s="69" t="s">
        <v>163</v>
      </c>
      <c r="B226" s="129" t="s">
        <v>608</v>
      </c>
      <c r="C226" s="131">
        <v>200</v>
      </c>
      <c r="D226" s="214">
        <v>15000</v>
      </c>
      <c r="E226" s="98">
        <v>65400</v>
      </c>
      <c r="F226" s="214">
        <f t="shared" si="64"/>
        <v>80400</v>
      </c>
    </row>
    <row r="227" spans="1:6" ht="51.75" customHeight="1">
      <c r="A227" s="69" t="s">
        <v>633</v>
      </c>
      <c r="B227" s="51" t="s">
        <v>682</v>
      </c>
      <c r="C227" s="131">
        <v>200</v>
      </c>
      <c r="D227" s="214">
        <v>24000</v>
      </c>
      <c r="E227" s="98"/>
      <c r="F227" s="214">
        <f t="shared" si="64"/>
        <v>24000</v>
      </c>
    </row>
    <row r="228" spans="1:6" ht="27" customHeight="1">
      <c r="A228" s="29" t="s">
        <v>110</v>
      </c>
      <c r="B228" s="51" t="s">
        <v>609</v>
      </c>
      <c r="C228" s="131"/>
      <c r="D228" s="214">
        <f>D229</f>
        <v>524378.79</v>
      </c>
      <c r="E228" s="214">
        <f t="shared" ref="E228:F228" si="73">E229</f>
        <v>1776.21</v>
      </c>
      <c r="F228" s="214">
        <f t="shared" si="73"/>
        <v>526155</v>
      </c>
    </row>
    <row r="229" spans="1:6" ht="39.75" customHeight="1">
      <c r="A229" s="29" t="s">
        <v>164</v>
      </c>
      <c r="B229" s="51" t="s">
        <v>610</v>
      </c>
      <c r="C229" s="131">
        <v>200</v>
      </c>
      <c r="D229" s="214">
        <v>524378.79</v>
      </c>
      <c r="E229" s="98">
        <v>1776.21</v>
      </c>
      <c r="F229" s="214">
        <f t="shared" si="64"/>
        <v>526155</v>
      </c>
    </row>
    <row r="230" spans="1:6" ht="27.75" customHeight="1">
      <c r="A230" s="29" t="s">
        <v>111</v>
      </c>
      <c r="B230" s="51" t="s">
        <v>611</v>
      </c>
      <c r="C230" s="131"/>
      <c r="D230" s="214">
        <f>D231+D232+D233+D234</f>
        <v>2904171.89</v>
      </c>
      <c r="E230" s="214">
        <f t="shared" ref="E230:F230" si="74">E231+E232+E233+E234</f>
        <v>0</v>
      </c>
      <c r="F230" s="214">
        <f t="shared" si="74"/>
        <v>2904171.89</v>
      </c>
    </row>
    <row r="231" spans="1:6" ht="99.75" customHeight="1">
      <c r="A231" s="50" t="s">
        <v>630</v>
      </c>
      <c r="B231" s="51" t="s">
        <v>612</v>
      </c>
      <c r="C231" s="131">
        <v>100</v>
      </c>
      <c r="D231" s="214">
        <v>2337605</v>
      </c>
      <c r="E231" s="98"/>
      <c r="F231" s="214">
        <f t="shared" si="64"/>
        <v>2337605</v>
      </c>
    </row>
    <row r="232" spans="1:6" ht="102" customHeight="1">
      <c r="A232" s="29" t="s">
        <v>345</v>
      </c>
      <c r="B232" s="129" t="s">
        <v>613</v>
      </c>
      <c r="C232" s="131">
        <v>100</v>
      </c>
      <c r="D232" s="214">
        <v>259733.89</v>
      </c>
      <c r="E232" s="98"/>
      <c r="F232" s="214">
        <f t="shared" si="64"/>
        <v>259733.89</v>
      </c>
    </row>
    <row r="233" spans="1:6" ht="66" customHeight="1">
      <c r="A233" s="57" t="s">
        <v>494</v>
      </c>
      <c r="B233" s="129" t="s">
        <v>614</v>
      </c>
      <c r="C233" s="131">
        <v>100</v>
      </c>
      <c r="D233" s="214">
        <v>196648</v>
      </c>
      <c r="E233" s="98"/>
      <c r="F233" s="214">
        <f t="shared" si="64"/>
        <v>196648</v>
      </c>
    </row>
    <row r="234" spans="1:6" ht="79.5" customHeight="1">
      <c r="A234" s="57" t="s">
        <v>495</v>
      </c>
      <c r="B234" s="129" t="s">
        <v>615</v>
      </c>
      <c r="C234" s="131">
        <v>100</v>
      </c>
      <c r="D234" s="214">
        <v>110185</v>
      </c>
      <c r="E234" s="98"/>
      <c r="F234" s="214">
        <f t="shared" si="64"/>
        <v>110185</v>
      </c>
    </row>
    <row r="235" spans="1:6" ht="26.25" customHeight="1">
      <c r="A235" s="29" t="s">
        <v>188</v>
      </c>
      <c r="B235" s="51" t="s">
        <v>616</v>
      </c>
      <c r="C235" s="131"/>
      <c r="D235" s="214">
        <f>D236+D237+D238</f>
        <v>2074900</v>
      </c>
      <c r="E235" s="214">
        <f t="shared" ref="E235:F235" si="75">E236+E237+E238</f>
        <v>364167</v>
      </c>
      <c r="F235" s="214">
        <f t="shared" si="75"/>
        <v>2439067</v>
      </c>
    </row>
    <row r="236" spans="1:6" ht="92.25" customHeight="1">
      <c r="A236" s="29" t="s">
        <v>336</v>
      </c>
      <c r="B236" s="51" t="s">
        <v>617</v>
      </c>
      <c r="C236" s="131">
        <v>100</v>
      </c>
      <c r="D236" s="214">
        <v>1453100</v>
      </c>
      <c r="E236" s="98"/>
      <c r="F236" s="214">
        <f t="shared" si="64"/>
        <v>1453100</v>
      </c>
    </row>
    <row r="237" spans="1:6" ht="63.75" customHeight="1">
      <c r="A237" s="29" t="s">
        <v>337</v>
      </c>
      <c r="B237" s="51" t="s">
        <v>617</v>
      </c>
      <c r="C237" s="131">
        <v>200</v>
      </c>
      <c r="D237" s="214">
        <v>391900</v>
      </c>
      <c r="E237" s="98"/>
      <c r="F237" s="214">
        <f t="shared" si="64"/>
        <v>391900</v>
      </c>
    </row>
    <row r="238" spans="1:6" ht="66" customHeight="1">
      <c r="A238" s="29" t="s">
        <v>631</v>
      </c>
      <c r="B238" s="51" t="s">
        <v>632</v>
      </c>
      <c r="C238" s="131">
        <v>500</v>
      </c>
      <c r="D238" s="214">
        <v>229900</v>
      </c>
      <c r="E238" s="98">
        <v>364167</v>
      </c>
      <c r="F238" s="214">
        <f t="shared" si="64"/>
        <v>594067</v>
      </c>
    </row>
    <row r="239" spans="1:6" ht="25.5">
      <c r="A239" s="63" t="s">
        <v>112</v>
      </c>
      <c r="B239" s="67" t="s">
        <v>618</v>
      </c>
      <c r="C239" s="131"/>
      <c r="D239" s="97">
        <f t="shared" ref="D239:F239" si="76">D240</f>
        <v>1978192</v>
      </c>
      <c r="E239" s="97">
        <f t="shared" si="76"/>
        <v>0</v>
      </c>
      <c r="F239" s="97">
        <f t="shared" si="76"/>
        <v>1978192</v>
      </c>
    </row>
    <row r="240" spans="1:6" ht="25.5">
      <c r="A240" s="29" t="s">
        <v>98</v>
      </c>
      <c r="B240" s="51" t="s">
        <v>619</v>
      </c>
      <c r="C240" s="131"/>
      <c r="D240" s="214">
        <f>D241+D242+D243+D244+D245+D246+D247</f>
        <v>1978192</v>
      </c>
      <c r="E240" s="214">
        <f>E241+E242+E243+E244+E245+E246+E247</f>
        <v>0</v>
      </c>
      <c r="F240" s="214">
        <f t="shared" si="64"/>
        <v>1978192</v>
      </c>
    </row>
    <row r="241" spans="1:6" ht="89.25">
      <c r="A241" s="29" t="s">
        <v>113</v>
      </c>
      <c r="B241" s="51" t="s">
        <v>620</v>
      </c>
      <c r="C241" s="131">
        <v>100</v>
      </c>
      <c r="D241" s="214">
        <v>1287201</v>
      </c>
      <c r="E241" s="98">
        <v>31477.89</v>
      </c>
      <c r="F241" s="214">
        <f t="shared" si="64"/>
        <v>1318678.8899999999</v>
      </c>
    </row>
    <row r="242" spans="1:6" ht="54" customHeight="1">
      <c r="A242" s="29" t="s">
        <v>165</v>
      </c>
      <c r="B242" s="51" t="s">
        <v>620</v>
      </c>
      <c r="C242" s="131">
        <v>200</v>
      </c>
      <c r="D242" s="214">
        <v>188134</v>
      </c>
      <c r="E242" s="98"/>
      <c r="F242" s="214">
        <f t="shared" si="64"/>
        <v>188134</v>
      </c>
    </row>
    <row r="243" spans="1:6" ht="39.75" customHeight="1">
      <c r="A243" s="29" t="s">
        <v>114</v>
      </c>
      <c r="B243" s="51" t="s">
        <v>620</v>
      </c>
      <c r="C243" s="131">
        <v>800</v>
      </c>
      <c r="D243" s="214">
        <v>400</v>
      </c>
      <c r="E243" s="98"/>
      <c r="F243" s="214">
        <f t="shared" si="64"/>
        <v>400</v>
      </c>
    </row>
    <row r="244" spans="1:6" ht="115.5" customHeight="1">
      <c r="A244" s="50" t="s">
        <v>398</v>
      </c>
      <c r="B244" s="54" t="s">
        <v>621</v>
      </c>
      <c r="C244" s="131">
        <v>100</v>
      </c>
      <c r="D244" s="214">
        <v>67000</v>
      </c>
      <c r="E244" s="98">
        <v>-31477.89</v>
      </c>
      <c r="F244" s="214">
        <f t="shared" si="64"/>
        <v>35522.11</v>
      </c>
    </row>
    <row r="245" spans="1:6" ht="117" customHeight="1">
      <c r="A245" s="50" t="s">
        <v>530</v>
      </c>
      <c r="B245" s="129" t="s">
        <v>622</v>
      </c>
      <c r="C245" s="131">
        <v>100</v>
      </c>
      <c r="D245" s="214">
        <v>283301</v>
      </c>
      <c r="E245" s="98"/>
      <c r="F245" s="214">
        <f t="shared" si="64"/>
        <v>283301</v>
      </c>
    </row>
    <row r="246" spans="1:6" ht="66" customHeight="1">
      <c r="A246" s="57" t="s">
        <v>494</v>
      </c>
      <c r="B246" s="129" t="s">
        <v>623</v>
      </c>
      <c r="C246" s="131">
        <v>100</v>
      </c>
      <c r="D246" s="214">
        <v>101509</v>
      </c>
      <c r="E246" s="98"/>
      <c r="F246" s="214">
        <f t="shared" si="64"/>
        <v>101509</v>
      </c>
    </row>
    <row r="247" spans="1:6" ht="76.5">
      <c r="A247" s="57" t="s">
        <v>495</v>
      </c>
      <c r="B247" s="129" t="s">
        <v>624</v>
      </c>
      <c r="C247" s="131">
        <v>100</v>
      </c>
      <c r="D247" s="214">
        <v>50647</v>
      </c>
      <c r="E247" s="98"/>
      <c r="F247" s="214">
        <f t="shared" si="64"/>
        <v>50647</v>
      </c>
    </row>
    <row r="248" spans="1:6" ht="51">
      <c r="A248" s="60" t="s">
        <v>694</v>
      </c>
      <c r="B248" s="56" t="s">
        <v>625</v>
      </c>
      <c r="C248" s="132"/>
      <c r="D248" s="97">
        <f>D249</f>
        <v>2300000</v>
      </c>
      <c r="E248" s="97">
        <f t="shared" ref="E248:F249" si="77">E249</f>
        <v>0</v>
      </c>
      <c r="F248" s="97">
        <f t="shared" si="77"/>
        <v>2300000</v>
      </c>
    </row>
    <row r="249" spans="1:6" ht="41.25" customHeight="1">
      <c r="A249" s="29" t="s">
        <v>423</v>
      </c>
      <c r="B249" s="129" t="s">
        <v>626</v>
      </c>
      <c r="C249" s="131"/>
      <c r="D249" s="214">
        <f>D250</f>
        <v>2300000</v>
      </c>
      <c r="E249" s="214">
        <f t="shared" si="77"/>
        <v>0</v>
      </c>
      <c r="F249" s="214">
        <f t="shared" si="77"/>
        <v>2300000</v>
      </c>
    </row>
    <row r="250" spans="1:6" ht="51">
      <c r="A250" s="29" t="s">
        <v>437</v>
      </c>
      <c r="B250" s="129" t="s">
        <v>627</v>
      </c>
      <c r="C250" s="131">
        <v>200</v>
      </c>
      <c r="D250" s="214">
        <v>2300000</v>
      </c>
      <c r="E250" s="98"/>
      <c r="F250" s="214">
        <f t="shared" si="64"/>
        <v>2300000</v>
      </c>
    </row>
    <row r="251" spans="1:6" ht="28.5" customHeight="1">
      <c r="A251" s="55" t="s">
        <v>634</v>
      </c>
      <c r="B251" s="61">
        <v>2240000000</v>
      </c>
      <c r="C251" s="132"/>
      <c r="D251" s="97">
        <f>D252</f>
        <v>200000</v>
      </c>
      <c r="E251" s="97">
        <f t="shared" ref="E251:F252" si="78">E252</f>
        <v>0</v>
      </c>
      <c r="F251" s="97">
        <f t="shared" si="78"/>
        <v>200000</v>
      </c>
    </row>
    <row r="252" spans="1:6" ht="27" customHeight="1">
      <c r="A252" s="50" t="s">
        <v>635</v>
      </c>
      <c r="B252" s="28">
        <v>2240100000</v>
      </c>
      <c r="C252" s="131"/>
      <c r="D252" s="214">
        <f>D253</f>
        <v>200000</v>
      </c>
      <c r="E252" s="214">
        <f t="shared" si="78"/>
        <v>0</v>
      </c>
      <c r="F252" s="214">
        <f t="shared" si="78"/>
        <v>200000</v>
      </c>
    </row>
    <row r="253" spans="1:6" ht="38.25">
      <c r="A253" s="50" t="s">
        <v>636</v>
      </c>
      <c r="B253" s="28">
        <v>2240100550</v>
      </c>
      <c r="C253" s="131">
        <v>200</v>
      </c>
      <c r="D253" s="214">
        <v>200000</v>
      </c>
      <c r="E253" s="98"/>
      <c r="F253" s="214">
        <f t="shared" si="64"/>
        <v>200000</v>
      </c>
    </row>
    <row r="254" spans="1:6" ht="41.25" customHeight="1">
      <c r="A254" s="29" t="s">
        <v>711</v>
      </c>
      <c r="B254" s="56" t="s">
        <v>643</v>
      </c>
      <c r="C254" s="131"/>
      <c r="D254" s="97">
        <f t="shared" ref="D254:F256" si="79">D255</f>
        <v>430000</v>
      </c>
      <c r="E254" s="97">
        <f t="shared" si="79"/>
        <v>0</v>
      </c>
      <c r="F254" s="97">
        <f t="shared" si="79"/>
        <v>430000</v>
      </c>
    </row>
    <row r="255" spans="1:6" ht="29.25" customHeight="1">
      <c r="A255" s="29" t="s">
        <v>424</v>
      </c>
      <c r="B255" s="51" t="s">
        <v>644</v>
      </c>
      <c r="C255" s="131"/>
      <c r="D255" s="214">
        <f t="shared" si="79"/>
        <v>430000</v>
      </c>
      <c r="E255" s="214">
        <f t="shared" si="79"/>
        <v>0</v>
      </c>
      <c r="F255" s="214">
        <f t="shared" si="79"/>
        <v>430000</v>
      </c>
    </row>
    <row r="256" spans="1:6" ht="25.5">
      <c r="A256" s="29" t="s">
        <v>121</v>
      </c>
      <c r="B256" s="51" t="s">
        <v>645</v>
      </c>
      <c r="C256" s="131"/>
      <c r="D256" s="214">
        <f t="shared" si="79"/>
        <v>430000</v>
      </c>
      <c r="E256" s="214">
        <f t="shared" si="79"/>
        <v>0</v>
      </c>
      <c r="F256" s="214">
        <f t="shared" si="79"/>
        <v>430000</v>
      </c>
    </row>
    <row r="257" spans="1:6" ht="25.5">
      <c r="A257" s="29" t="s">
        <v>120</v>
      </c>
      <c r="B257" s="51" t="s">
        <v>646</v>
      </c>
      <c r="C257" s="131">
        <v>800</v>
      </c>
      <c r="D257" s="214">
        <v>430000</v>
      </c>
      <c r="E257" s="98"/>
      <c r="F257" s="214">
        <f t="shared" si="64"/>
        <v>430000</v>
      </c>
    </row>
    <row r="258" spans="1:6" ht="38.25">
      <c r="A258" s="29" t="s">
        <v>638</v>
      </c>
      <c r="B258" s="56" t="s">
        <v>637</v>
      </c>
      <c r="C258" s="131"/>
      <c r="D258" s="97">
        <f>D259</f>
        <v>190000</v>
      </c>
      <c r="E258" s="97">
        <f t="shared" ref="E258:F260" si="80">E259</f>
        <v>0</v>
      </c>
      <c r="F258" s="97">
        <f t="shared" si="80"/>
        <v>190000</v>
      </c>
    </row>
    <row r="259" spans="1:6" ht="28.5" customHeight="1">
      <c r="A259" s="68" t="s">
        <v>639</v>
      </c>
      <c r="B259" s="51" t="s">
        <v>640</v>
      </c>
      <c r="C259" s="131"/>
      <c r="D259" s="214">
        <f>D260</f>
        <v>190000</v>
      </c>
      <c r="E259" s="214">
        <f t="shared" si="80"/>
        <v>0</v>
      </c>
      <c r="F259" s="214">
        <f t="shared" si="80"/>
        <v>190000</v>
      </c>
    </row>
    <row r="260" spans="1:6" ht="21" customHeight="1">
      <c r="A260" s="29" t="s">
        <v>103</v>
      </c>
      <c r="B260" s="51" t="s">
        <v>641</v>
      </c>
      <c r="C260" s="131"/>
      <c r="D260" s="214">
        <f>D261</f>
        <v>190000</v>
      </c>
      <c r="E260" s="214">
        <f t="shared" si="80"/>
        <v>0</v>
      </c>
      <c r="F260" s="214">
        <f t="shared" si="80"/>
        <v>190000</v>
      </c>
    </row>
    <row r="261" spans="1:6" ht="39" customHeight="1">
      <c r="A261" s="115" t="s">
        <v>647</v>
      </c>
      <c r="B261" s="118" t="s">
        <v>642</v>
      </c>
      <c r="C261" s="131">
        <v>200</v>
      </c>
      <c r="D261" s="214">
        <v>190000</v>
      </c>
      <c r="E261" s="98"/>
      <c r="F261" s="214">
        <f t="shared" ref="F261:F309" si="81">D261+E261</f>
        <v>190000</v>
      </c>
    </row>
    <row r="262" spans="1:6" ht="38.25">
      <c r="A262" s="60" t="s">
        <v>427</v>
      </c>
      <c r="B262" s="61">
        <v>4000000000</v>
      </c>
      <c r="C262" s="131"/>
      <c r="D262" s="97">
        <f>D263+D266+D282+D301+D306</f>
        <v>40806790.420000002</v>
      </c>
      <c r="E262" s="97">
        <f t="shared" ref="E262:F262" si="82">E263+E266+E282+E301+E306</f>
        <v>100000</v>
      </c>
      <c r="F262" s="97">
        <f t="shared" si="82"/>
        <v>40906790.420000002</v>
      </c>
    </row>
    <row r="263" spans="1:6" ht="38.25">
      <c r="A263" s="60" t="s">
        <v>13</v>
      </c>
      <c r="B263" s="61">
        <v>4090000000</v>
      </c>
      <c r="C263" s="131"/>
      <c r="D263" s="97">
        <f t="shared" ref="D263:F263" si="83">D264+D265</f>
        <v>875936</v>
      </c>
      <c r="E263" s="97">
        <f t="shared" si="83"/>
        <v>0</v>
      </c>
      <c r="F263" s="97">
        <f t="shared" si="83"/>
        <v>875936</v>
      </c>
    </row>
    <row r="264" spans="1:6" ht="68.25" customHeight="1">
      <c r="A264" s="29" t="s">
        <v>129</v>
      </c>
      <c r="B264" s="28">
        <v>4090000270</v>
      </c>
      <c r="C264" s="131">
        <v>100</v>
      </c>
      <c r="D264" s="214">
        <v>775250</v>
      </c>
      <c r="E264" s="98"/>
      <c r="F264" s="214">
        <f t="shared" si="81"/>
        <v>775250</v>
      </c>
    </row>
    <row r="265" spans="1:6" ht="38.25">
      <c r="A265" s="29" t="s">
        <v>171</v>
      </c>
      <c r="B265" s="28">
        <v>4090000270</v>
      </c>
      <c r="C265" s="131">
        <v>200</v>
      </c>
      <c r="D265" s="214">
        <v>100686</v>
      </c>
      <c r="E265" s="98"/>
      <c r="F265" s="214">
        <f t="shared" si="81"/>
        <v>100686</v>
      </c>
    </row>
    <row r="266" spans="1:6" ht="38.25">
      <c r="A266" s="73" t="s">
        <v>143</v>
      </c>
      <c r="B266" s="61">
        <v>4100000000</v>
      </c>
      <c r="C266" s="131"/>
      <c r="D266" s="97">
        <f>D268+D269+D270+D271+D275+D276+D277+D272+D273+D274+D278+D279+D280</f>
        <v>25337244</v>
      </c>
      <c r="E266" s="97">
        <f t="shared" ref="E266:F266" si="84">E268+E269+E270+E271+E275+E276+E277+E272+E273+E274+E278+E279+E280</f>
        <v>0</v>
      </c>
      <c r="F266" s="97">
        <f t="shared" si="84"/>
        <v>25337244</v>
      </c>
    </row>
    <row r="267" spans="1:6" ht="27" customHeight="1">
      <c r="A267" s="73" t="s">
        <v>695</v>
      </c>
      <c r="B267" s="61">
        <v>4190000000</v>
      </c>
      <c r="C267" s="132"/>
      <c r="D267" s="97">
        <f>D268+D269+D270+D271+D272+D273+D274+D275+D276+D278+D279+D280+D277</f>
        <v>25337244</v>
      </c>
      <c r="E267" s="97">
        <f t="shared" ref="E267:F267" si="85">E268+E269+E270+E271+E272+E273+E274+E275+E276+E278+E279+E280+E277</f>
        <v>0</v>
      </c>
      <c r="F267" s="97">
        <f t="shared" si="85"/>
        <v>25337244</v>
      </c>
    </row>
    <row r="268" spans="1:6" ht="76.5">
      <c r="A268" s="48" t="s">
        <v>130</v>
      </c>
      <c r="B268" s="28">
        <v>4190000250</v>
      </c>
      <c r="C268" s="131">
        <v>100</v>
      </c>
      <c r="D268" s="214">
        <v>1486531</v>
      </c>
      <c r="E268" s="98"/>
      <c r="F268" s="214">
        <f t="shared" si="81"/>
        <v>1486531</v>
      </c>
    </row>
    <row r="269" spans="1:6" ht="76.5">
      <c r="A269" s="29" t="s">
        <v>131</v>
      </c>
      <c r="B269" s="28">
        <v>4190000280</v>
      </c>
      <c r="C269" s="131">
        <v>100</v>
      </c>
      <c r="D269" s="214">
        <v>13293229</v>
      </c>
      <c r="E269" s="98"/>
      <c r="F269" s="214">
        <f t="shared" si="81"/>
        <v>13293229</v>
      </c>
    </row>
    <row r="270" spans="1:6" ht="38.25">
      <c r="A270" s="29" t="s">
        <v>172</v>
      </c>
      <c r="B270" s="28">
        <v>4190000280</v>
      </c>
      <c r="C270" s="131">
        <v>200</v>
      </c>
      <c r="D270" s="214">
        <v>3266424</v>
      </c>
      <c r="E270" s="98"/>
      <c r="F270" s="214">
        <f t="shared" si="81"/>
        <v>3266424</v>
      </c>
    </row>
    <row r="271" spans="1:6" ht="27" customHeight="1">
      <c r="A271" s="29" t="s">
        <v>132</v>
      </c>
      <c r="B271" s="28">
        <v>4190000280</v>
      </c>
      <c r="C271" s="131">
        <v>800</v>
      </c>
      <c r="D271" s="214">
        <v>25400</v>
      </c>
      <c r="E271" s="98"/>
      <c r="F271" s="214">
        <f t="shared" si="81"/>
        <v>25400</v>
      </c>
    </row>
    <row r="272" spans="1:6" ht="76.5">
      <c r="A272" s="29" t="s">
        <v>144</v>
      </c>
      <c r="B272" s="129" t="s">
        <v>138</v>
      </c>
      <c r="C272" s="53" t="s">
        <v>7</v>
      </c>
      <c r="D272" s="214">
        <v>1696215</v>
      </c>
      <c r="E272" s="98"/>
      <c r="F272" s="214">
        <f t="shared" si="81"/>
        <v>1696215</v>
      </c>
    </row>
    <row r="273" spans="1:6" ht="41.25" customHeight="1">
      <c r="A273" s="29" t="s">
        <v>173</v>
      </c>
      <c r="B273" s="129" t="s">
        <v>138</v>
      </c>
      <c r="C273" s="53" t="s">
        <v>74</v>
      </c>
      <c r="D273" s="214">
        <v>159138</v>
      </c>
      <c r="E273" s="98"/>
      <c r="F273" s="214">
        <f t="shared" si="81"/>
        <v>159138</v>
      </c>
    </row>
    <row r="274" spans="1:6" ht="27.75" customHeight="1">
      <c r="A274" s="29" t="s">
        <v>237</v>
      </c>
      <c r="B274" s="129" t="s">
        <v>138</v>
      </c>
      <c r="C274" s="53" t="s">
        <v>236</v>
      </c>
      <c r="D274" s="214">
        <v>2000</v>
      </c>
      <c r="E274" s="98"/>
      <c r="F274" s="214">
        <f t="shared" si="81"/>
        <v>2000</v>
      </c>
    </row>
    <row r="275" spans="1:6" ht="76.5">
      <c r="A275" s="29" t="s">
        <v>133</v>
      </c>
      <c r="B275" s="28">
        <v>4190000290</v>
      </c>
      <c r="C275" s="131">
        <v>100</v>
      </c>
      <c r="D275" s="214">
        <v>3714869</v>
      </c>
      <c r="E275" s="98"/>
      <c r="F275" s="214">
        <f t="shared" si="81"/>
        <v>3714869</v>
      </c>
    </row>
    <row r="276" spans="1:6" ht="53.25" customHeight="1">
      <c r="A276" s="29" t="s">
        <v>174</v>
      </c>
      <c r="B276" s="28">
        <v>4190000290</v>
      </c>
      <c r="C276" s="131">
        <v>200</v>
      </c>
      <c r="D276" s="214">
        <v>213205</v>
      </c>
      <c r="E276" s="98"/>
      <c r="F276" s="214">
        <f t="shared" si="81"/>
        <v>213205</v>
      </c>
    </row>
    <row r="277" spans="1:6" ht="38.25">
      <c r="A277" s="29" t="s">
        <v>134</v>
      </c>
      <c r="B277" s="28">
        <v>4190000290</v>
      </c>
      <c r="C277" s="131">
        <v>800</v>
      </c>
      <c r="D277" s="214">
        <v>2000</v>
      </c>
      <c r="E277" s="98"/>
      <c r="F277" s="214">
        <f t="shared" si="81"/>
        <v>2000</v>
      </c>
    </row>
    <row r="278" spans="1:6" ht="76.5">
      <c r="A278" s="29" t="s">
        <v>238</v>
      </c>
      <c r="B278" s="28">
        <v>4190000270</v>
      </c>
      <c r="C278" s="131">
        <v>100</v>
      </c>
      <c r="D278" s="214">
        <v>1364053</v>
      </c>
      <c r="E278" s="98"/>
      <c r="F278" s="214">
        <f t="shared" si="81"/>
        <v>1364053</v>
      </c>
    </row>
    <row r="279" spans="1:6" ht="51">
      <c r="A279" s="29" t="s">
        <v>239</v>
      </c>
      <c r="B279" s="28">
        <v>4190000270</v>
      </c>
      <c r="C279" s="131">
        <v>200</v>
      </c>
      <c r="D279" s="214">
        <v>114180</v>
      </c>
      <c r="E279" s="98"/>
      <c r="F279" s="214">
        <f t="shared" si="81"/>
        <v>114180</v>
      </c>
    </row>
    <row r="280" spans="1:6" ht="38.25">
      <c r="A280" s="29" t="s">
        <v>422</v>
      </c>
      <c r="B280" s="28">
        <v>4190000270</v>
      </c>
      <c r="C280" s="131">
        <v>800</v>
      </c>
      <c r="D280" s="214"/>
      <c r="E280" s="98"/>
      <c r="F280" s="214">
        <f t="shared" si="81"/>
        <v>0</v>
      </c>
    </row>
    <row r="281" spans="1:6" ht="14.25">
      <c r="A281" s="60" t="s">
        <v>696</v>
      </c>
      <c r="B281" s="61">
        <v>4200000000</v>
      </c>
      <c r="C281" s="132"/>
      <c r="D281" s="97">
        <f>D282</f>
        <v>14349025</v>
      </c>
      <c r="E281" s="97">
        <f t="shared" ref="E281:F281" si="86">E282</f>
        <v>100000</v>
      </c>
      <c r="F281" s="97">
        <f t="shared" si="86"/>
        <v>14449025</v>
      </c>
    </row>
    <row r="282" spans="1:6" ht="14.25">
      <c r="A282" s="73" t="s">
        <v>14</v>
      </c>
      <c r="B282" s="61">
        <v>4290000000</v>
      </c>
      <c r="C282" s="131"/>
      <c r="D282" s="97">
        <f>D283+D284+D285+D286+D287+D289+D290+D291+D294+D295+D296+D297+D292+D293+D288+D298+D299+D300</f>
        <v>14349025</v>
      </c>
      <c r="E282" s="97">
        <f t="shared" ref="E282:F282" si="87">E283+E284+E285+E286+E287+E289+E290+E291+E294+E295+E296+E297+E292+E293+E288+E298+E299+E300</f>
        <v>100000</v>
      </c>
      <c r="F282" s="97">
        <f t="shared" si="87"/>
        <v>14449025</v>
      </c>
    </row>
    <row r="283" spans="1:6" ht="25.5">
      <c r="A283" s="29" t="s">
        <v>135</v>
      </c>
      <c r="B283" s="28">
        <v>4290020090</v>
      </c>
      <c r="C283" s="131">
        <v>800</v>
      </c>
      <c r="D283" s="214">
        <v>1160169</v>
      </c>
      <c r="E283" s="98"/>
      <c r="F283" s="214">
        <f t="shared" si="81"/>
        <v>1160169</v>
      </c>
    </row>
    <row r="284" spans="1:6" ht="54.75" customHeight="1">
      <c r="A284" s="29" t="s">
        <v>697</v>
      </c>
      <c r="B284" s="28">
        <v>4290020100</v>
      </c>
      <c r="C284" s="131">
        <v>200</v>
      </c>
      <c r="D284" s="214">
        <v>3499420</v>
      </c>
      <c r="E284" s="98"/>
      <c r="F284" s="214">
        <f t="shared" si="81"/>
        <v>3499420</v>
      </c>
    </row>
    <row r="285" spans="1:6" ht="42" customHeight="1">
      <c r="A285" s="29" t="s">
        <v>185</v>
      </c>
      <c r="B285" s="28">
        <v>4290020120</v>
      </c>
      <c r="C285" s="131">
        <v>800</v>
      </c>
      <c r="D285" s="214">
        <v>28500</v>
      </c>
      <c r="E285" s="98"/>
      <c r="F285" s="214">
        <f t="shared" si="81"/>
        <v>28500</v>
      </c>
    </row>
    <row r="286" spans="1:6" ht="63.75" customHeight="1">
      <c r="A286" s="29" t="s">
        <v>175</v>
      </c>
      <c r="B286" s="28">
        <v>4290020140</v>
      </c>
      <c r="C286" s="131">
        <v>200</v>
      </c>
      <c r="D286" s="214">
        <v>306500</v>
      </c>
      <c r="E286" s="98"/>
      <c r="F286" s="214">
        <f t="shared" si="81"/>
        <v>306500</v>
      </c>
    </row>
    <row r="287" spans="1:6" ht="51">
      <c r="A287" s="29" t="s">
        <v>176</v>
      </c>
      <c r="B287" s="28">
        <v>4290020150</v>
      </c>
      <c r="C287" s="131">
        <v>200</v>
      </c>
      <c r="D287" s="214">
        <v>330000</v>
      </c>
      <c r="E287" s="98"/>
      <c r="F287" s="214">
        <f t="shared" si="81"/>
        <v>330000</v>
      </c>
    </row>
    <row r="288" spans="1:6" ht="66.75" customHeight="1">
      <c r="A288" s="29" t="s">
        <v>681</v>
      </c>
      <c r="B288" s="28">
        <v>4290008100</v>
      </c>
      <c r="C288" s="131">
        <v>500</v>
      </c>
      <c r="D288" s="214">
        <v>966300</v>
      </c>
      <c r="E288" s="98"/>
      <c r="F288" s="214">
        <f t="shared" si="81"/>
        <v>966300</v>
      </c>
    </row>
    <row r="289" spans="1:6" ht="91.5" customHeight="1">
      <c r="A289" s="29" t="s">
        <v>18</v>
      </c>
      <c r="B289" s="28">
        <v>4290000300</v>
      </c>
      <c r="C289" s="131">
        <v>100</v>
      </c>
      <c r="D289" s="214">
        <v>3148179</v>
      </c>
      <c r="E289" s="98"/>
      <c r="F289" s="214">
        <f t="shared" si="81"/>
        <v>3148179</v>
      </c>
    </row>
    <row r="290" spans="1:6" ht="63.75">
      <c r="A290" s="29" t="s">
        <v>177</v>
      </c>
      <c r="B290" s="28">
        <v>4290000300</v>
      </c>
      <c r="C290" s="131">
        <v>200</v>
      </c>
      <c r="D290" s="214">
        <v>1150736</v>
      </c>
      <c r="E290" s="98"/>
      <c r="F290" s="214">
        <f t="shared" si="81"/>
        <v>1150736</v>
      </c>
    </row>
    <row r="291" spans="1:6" ht="51.75" customHeight="1">
      <c r="A291" s="29" t="s">
        <v>19</v>
      </c>
      <c r="B291" s="28">
        <v>4290000300</v>
      </c>
      <c r="C291" s="131">
        <v>800</v>
      </c>
      <c r="D291" s="214">
        <v>7400</v>
      </c>
      <c r="E291" s="98"/>
      <c r="F291" s="214">
        <f t="shared" si="81"/>
        <v>7400</v>
      </c>
    </row>
    <row r="292" spans="1:6" ht="66.75" customHeight="1">
      <c r="A292" s="57" t="s">
        <v>494</v>
      </c>
      <c r="B292" s="129" t="s">
        <v>507</v>
      </c>
      <c r="C292" s="131">
        <v>100</v>
      </c>
      <c r="D292" s="214">
        <v>306403</v>
      </c>
      <c r="E292" s="98"/>
      <c r="F292" s="214">
        <f t="shared" si="81"/>
        <v>306403</v>
      </c>
    </row>
    <row r="293" spans="1:6" ht="76.5">
      <c r="A293" s="57" t="s">
        <v>495</v>
      </c>
      <c r="B293" s="129" t="s">
        <v>508</v>
      </c>
      <c r="C293" s="131">
        <v>100</v>
      </c>
      <c r="D293" s="214">
        <v>358778</v>
      </c>
      <c r="E293" s="98"/>
      <c r="F293" s="214">
        <f t="shared" si="81"/>
        <v>358778</v>
      </c>
    </row>
    <row r="294" spans="1:6" ht="67.5" customHeight="1">
      <c r="A294" s="48" t="s">
        <v>178</v>
      </c>
      <c r="B294" s="28">
        <v>4290020160</v>
      </c>
      <c r="C294" s="131">
        <v>200</v>
      </c>
      <c r="D294" s="214">
        <v>725000</v>
      </c>
      <c r="E294" s="98"/>
      <c r="F294" s="214">
        <f t="shared" si="81"/>
        <v>725000</v>
      </c>
    </row>
    <row r="295" spans="1:6" ht="38.25">
      <c r="A295" s="68" t="s">
        <v>193</v>
      </c>
      <c r="B295" s="74">
        <v>4290020180</v>
      </c>
      <c r="C295" s="74">
        <v>200</v>
      </c>
      <c r="D295" s="99">
        <v>400000</v>
      </c>
      <c r="E295" s="99"/>
      <c r="F295" s="214">
        <f t="shared" si="81"/>
        <v>400000</v>
      </c>
    </row>
    <row r="296" spans="1:6" ht="38.25">
      <c r="A296" s="48" t="s">
        <v>136</v>
      </c>
      <c r="B296" s="28">
        <v>4290007010</v>
      </c>
      <c r="C296" s="131">
        <v>300</v>
      </c>
      <c r="D296" s="214">
        <v>1316400</v>
      </c>
      <c r="E296" s="98"/>
      <c r="F296" s="214">
        <f t="shared" si="81"/>
        <v>1316400</v>
      </c>
    </row>
    <row r="297" spans="1:6" ht="51">
      <c r="A297" s="48" t="s">
        <v>698</v>
      </c>
      <c r="B297" s="28">
        <v>4290007030</v>
      </c>
      <c r="C297" s="131">
        <v>300</v>
      </c>
      <c r="D297" s="214">
        <v>10000</v>
      </c>
      <c r="E297" s="98"/>
      <c r="F297" s="214">
        <f t="shared" si="81"/>
        <v>10000</v>
      </c>
    </row>
    <row r="298" spans="1:6" ht="42" customHeight="1">
      <c r="A298" s="48" t="s">
        <v>746</v>
      </c>
      <c r="B298" s="28">
        <v>4290008170</v>
      </c>
      <c r="C298" s="147">
        <v>500</v>
      </c>
      <c r="D298" s="214">
        <v>205240</v>
      </c>
      <c r="E298" s="98"/>
      <c r="F298" s="214">
        <f t="shared" si="81"/>
        <v>205240</v>
      </c>
    </row>
    <row r="299" spans="1:6" ht="51">
      <c r="A299" s="59" t="s">
        <v>747</v>
      </c>
      <c r="B299" s="28">
        <v>4290008150</v>
      </c>
      <c r="C299" s="147">
        <v>500</v>
      </c>
      <c r="D299" s="214">
        <v>430000</v>
      </c>
      <c r="E299" s="98"/>
      <c r="F299" s="214">
        <f t="shared" si="81"/>
        <v>430000</v>
      </c>
    </row>
    <row r="300" spans="1:6" ht="51">
      <c r="A300" s="236" t="s">
        <v>888</v>
      </c>
      <c r="B300" s="237">
        <v>4290000470</v>
      </c>
      <c r="C300" s="91">
        <v>200</v>
      </c>
      <c r="D300" s="159"/>
      <c r="E300" s="242">
        <v>100000</v>
      </c>
      <c r="F300" s="229">
        <f t="shared" si="81"/>
        <v>100000</v>
      </c>
    </row>
    <row r="301" spans="1:6" ht="50.25" customHeight="1">
      <c r="A301" s="73" t="s">
        <v>15</v>
      </c>
      <c r="B301" s="61">
        <v>4300000000</v>
      </c>
      <c r="C301" s="131"/>
      <c r="D301" s="97">
        <f t="shared" ref="D301:F301" si="88">D302</f>
        <v>244585.41999999998</v>
      </c>
      <c r="E301" s="97">
        <f t="shared" si="88"/>
        <v>0</v>
      </c>
      <c r="F301" s="97">
        <f t="shared" si="88"/>
        <v>244585.41999999998</v>
      </c>
    </row>
    <row r="302" spans="1:6" ht="15">
      <c r="A302" s="48" t="s">
        <v>14</v>
      </c>
      <c r="B302" s="28">
        <v>4390000000</v>
      </c>
      <c r="C302" s="131"/>
      <c r="D302" s="214">
        <f>D303+D304+D305</f>
        <v>244585.41999999998</v>
      </c>
      <c r="E302" s="214">
        <f t="shared" ref="E302:F302" si="89">E303+E304+E305</f>
        <v>0</v>
      </c>
      <c r="F302" s="214">
        <f t="shared" si="89"/>
        <v>244585.41999999998</v>
      </c>
    </row>
    <row r="303" spans="1:6" ht="50.25" customHeight="1">
      <c r="A303" s="29" t="s">
        <v>179</v>
      </c>
      <c r="B303" s="28">
        <v>4390080350</v>
      </c>
      <c r="C303" s="131">
        <v>200</v>
      </c>
      <c r="D303" s="214">
        <v>6388.2</v>
      </c>
      <c r="E303" s="98"/>
      <c r="F303" s="214">
        <f t="shared" si="81"/>
        <v>6388.2</v>
      </c>
    </row>
    <row r="304" spans="1:6" ht="105" customHeight="1">
      <c r="A304" s="57" t="s">
        <v>536</v>
      </c>
      <c r="B304" s="28">
        <v>4390080370</v>
      </c>
      <c r="C304" s="131">
        <v>200</v>
      </c>
      <c r="D304" s="214">
        <v>10060.219999999999</v>
      </c>
      <c r="E304" s="98"/>
      <c r="F304" s="214">
        <f t="shared" si="81"/>
        <v>10060.219999999999</v>
      </c>
    </row>
    <row r="305" spans="1:6" ht="102" customHeight="1">
      <c r="A305" s="57" t="s">
        <v>537</v>
      </c>
      <c r="B305" s="90">
        <v>4390082400</v>
      </c>
      <c r="C305" s="131">
        <v>200</v>
      </c>
      <c r="D305" s="214">
        <v>228137</v>
      </c>
      <c r="E305" s="98"/>
      <c r="F305" s="214">
        <f t="shared" si="81"/>
        <v>228137</v>
      </c>
    </row>
    <row r="306" spans="1:6" ht="51.75" customHeight="1">
      <c r="A306" s="75" t="s">
        <v>341</v>
      </c>
      <c r="B306" s="61">
        <v>4400000000</v>
      </c>
      <c r="C306" s="52"/>
      <c r="D306" s="97">
        <f t="shared" ref="D306:F306" si="90">D307</f>
        <v>0</v>
      </c>
      <c r="E306" s="97">
        <f t="shared" si="90"/>
        <v>0</v>
      </c>
      <c r="F306" s="97">
        <f t="shared" si="90"/>
        <v>0</v>
      </c>
    </row>
    <row r="307" spans="1:6" ht="15">
      <c r="A307" s="70" t="s">
        <v>14</v>
      </c>
      <c r="B307" s="28">
        <v>4490000000</v>
      </c>
      <c r="C307" s="52"/>
      <c r="D307" s="214">
        <f>D308+D309</f>
        <v>0</v>
      </c>
      <c r="E307" s="214">
        <f t="shared" ref="E307:F307" si="91">E308+E309</f>
        <v>0</v>
      </c>
      <c r="F307" s="214">
        <f t="shared" si="91"/>
        <v>0</v>
      </c>
    </row>
    <row r="308" spans="1:6" ht="48">
      <c r="A308" s="76" t="s">
        <v>538</v>
      </c>
      <c r="B308" s="28">
        <v>4490051200</v>
      </c>
      <c r="C308" s="52">
        <v>200</v>
      </c>
      <c r="D308" s="214">
        <v>0</v>
      </c>
      <c r="E308" s="171"/>
      <c r="F308" s="214">
        <f t="shared" si="81"/>
        <v>0</v>
      </c>
    </row>
    <row r="309" spans="1:6" ht="48">
      <c r="A309" s="76" t="s">
        <v>539</v>
      </c>
      <c r="B309" s="28" t="s">
        <v>434</v>
      </c>
      <c r="C309" s="194">
        <v>400</v>
      </c>
      <c r="D309" s="214"/>
      <c r="E309" s="98"/>
      <c r="F309" s="214">
        <f t="shared" si="81"/>
        <v>0</v>
      </c>
    </row>
    <row r="310" spans="1:6" ht="17.25" customHeight="1">
      <c r="A310" s="60" t="s">
        <v>16</v>
      </c>
      <c r="B310" s="28"/>
      <c r="C310" s="194"/>
      <c r="D310" s="97">
        <f>D19+D33+D70+D79+D83+D95+D99+D106+D115+D120+D124+D135+D220+D254+D258+D262+D131+D26</f>
        <v>225047417.97000003</v>
      </c>
      <c r="E310" s="97">
        <f t="shared" ref="E310" si="92">E19+E33+E70+E79+E83+E95+E99+E106+E115+E120+E124+E135+E220+E254+E258+E262+E131+E26</f>
        <v>4349747</v>
      </c>
      <c r="F310" s="97">
        <f>F19+F33+F70+F79+F83+F95+F99+F106+F115+F120+F124+F135+F220+F254+F258+F262+F131+F26</f>
        <v>229397164.97000003</v>
      </c>
    </row>
    <row r="311" spans="1:6" ht="15">
      <c r="E311" s="173"/>
    </row>
  </sheetData>
  <mergeCells count="27">
    <mergeCell ref="A159:A160"/>
    <mergeCell ref="B159:B160"/>
    <mergeCell ref="C159:C160"/>
    <mergeCell ref="F159:F160"/>
    <mergeCell ref="A15:F15"/>
    <mergeCell ref="A16:F16"/>
    <mergeCell ref="A17:A18"/>
    <mergeCell ref="B17:B18"/>
    <mergeCell ref="C17:C18"/>
    <mergeCell ref="F17:F18"/>
    <mergeCell ref="E17:E18"/>
    <mergeCell ref="D17:D18"/>
    <mergeCell ref="D159:D160"/>
    <mergeCell ref="E159:E160"/>
    <mergeCell ref="A14:F14"/>
    <mergeCell ref="A6:F6"/>
    <mergeCell ref="A7:F7"/>
    <mergeCell ref="B8:F8"/>
    <mergeCell ref="B9:F9"/>
    <mergeCell ref="A10:F10"/>
    <mergeCell ref="A12:F12"/>
    <mergeCell ref="A13:F13"/>
    <mergeCell ref="A1:F1"/>
    <mergeCell ref="A2:F2"/>
    <mergeCell ref="B3:F3"/>
    <mergeCell ref="B4:F4"/>
    <mergeCell ref="A5:F5"/>
  </mergeCells>
  <pageMargins left="0.70866141732283472" right="0.31496062992125984" top="0.74803149606299213" bottom="0.74803149606299213" header="0.31496062992125984" footer="0.31496062992125984"/>
  <pageSetup paperSize="9" scale="78" orientation="portrait" r:id="rId1"/>
  <rowBreaks count="14" manualBreakCount="14">
    <brk id="32" max="5" man="1"/>
    <brk id="54" max="5" man="1"/>
    <brk id="75" max="5" man="1"/>
    <brk id="98" max="5" man="1"/>
    <brk id="119" max="5" man="1"/>
    <brk id="139" max="5" man="1"/>
    <brk id="156" max="5" man="1"/>
    <brk id="173" max="5" man="1"/>
    <brk id="189" max="5" man="1"/>
    <brk id="200" max="5" man="1"/>
    <brk id="247" max="5" man="1"/>
    <brk id="271" max="5" man="1"/>
    <brk id="290" max="5" man="1"/>
    <brk id="308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E56"/>
  <sheetViews>
    <sheetView view="pageBreakPreview" topLeftCell="A5" zoomScale="105" zoomScaleSheetLayoutView="105" workbookViewId="0">
      <selection activeCell="H20" sqref="H20"/>
    </sheetView>
  </sheetViews>
  <sheetFormatPr defaultRowHeight="15"/>
  <cols>
    <col min="1" max="1" width="8.5703125" customWidth="1"/>
    <col min="2" max="2" width="55.5703125" customWidth="1"/>
    <col min="3" max="3" width="15.28515625" customWidth="1"/>
    <col min="4" max="4" width="13.140625" customWidth="1"/>
    <col min="5" max="5" width="15.140625" customWidth="1"/>
  </cols>
  <sheetData>
    <row r="1" spans="1:5" ht="15.75">
      <c r="B1" s="243" t="s">
        <v>309</v>
      </c>
      <c r="C1" s="243"/>
      <c r="D1" s="243"/>
      <c r="E1" s="243"/>
    </row>
    <row r="2" spans="1:5" ht="15.75">
      <c r="B2" s="243" t="s">
        <v>0</v>
      </c>
      <c r="C2" s="243"/>
      <c r="D2" s="243"/>
      <c r="E2" s="243"/>
    </row>
    <row r="3" spans="1:5" ht="15.75">
      <c r="B3" s="243" t="s">
        <v>1</v>
      </c>
      <c r="C3" s="243"/>
      <c r="D3" s="243"/>
      <c r="E3" s="243"/>
    </row>
    <row r="4" spans="1:5" ht="15.75">
      <c r="B4" s="243" t="s">
        <v>2</v>
      </c>
      <c r="C4" s="243"/>
      <c r="D4" s="243"/>
      <c r="E4" s="243"/>
    </row>
    <row r="5" spans="1:5" ht="15.75">
      <c r="B5" s="243" t="s">
        <v>890</v>
      </c>
      <c r="C5" s="243"/>
      <c r="D5" s="243"/>
      <c r="E5" s="243"/>
    </row>
    <row r="6" spans="1:5" ht="15.75">
      <c r="B6" s="243" t="s">
        <v>190</v>
      </c>
      <c r="C6" s="243"/>
      <c r="D6" s="243"/>
      <c r="E6" s="243"/>
    </row>
    <row r="7" spans="1:5" ht="15.75">
      <c r="B7" s="243" t="s">
        <v>0</v>
      </c>
      <c r="C7" s="243"/>
      <c r="D7" s="243"/>
      <c r="E7" s="243"/>
    </row>
    <row r="8" spans="1:5" ht="15.75">
      <c r="B8" s="243" t="s">
        <v>1</v>
      </c>
      <c r="C8" s="243"/>
      <c r="D8" s="243"/>
      <c r="E8" s="243"/>
    </row>
    <row r="9" spans="1:5" ht="15.75">
      <c r="B9" s="243" t="s">
        <v>2</v>
      </c>
      <c r="C9" s="243"/>
      <c r="D9" s="243"/>
      <c r="E9" s="243"/>
    </row>
    <row r="10" spans="1:5" ht="18.75">
      <c r="A10" s="2"/>
      <c r="B10" s="243" t="s">
        <v>717</v>
      </c>
      <c r="C10" s="243"/>
      <c r="D10" s="243"/>
      <c r="E10" s="243"/>
    </row>
    <row r="11" spans="1:5" ht="9" customHeight="1">
      <c r="A11" s="2"/>
      <c r="B11" s="44"/>
      <c r="C11" s="137"/>
      <c r="D11" s="137"/>
    </row>
    <row r="12" spans="1:5">
      <c r="A12" s="255" t="s">
        <v>22</v>
      </c>
      <c r="B12" s="305"/>
      <c r="C12" s="138"/>
      <c r="D12" s="138"/>
    </row>
    <row r="13" spans="1:5" ht="31.5" customHeight="1">
      <c r="A13" s="255" t="s">
        <v>491</v>
      </c>
      <c r="B13" s="305"/>
      <c r="C13" s="138"/>
      <c r="D13" s="138"/>
    </row>
    <row r="14" spans="1:5" ht="17.25" customHeight="1">
      <c r="A14" s="307" t="s">
        <v>403</v>
      </c>
      <c r="B14" s="307"/>
      <c r="C14" s="307"/>
      <c r="D14" s="307"/>
      <c r="E14" s="307"/>
    </row>
    <row r="15" spans="1:5" ht="41.25" customHeight="1">
      <c r="A15" s="15"/>
      <c r="B15" s="11" t="s">
        <v>3</v>
      </c>
      <c r="C15" s="61" t="s">
        <v>492</v>
      </c>
      <c r="D15" s="139" t="s">
        <v>719</v>
      </c>
      <c r="E15" s="61" t="s">
        <v>492</v>
      </c>
    </row>
    <row r="16" spans="1:5">
      <c r="A16" s="14" t="s">
        <v>42</v>
      </c>
      <c r="B16" s="10" t="s">
        <v>23</v>
      </c>
      <c r="C16" s="219">
        <f>C17+C18+C20+C21+C22+C23+C24</f>
        <v>30090421.039999999</v>
      </c>
      <c r="D16" s="219">
        <f t="shared" ref="D16:E16" si="0">D17+D18+D20+D21+D22+D23+D24</f>
        <v>100000</v>
      </c>
      <c r="E16" s="219">
        <f t="shared" si="0"/>
        <v>30190421.039999999</v>
      </c>
    </row>
    <row r="17" spans="1:5" s="4" customFormat="1" ht="27.75" customHeight="1">
      <c r="A17" s="13" t="s">
        <v>79</v>
      </c>
      <c r="B17" s="17" t="s">
        <v>80</v>
      </c>
      <c r="C17" s="100">
        <v>1486531</v>
      </c>
      <c r="D17" s="217"/>
      <c r="E17" s="100">
        <f>C17+D17</f>
        <v>1486531</v>
      </c>
    </row>
    <row r="18" spans="1:5" ht="39" customHeight="1">
      <c r="A18" s="306" t="s">
        <v>43</v>
      </c>
      <c r="B18" s="304" t="s">
        <v>220</v>
      </c>
      <c r="C18" s="100">
        <v>875936</v>
      </c>
      <c r="D18" s="217"/>
      <c r="E18" s="100">
        <f t="shared" ref="E18:E24" si="1">C18+D18</f>
        <v>875936</v>
      </c>
    </row>
    <row r="19" spans="1:5" ht="15" hidden="1" customHeight="1">
      <c r="A19" s="306"/>
      <c r="B19" s="304"/>
      <c r="C19" s="100"/>
      <c r="D19" s="217"/>
      <c r="E19" s="100">
        <f t="shared" si="1"/>
        <v>0</v>
      </c>
    </row>
    <row r="20" spans="1:5" ht="40.5" customHeight="1">
      <c r="A20" s="26" t="s">
        <v>44</v>
      </c>
      <c r="B20" s="22" t="s">
        <v>221</v>
      </c>
      <c r="C20" s="101">
        <v>16976902.84</v>
      </c>
      <c r="D20" s="218"/>
      <c r="E20" s="100">
        <f t="shared" si="1"/>
        <v>16976902.84</v>
      </c>
    </row>
    <row r="21" spans="1:5">
      <c r="A21" s="13" t="s">
        <v>77</v>
      </c>
      <c r="B21" s="12" t="s">
        <v>78</v>
      </c>
      <c r="C21" s="100">
        <v>0</v>
      </c>
      <c r="D21" s="217"/>
      <c r="E21" s="100">
        <f t="shared" si="1"/>
        <v>0</v>
      </c>
    </row>
    <row r="22" spans="1:5" ht="29.25" customHeight="1">
      <c r="A22" s="13" t="s">
        <v>45</v>
      </c>
      <c r="B22" s="17" t="s">
        <v>24</v>
      </c>
      <c r="C22" s="100">
        <v>3930074</v>
      </c>
      <c r="D22" s="217"/>
      <c r="E22" s="100">
        <f t="shared" si="1"/>
        <v>3930074</v>
      </c>
    </row>
    <row r="23" spans="1:5">
      <c r="A23" s="13" t="s">
        <v>46</v>
      </c>
      <c r="B23" s="12" t="s">
        <v>25</v>
      </c>
      <c r="C23" s="100">
        <v>1160169</v>
      </c>
      <c r="D23" s="217"/>
      <c r="E23" s="100">
        <f t="shared" si="1"/>
        <v>1160169</v>
      </c>
    </row>
    <row r="24" spans="1:5">
      <c r="A24" s="13" t="s">
        <v>47</v>
      </c>
      <c r="B24" s="12" t="s">
        <v>26</v>
      </c>
      <c r="C24" s="100">
        <v>5660808.2000000002</v>
      </c>
      <c r="D24" s="217">
        <v>100000</v>
      </c>
      <c r="E24" s="100">
        <f t="shared" si="1"/>
        <v>5760808.2000000002</v>
      </c>
    </row>
    <row r="25" spans="1:5" ht="16.5" customHeight="1">
      <c r="A25" s="301" t="s">
        <v>48</v>
      </c>
      <c r="B25" s="302" t="s">
        <v>27</v>
      </c>
      <c r="C25" s="303">
        <f t="shared" ref="C25" si="2">C27</f>
        <v>6267796</v>
      </c>
      <c r="D25" s="303">
        <f t="shared" ref="D25:E25" si="3">D27</f>
        <v>0</v>
      </c>
      <c r="E25" s="303">
        <f t="shared" si="3"/>
        <v>6267796</v>
      </c>
    </row>
    <row r="26" spans="1:5" ht="15" hidden="1" customHeight="1">
      <c r="A26" s="301"/>
      <c r="B26" s="302"/>
      <c r="C26" s="303"/>
      <c r="D26" s="303"/>
      <c r="E26" s="303"/>
    </row>
    <row r="27" spans="1:5" ht="27.75" customHeight="1">
      <c r="A27" s="13" t="s">
        <v>49</v>
      </c>
      <c r="B27" s="304" t="s">
        <v>28</v>
      </c>
      <c r="C27" s="100">
        <v>6267796</v>
      </c>
      <c r="D27" s="217"/>
      <c r="E27" s="100">
        <f t="shared" ref="E27" si="4">C27+D27</f>
        <v>6267796</v>
      </c>
    </row>
    <row r="28" spans="1:5" ht="15" hidden="1" customHeight="1">
      <c r="A28" s="13"/>
      <c r="B28" s="304"/>
      <c r="C28" s="100"/>
      <c r="D28" s="217"/>
      <c r="E28" s="100"/>
    </row>
    <row r="29" spans="1:5" ht="14.25" customHeight="1">
      <c r="A29" s="14" t="s">
        <v>50</v>
      </c>
      <c r="B29" s="10" t="s">
        <v>29</v>
      </c>
      <c r="C29" s="219">
        <f t="shared" ref="C29:E29" si="5">C30+C31+C32</f>
        <v>9214920</v>
      </c>
      <c r="D29" s="219">
        <f t="shared" si="5"/>
        <v>588888</v>
      </c>
      <c r="E29" s="219">
        <f t="shared" si="5"/>
        <v>9803808</v>
      </c>
    </row>
    <row r="30" spans="1:5">
      <c r="A30" s="13" t="s">
        <v>51</v>
      </c>
      <c r="B30" s="12" t="s">
        <v>30</v>
      </c>
      <c r="C30" s="100">
        <v>238197.22</v>
      </c>
      <c r="D30" s="217"/>
      <c r="E30" s="100">
        <f t="shared" ref="E30:E32" si="6">C30+D30</f>
        <v>238197.22</v>
      </c>
    </row>
    <row r="31" spans="1:5">
      <c r="A31" s="13" t="s">
        <v>52</v>
      </c>
      <c r="B31" s="12" t="s">
        <v>31</v>
      </c>
      <c r="C31" s="100">
        <v>6722722.7800000003</v>
      </c>
      <c r="D31" s="217"/>
      <c r="E31" s="100">
        <f t="shared" si="6"/>
        <v>6722722.7800000003</v>
      </c>
    </row>
    <row r="32" spans="1:5">
      <c r="A32" s="13" t="s">
        <v>53</v>
      </c>
      <c r="B32" s="12" t="s">
        <v>32</v>
      </c>
      <c r="C32" s="100">
        <v>2254000</v>
      </c>
      <c r="D32" s="217">
        <v>588888</v>
      </c>
      <c r="E32" s="100">
        <f t="shared" si="6"/>
        <v>2842888</v>
      </c>
    </row>
    <row r="33" spans="1:5">
      <c r="A33" s="19" t="s">
        <v>223</v>
      </c>
      <c r="B33" s="16" t="s">
        <v>222</v>
      </c>
      <c r="C33" s="219">
        <f t="shared" ref="C33:E33" si="7">C34+C35+C36</f>
        <v>17000440</v>
      </c>
      <c r="D33" s="219">
        <f t="shared" si="7"/>
        <v>12</v>
      </c>
      <c r="E33" s="219">
        <f t="shared" si="7"/>
        <v>17000452</v>
      </c>
    </row>
    <row r="34" spans="1:5">
      <c r="A34" s="20" t="s">
        <v>217</v>
      </c>
      <c r="B34" s="17" t="s">
        <v>224</v>
      </c>
      <c r="C34" s="100">
        <v>1503100</v>
      </c>
      <c r="D34" s="217"/>
      <c r="E34" s="100">
        <f t="shared" ref="E34:E36" si="8">C34+D34</f>
        <v>1503100</v>
      </c>
    </row>
    <row r="35" spans="1:5">
      <c r="A35" s="20" t="s">
        <v>216</v>
      </c>
      <c r="B35" s="17" t="s">
        <v>225</v>
      </c>
      <c r="C35" s="100">
        <v>13448840</v>
      </c>
      <c r="D35" s="217">
        <v>12</v>
      </c>
      <c r="E35" s="100">
        <f t="shared" si="8"/>
        <v>13448852</v>
      </c>
    </row>
    <row r="36" spans="1:5">
      <c r="A36" s="20" t="s">
        <v>218</v>
      </c>
      <c r="B36" s="17" t="s">
        <v>226</v>
      </c>
      <c r="C36" s="100">
        <v>2048500</v>
      </c>
      <c r="D36" s="217"/>
      <c r="E36" s="100">
        <f t="shared" si="8"/>
        <v>2048500</v>
      </c>
    </row>
    <row r="37" spans="1:5">
      <c r="A37" s="14" t="s">
        <v>54</v>
      </c>
      <c r="B37" s="8" t="s">
        <v>72</v>
      </c>
      <c r="C37" s="219">
        <f t="shared" ref="C37:E37" si="9">C38+C39+C41+C42+C40</f>
        <v>145073934.80000001</v>
      </c>
      <c r="D37" s="219">
        <f t="shared" si="9"/>
        <v>3223860</v>
      </c>
      <c r="E37" s="219">
        <f t="shared" si="9"/>
        <v>148297794.80000001</v>
      </c>
    </row>
    <row r="38" spans="1:5">
      <c r="A38" s="13" t="s">
        <v>55</v>
      </c>
      <c r="B38" s="6" t="s">
        <v>33</v>
      </c>
      <c r="C38" s="100">
        <v>18393208</v>
      </c>
      <c r="D38" s="217">
        <v>60500</v>
      </c>
      <c r="E38" s="100">
        <f t="shared" ref="E38:E42" si="10">C38+D38</f>
        <v>18453708</v>
      </c>
    </row>
    <row r="39" spans="1:5">
      <c r="A39" s="13" t="s">
        <v>56</v>
      </c>
      <c r="B39" s="6" t="s">
        <v>34</v>
      </c>
      <c r="C39" s="100">
        <v>104702229.62</v>
      </c>
      <c r="D39" s="217">
        <v>2933360</v>
      </c>
      <c r="E39" s="100">
        <f t="shared" si="10"/>
        <v>107635589.62</v>
      </c>
    </row>
    <row r="40" spans="1:5">
      <c r="A40" s="25" t="s">
        <v>234</v>
      </c>
      <c r="B40" s="24" t="s">
        <v>235</v>
      </c>
      <c r="C40" s="100">
        <v>6717384.0700000003</v>
      </c>
      <c r="D40" s="217">
        <v>230000</v>
      </c>
      <c r="E40" s="100">
        <f t="shared" si="10"/>
        <v>6947384.0700000003</v>
      </c>
    </row>
    <row r="41" spans="1:5">
      <c r="A41" s="13" t="s">
        <v>57</v>
      </c>
      <c r="B41" s="6" t="s">
        <v>191</v>
      </c>
      <c r="C41" s="100">
        <v>1126890</v>
      </c>
      <c r="D41" s="217"/>
      <c r="E41" s="100">
        <f t="shared" si="10"/>
        <v>1126890</v>
      </c>
    </row>
    <row r="42" spans="1:5">
      <c r="A42" s="13" t="s">
        <v>58</v>
      </c>
      <c r="B42" s="6" t="s">
        <v>35</v>
      </c>
      <c r="C42" s="100">
        <v>14134223.109999999</v>
      </c>
      <c r="D42" s="217"/>
      <c r="E42" s="100">
        <f t="shared" si="10"/>
        <v>14134223.109999999</v>
      </c>
    </row>
    <row r="43" spans="1:5">
      <c r="A43" s="14" t="s">
        <v>59</v>
      </c>
      <c r="B43" s="8" t="s">
        <v>152</v>
      </c>
      <c r="C43" s="219">
        <f t="shared" ref="C43:E43" si="11">C44+C45</f>
        <v>13906181</v>
      </c>
      <c r="D43" s="219">
        <f t="shared" si="11"/>
        <v>429567</v>
      </c>
      <c r="E43" s="219">
        <f t="shared" si="11"/>
        <v>14335748</v>
      </c>
    </row>
    <row r="44" spans="1:5">
      <c r="A44" s="13" t="s">
        <v>60</v>
      </c>
      <c r="B44" s="6" t="s">
        <v>36</v>
      </c>
      <c r="C44" s="100">
        <v>12048828</v>
      </c>
      <c r="D44" s="217">
        <v>429567</v>
      </c>
      <c r="E44" s="100">
        <f t="shared" ref="E44:E45" si="12">C44+D44</f>
        <v>12478395</v>
      </c>
    </row>
    <row r="45" spans="1:5">
      <c r="A45" s="13" t="s">
        <v>150</v>
      </c>
      <c r="B45" s="6" t="s">
        <v>151</v>
      </c>
      <c r="C45" s="100">
        <v>1857353</v>
      </c>
      <c r="D45" s="217"/>
      <c r="E45" s="100">
        <f t="shared" si="12"/>
        <v>1857353</v>
      </c>
    </row>
    <row r="46" spans="1:5">
      <c r="A46" s="14" t="s">
        <v>61</v>
      </c>
      <c r="B46" s="8" t="s">
        <v>37</v>
      </c>
      <c r="C46" s="219">
        <f t="shared" ref="C46:E46" si="13">C47+C49+C48</f>
        <v>3011625.13</v>
      </c>
      <c r="D46" s="219">
        <f t="shared" si="13"/>
        <v>0</v>
      </c>
      <c r="E46" s="219">
        <f t="shared" si="13"/>
        <v>3011625.13</v>
      </c>
    </row>
    <row r="47" spans="1:5">
      <c r="A47" s="13" t="s">
        <v>62</v>
      </c>
      <c r="B47" s="6" t="s">
        <v>38</v>
      </c>
      <c r="C47" s="100">
        <v>1316400</v>
      </c>
      <c r="D47" s="217"/>
      <c r="E47" s="100">
        <f t="shared" ref="E47:E49" si="14">C47+D47</f>
        <v>1316400</v>
      </c>
    </row>
    <row r="48" spans="1:5">
      <c r="A48" s="13" t="s">
        <v>186</v>
      </c>
      <c r="B48" s="6" t="s">
        <v>187</v>
      </c>
      <c r="C48" s="100">
        <v>20000</v>
      </c>
      <c r="D48" s="217"/>
      <c r="E48" s="100">
        <f t="shared" si="14"/>
        <v>20000</v>
      </c>
    </row>
    <row r="49" spans="1:5">
      <c r="A49" s="13" t="s">
        <v>63</v>
      </c>
      <c r="B49" s="6" t="s">
        <v>39</v>
      </c>
      <c r="C49" s="100">
        <v>1675225.13</v>
      </c>
      <c r="D49" s="217"/>
      <c r="E49" s="100">
        <f t="shared" si="14"/>
        <v>1675225.13</v>
      </c>
    </row>
    <row r="50" spans="1:5">
      <c r="A50" s="14" t="s">
        <v>64</v>
      </c>
      <c r="B50" s="8" t="s">
        <v>40</v>
      </c>
      <c r="C50" s="180">
        <f>C51+C52</f>
        <v>482100</v>
      </c>
      <c r="D50" s="180">
        <f t="shared" ref="D50:E50" si="15">D51+D52</f>
        <v>7420</v>
      </c>
      <c r="E50" s="180">
        <f t="shared" si="15"/>
        <v>489520</v>
      </c>
    </row>
    <row r="51" spans="1:5">
      <c r="A51" s="77" t="s">
        <v>435</v>
      </c>
      <c r="B51" s="79" t="s">
        <v>441</v>
      </c>
      <c r="C51" s="100">
        <v>300000</v>
      </c>
      <c r="D51" s="217"/>
      <c r="E51" s="100">
        <f t="shared" ref="E51:E52" si="16">C51+D51</f>
        <v>300000</v>
      </c>
    </row>
    <row r="52" spans="1:5">
      <c r="A52" s="95" t="s">
        <v>526</v>
      </c>
      <c r="B52" s="80" t="s">
        <v>527</v>
      </c>
      <c r="C52" s="100">
        <v>182100</v>
      </c>
      <c r="D52" s="217">
        <v>7420</v>
      </c>
      <c r="E52" s="100">
        <f t="shared" si="16"/>
        <v>189520</v>
      </c>
    </row>
    <row r="53" spans="1:5" ht="21.75" customHeight="1">
      <c r="A53" s="14"/>
      <c r="B53" s="8" t="s">
        <v>41</v>
      </c>
      <c r="C53" s="219">
        <f>C16+C25+C29+C37+C43+C46+C50+C33</f>
        <v>225047417.97</v>
      </c>
      <c r="D53" s="219">
        <f t="shared" ref="D53:E53" si="17">D16+D25+D29+D37+D43+D46+D50+D33</f>
        <v>4349747</v>
      </c>
      <c r="E53" s="219">
        <f t="shared" si="17"/>
        <v>229397164.97</v>
      </c>
    </row>
    <row r="55" spans="1:5">
      <c r="B55" s="18"/>
      <c r="C55" s="138"/>
      <c r="D55" s="138"/>
    </row>
    <row r="56" spans="1:5" ht="51.75" customHeight="1">
      <c r="B56" s="21"/>
      <c r="C56" s="21"/>
      <c r="D56" s="21"/>
    </row>
  </sheetData>
  <mergeCells count="21">
    <mergeCell ref="B6:E6"/>
    <mergeCell ref="D25:D26"/>
    <mergeCell ref="B1:E1"/>
    <mergeCell ref="B2:E2"/>
    <mergeCell ref="B3:E3"/>
    <mergeCell ref="B4:E4"/>
    <mergeCell ref="B5:E5"/>
    <mergeCell ref="A25:A26"/>
    <mergeCell ref="B25:B26"/>
    <mergeCell ref="E25:E26"/>
    <mergeCell ref="B27:B28"/>
    <mergeCell ref="B7:E7"/>
    <mergeCell ref="A12:B12"/>
    <mergeCell ref="A13:B13"/>
    <mergeCell ref="A18:A19"/>
    <mergeCell ref="B18:B19"/>
    <mergeCell ref="B8:E8"/>
    <mergeCell ref="B9:E9"/>
    <mergeCell ref="B10:E10"/>
    <mergeCell ref="A14:E14"/>
    <mergeCell ref="C25:C26"/>
  </mergeCells>
  <pageMargins left="0.7" right="0.7" top="0.75" bottom="0.75" header="0.3" footer="0.3"/>
  <pageSetup paperSize="9"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209"/>
  <sheetViews>
    <sheetView tabSelected="1" view="pageBreakPreview" topLeftCell="A189" zoomScale="115" zoomScaleSheetLayoutView="115" workbookViewId="0">
      <selection activeCell="H195" sqref="H195"/>
    </sheetView>
  </sheetViews>
  <sheetFormatPr defaultRowHeight="15"/>
  <cols>
    <col min="1" max="1" width="54" customWidth="1"/>
    <col min="2" max="2" width="4" customWidth="1"/>
    <col min="3" max="3" width="4.85546875" customWidth="1"/>
    <col min="4" max="4" width="10.42578125" customWidth="1"/>
    <col min="5" max="5" width="4.28515625" customWidth="1"/>
    <col min="6" max="6" width="15" customWidth="1"/>
    <col min="7" max="7" width="14.7109375" customWidth="1"/>
    <col min="8" max="8" width="14.85546875" customWidth="1"/>
    <col min="9" max="9" width="0.140625" hidden="1" customWidth="1"/>
    <col min="10" max="11" width="9.140625" hidden="1" customWidth="1"/>
  </cols>
  <sheetData>
    <row r="1" spans="1:9" ht="15.75">
      <c r="D1" s="243" t="s">
        <v>857</v>
      </c>
      <c r="E1" s="243"/>
      <c r="F1" s="243"/>
      <c r="G1" s="243"/>
      <c r="H1" s="243"/>
      <c r="I1" s="243"/>
    </row>
    <row r="2" spans="1:9" ht="15.75">
      <c r="D2" s="243" t="s">
        <v>0</v>
      </c>
      <c r="E2" s="243"/>
      <c r="F2" s="243"/>
      <c r="G2" s="243"/>
      <c r="H2" s="243"/>
      <c r="I2" s="243"/>
    </row>
    <row r="3" spans="1:9" ht="15.75">
      <c r="D3" s="243" t="s">
        <v>1</v>
      </c>
      <c r="E3" s="243"/>
      <c r="F3" s="243"/>
      <c r="G3" s="243"/>
      <c r="H3" s="243"/>
      <c r="I3" s="243"/>
    </row>
    <row r="4" spans="1:9" ht="15.75">
      <c r="D4" s="243" t="s">
        <v>2</v>
      </c>
      <c r="E4" s="243"/>
      <c r="F4" s="243"/>
      <c r="G4" s="243"/>
      <c r="H4" s="243"/>
      <c r="I4" s="243"/>
    </row>
    <row r="5" spans="1:9" ht="15.75">
      <c r="C5" s="243" t="s">
        <v>890</v>
      </c>
      <c r="D5" s="243"/>
      <c r="E5" s="243"/>
      <c r="F5" s="243"/>
      <c r="G5" s="243"/>
      <c r="H5" s="243"/>
      <c r="I5" s="243"/>
    </row>
    <row r="6" spans="1:9" ht="15.75" customHeight="1">
      <c r="D6" s="243" t="s">
        <v>192</v>
      </c>
      <c r="E6" s="243"/>
      <c r="F6" s="243"/>
      <c r="G6" s="243"/>
      <c r="H6" s="243"/>
      <c r="I6" s="243"/>
    </row>
    <row r="7" spans="1:9" ht="15.75" customHeight="1">
      <c r="D7" s="243" t="s">
        <v>0</v>
      </c>
      <c r="E7" s="243"/>
      <c r="F7" s="243"/>
      <c r="G7" s="243"/>
      <c r="H7" s="243"/>
      <c r="I7" s="243"/>
    </row>
    <row r="8" spans="1:9" ht="15.75" customHeight="1">
      <c r="D8" s="243" t="s">
        <v>1</v>
      </c>
      <c r="E8" s="243"/>
      <c r="F8" s="243"/>
      <c r="G8" s="243"/>
      <c r="H8" s="243"/>
      <c r="I8" s="243"/>
    </row>
    <row r="9" spans="1:9" ht="18.75" customHeight="1">
      <c r="A9" s="2"/>
      <c r="D9" s="243" t="s">
        <v>2</v>
      </c>
      <c r="E9" s="243"/>
      <c r="F9" s="243"/>
      <c r="G9" s="243"/>
      <c r="H9" s="243"/>
      <c r="I9" s="243"/>
    </row>
    <row r="10" spans="1:9" ht="18.75" customHeight="1">
      <c r="A10" s="2"/>
      <c r="C10" s="243" t="s">
        <v>717</v>
      </c>
      <c r="D10" s="243"/>
      <c r="E10" s="243"/>
      <c r="F10" s="243"/>
      <c r="G10" s="243"/>
      <c r="H10" s="243"/>
      <c r="I10" s="243"/>
    </row>
    <row r="11" spans="1:9" ht="18.75">
      <c r="A11" s="2"/>
    </row>
    <row r="12" spans="1:9">
      <c r="A12" s="255" t="s">
        <v>71</v>
      </c>
      <c r="B12" s="305"/>
      <c r="C12" s="305"/>
      <c r="D12" s="305"/>
      <c r="E12" s="305"/>
      <c r="F12" s="305"/>
      <c r="G12" s="305"/>
      <c r="H12" s="305"/>
    </row>
    <row r="13" spans="1:9">
      <c r="A13" s="255" t="s">
        <v>493</v>
      </c>
      <c r="B13" s="305"/>
      <c r="C13" s="305"/>
      <c r="D13" s="305"/>
      <c r="E13" s="305"/>
      <c r="F13" s="305"/>
      <c r="G13" s="305"/>
      <c r="H13" s="305"/>
    </row>
    <row r="14" spans="1:9" ht="15.75">
      <c r="A14" s="3"/>
    </row>
    <row r="15" spans="1:9" ht="23.25" customHeight="1">
      <c r="A15" s="104"/>
      <c r="B15" s="105"/>
      <c r="C15" s="105"/>
      <c r="D15" s="105"/>
      <c r="E15" s="311" t="s">
        <v>403</v>
      </c>
      <c r="F15" s="311"/>
      <c r="G15" s="311"/>
      <c r="H15" s="311"/>
      <c r="I15" s="311"/>
    </row>
    <row r="16" spans="1:9" ht="63.75" customHeight="1">
      <c r="A16" s="313"/>
      <c r="B16" s="313" t="s">
        <v>75</v>
      </c>
      <c r="C16" s="314" t="s">
        <v>65</v>
      </c>
      <c r="D16" s="317" t="s">
        <v>10</v>
      </c>
      <c r="E16" s="317" t="s">
        <v>66</v>
      </c>
      <c r="F16" s="308" t="s">
        <v>492</v>
      </c>
      <c r="G16" s="319" t="s">
        <v>719</v>
      </c>
      <c r="H16" s="308" t="s">
        <v>492</v>
      </c>
      <c r="I16" s="312"/>
    </row>
    <row r="17" spans="1:11" ht="33" customHeight="1">
      <c r="A17" s="313"/>
      <c r="B17" s="313"/>
      <c r="C17" s="315"/>
      <c r="D17" s="317"/>
      <c r="E17" s="317"/>
      <c r="F17" s="309"/>
      <c r="G17" s="320"/>
      <c r="H17" s="309"/>
      <c r="I17" s="312"/>
      <c r="K17" t="s">
        <v>710</v>
      </c>
    </row>
    <row r="18" spans="1:11" ht="33" customHeight="1">
      <c r="A18" s="313"/>
      <c r="B18" s="313"/>
      <c r="C18" s="316"/>
      <c r="D18" s="317"/>
      <c r="E18" s="317"/>
      <c r="F18" s="310"/>
      <c r="G18" s="288"/>
      <c r="H18" s="310"/>
      <c r="I18" s="312"/>
    </row>
    <row r="19" spans="1:11" ht="15.75">
      <c r="A19" s="106" t="s">
        <v>67</v>
      </c>
      <c r="B19" s="56" t="s">
        <v>69</v>
      </c>
      <c r="C19" s="107"/>
      <c r="D19" s="108"/>
      <c r="E19" s="108"/>
      <c r="F19" s="97">
        <f>F20+F21+F22+F23+F24+F25+F27+F28+F31+F34+F35+F36+F37+F38+F39+F40+F41+F42+F43+F44+F45+F46+F47+F49+F50+F51+F52+F54+F59+F61+F26+F29+F30+F55+F62+F60+F32+F33+F57+F58+F53+F56+F48</f>
        <v>38111562.039999999</v>
      </c>
      <c r="G19" s="97">
        <f t="shared" ref="G19:H19" si="0">G20+G21+G22+G23+G24+G25+G27+G28+G31+G34+G35+G36+G37+G38+G39+G40+G41+G42+G43+G44+G45+G46+G47+G49+G50+G51+G52+G54+G59+G61+G26+G29+G30+G55+G62+G60+G32+G33+G57+G58+G53+G56+G48</f>
        <v>-888044.60000000009</v>
      </c>
      <c r="H19" s="97">
        <f t="shared" si="0"/>
        <v>37223517.439999998</v>
      </c>
      <c r="I19" s="109">
        <f>I20+I21+I22+I23+I24+I25+I27+I28+I31+I34+I35+I36+I37+I38+I39+I40+I41+I42+I43+I44+I45+I46+I47+I49+I50+I51+I52+I54+I59+I61+I26+I29+I30+I55+I62+I60+I32+I33+I57+I58</f>
        <v>590</v>
      </c>
      <c r="J19" s="109">
        <f>J20+J21+J22+J23+J24+J25+J27+J28+J31+J34+J35+J36+J37+J38+J39+J40+J41+J42+J43+J44+J45+J46+J47+J49+J50+J51+J52+J54+J59+J61+J26+J29+J30+J55+J62+J60+J32+J33+J57+J58</f>
        <v>0</v>
      </c>
      <c r="K19" s="109">
        <f>K20+K21+K22+K23+K24+K25+K27+K28+K31+K34+K35+K36+K37+K38+K39+K40+K41+K42+K43+K44+K45+K46+K47+K49+K50+K51+K52+K54+K59+K61+K26+K29+K30+K55+K62+K60+K32+K33+K57+K58</f>
        <v>0</v>
      </c>
    </row>
    <row r="20" spans="1:11" ht="66" customHeight="1">
      <c r="A20" s="48" t="s">
        <v>130</v>
      </c>
      <c r="B20" s="230" t="s">
        <v>69</v>
      </c>
      <c r="C20" s="110" t="s">
        <v>79</v>
      </c>
      <c r="D20" s="28">
        <v>4190000250</v>
      </c>
      <c r="E20" s="28">
        <v>100</v>
      </c>
      <c r="F20" s="229">
        <v>1486531</v>
      </c>
      <c r="G20" s="229"/>
      <c r="H20" s="229">
        <f>F20+G20</f>
        <v>1486531</v>
      </c>
      <c r="I20" s="111"/>
    </row>
    <row r="21" spans="1:11" ht="66" customHeight="1">
      <c r="A21" s="29" t="s">
        <v>131</v>
      </c>
      <c r="B21" s="230" t="s">
        <v>69</v>
      </c>
      <c r="C21" s="230" t="s">
        <v>44</v>
      </c>
      <c r="D21" s="28">
        <v>4190000280</v>
      </c>
      <c r="E21" s="231">
        <v>100</v>
      </c>
      <c r="F21" s="229">
        <v>13293229</v>
      </c>
      <c r="G21" s="98"/>
      <c r="H21" s="229">
        <f t="shared" ref="H21:H94" si="1">F21+G21</f>
        <v>13293229</v>
      </c>
      <c r="I21" s="111"/>
    </row>
    <row r="22" spans="1:11" ht="41.25" customHeight="1">
      <c r="A22" s="29" t="s">
        <v>172</v>
      </c>
      <c r="B22" s="230" t="s">
        <v>69</v>
      </c>
      <c r="C22" s="230" t="s">
        <v>44</v>
      </c>
      <c r="D22" s="28">
        <v>4190000280</v>
      </c>
      <c r="E22" s="231">
        <v>200</v>
      </c>
      <c r="F22" s="229">
        <v>3266424</v>
      </c>
      <c r="G22" s="98"/>
      <c r="H22" s="229">
        <f t="shared" si="1"/>
        <v>3266424</v>
      </c>
      <c r="I22" s="111"/>
    </row>
    <row r="23" spans="1:11" ht="54.75" customHeight="1">
      <c r="A23" s="29" t="s">
        <v>17</v>
      </c>
      <c r="B23" s="230" t="s">
        <v>69</v>
      </c>
      <c r="C23" s="230" t="s">
        <v>44</v>
      </c>
      <c r="D23" s="28">
        <v>4190000280</v>
      </c>
      <c r="E23" s="231">
        <v>800</v>
      </c>
      <c r="F23" s="229">
        <v>25400</v>
      </c>
      <c r="G23" s="98"/>
      <c r="H23" s="229">
        <f t="shared" si="1"/>
        <v>25400</v>
      </c>
      <c r="I23" s="111"/>
    </row>
    <row r="24" spans="1:11" ht="78.75" customHeight="1">
      <c r="A24" s="50" t="s">
        <v>126</v>
      </c>
      <c r="B24" s="230" t="s">
        <v>69</v>
      </c>
      <c r="C24" s="230" t="s">
        <v>44</v>
      </c>
      <c r="D24" s="28">
        <v>1110180360</v>
      </c>
      <c r="E24" s="231">
        <v>100</v>
      </c>
      <c r="F24" s="229">
        <v>341800</v>
      </c>
      <c r="G24" s="98"/>
      <c r="H24" s="229">
        <f t="shared" si="1"/>
        <v>341800</v>
      </c>
      <c r="I24" s="111"/>
    </row>
    <row r="25" spans="1:11" ht="52.5" customHeight="1">
      <c r="A25" s="50" t="s">
        <v>167</v>
      </c>
      <c r="B25" s="230" t="s">
        <v>69</v>
      </c>
      <c r="C25" s="230" t="s">
        <v>44</v>
      </c>
      <c r="D25" s="28">
        <v>1110180360</v>
      </c>
      <c r="E25" s="231">
        <v>200</v>
      </c>
      <c r="F25" s="229">
        <v>50049.84</v>
      </c>
      <c r="G25" s="98"/>
      <c r="H25" s="229">
        <f t="shared" si="1"/>
        <v>50049.84</v>
      </c>
      <c r="I25" s="111"/>
    </row>
    <row r="26" spans="1:11" ht="49.5" customHeight="1">
      <c r="A26" s="76" t="s">
        <v>538</v>
      </c>
      <c r="B26" s="230" t="s">
        <v>69</v>
      </c>
      <c r="C26" s="230" t="s">
        <v>77</v>
      </c>
      <c r="D26" s="28">
        <v>4490051200</v>
      </c>
      <c r="E26" s="52">
        <v>200</v>
      </c>
      <c r="F26" s="102">
        <v>0</v>
      </c>
      <c r="G26" s="171"/>
      <c r="H26" s="229">
        <f t="shared" si="1"/>
        <v>0</v>
      </c>
      <c r="I26" s="111"/>
    </row>
    <row r="27" spans="1:11" ht="52.5" customHeight="1">
      <c r="A27" s="50" t="s">
        <v>243</v>
      </c>
      <c r="B27" s="230" t="s">
        <v>69</v>
      </c>
      <c r="C27" s="230" t="s">
        <v>47</v>
      </c>
      <c r="D27" s="230" t="s">
        <v>365</v>
      </c>
      <c r="E27" s="52">
        <v>200</v>
      </c>
      <c r="F27" s="102">
        <v>100000</v>
      </c>
      <c r="G27" s="171"/>
      <c r="H27" s="229">
        <f t="shared" si="1"/>
        <v>100000</v>
      </c>
      <c r="I27" s="112"/>
    </row>
    <row r="28" spans="1:11" ht="66" customHeight="1">
      <c r="A28" s="29" t="s">
        <v>376</v>
      </c>
      <c r="B28" s="230" t="s">
        <v>69</v>
      </c>
      <c r="C28" s="230" t="s">
        <v>47</v>
      </c>
      <c r="D28" s="230" t="s">
        <v>370</v>
      </c>
      <c r="E28" s="231">
        <v>200</v>
      </c>
      <c r="F28" s="229">
        <v>430000</v>
      </c>
      <c r="G28" s="98"/>
      <c r="H28" s="229">
        <f t="shared" si="1"/>
        <v>430000</v>
      </c>
      <c r="I28" s="111"/>
    </row>
    <row r="29" spans="1:11" ht="57" customHeight="1">
      <c r="A29" s="71" t="s">
        <v>378</v>
      </c>
      <c r="B29" s="230" t="s">
        <v>69</v>
      </c>
      <c r="C29" s="230" t="s">
        <v>47</v>
      </c>
      <c r="D29" s="230" t="s">
        <v>377</v>
      </c>
      <c r="E29" s="231">
        <v>200</v>
      </c>
      <c r="F29" s="229">
        <v>200000</v>
      </c>
      <c r="G29" s="98"/>
      <c r="H29" s="229">
        <f t="shared" si="1"/>
        <v>200000</v>
      </c>
      <c r="I29" s="111"/>
    </row>
    <row r="30" spans="1:11" ht="39.75" customHeight="1">
      <c r="A30" s="29" t="s">
        <v>394</v>
      </c>
      <c r="B30" s="230" t="s">
        <v>69</v>
      </c>
      <c r="C30" s="230" t="s">
        <v>47</v>
      </c>
      <c r="D30" s="51" t="s">
        <v>395</v>
      </c>
      <c r="E30" s="231">
        <v>200</v>
      </c>
      <c r="F30" s="229">
        <v>40000</v>
      </c>
      <c r="G30" s="98"/>
      <c r="H30" s="229">
        <f t="shared" si="1"/>
        <v>40000</v>
      </c>
      <c r="I30" s="113">
        <v>40</v>
      </c>
    </row>
    <row r="31" spans="1:11" ht="52.5" customHeight="1">
      <c r="A31" s="50" t="s">
        <v>166</v>
      </c>
      <c r="B31" s="230" t="s">
        <v>69</v>
      </c>
      <c r="C31" s="230" t="s">
        <v>47</v>
      </c>
      <c r="D31" s="230" t="s">
        <v>373</v>
      </c>
      <c r="E31" s="231">
        <v>200</v>
      </c>
      <c r="F31" s="229">
        <v>460000</v>
      </c>
      <c r="G31" s="98"/>
      <c r="H31" s="229">
        <f t="shared" si="1"/>
        <v>460000</v>
      </c>
      <c r="I31" s="111"/>
    </row>
    <row r="32" spans="1:11" ht="53.25" customHeight="1">
      <c r="A32" s="58" t="s">
        <v>673</v>
      </c>
      <c r="B32" s="230" t="s">
        <v>69</v>
      </c>
      <c r="C32" s="230" t="s">
        <v>47</v>
      </c>
      <c r="D32" s="51" t="s">
        <v>515</v>
      </c>
      <c r="E32" s="231">
        <v>200</v>
      </c>
      <c r="F32" s="229">
        <v>40000</v>
      </c>
      <c r="G32" s="98"/>
      <c r="H32" s="229">
        <f t="shared" si="1"/>
        <v>40000</v>
      </c>
      <c r="I32" s="111"/>
    </row>
    <row r="33" spans="1:9" ht="53.25" customHeight="1">
      <c r="A33" s="58" t="s">
        <v>672</v>
      </c>
      <c r="B33" s="230" t="s">
        <v>69</v>
      </c>
      <c r="C33" s="230" t="s">
        <v>47</v>
      </c>
      <c r="D33" s="51" t="s">
        <v>522</v>
      </c>
      <c r="E33" s="231">
        <v>200</v>
      </c>
      <c r="F33" s="229">
        <v>10000</v>
      </c>
      <c r="G33" s="98"/>
      <c r="H33" s="229">
        <f t="shared" si="1"/>
        <v>10000</v>
      </c>
      <c r="I33" s="111"/>
    </row>
    <row r="34" spans="1:9" ht="39.75" customHeight="1">
      <c r="A34" s="50" t="s">
        <v>169</v>
      </c>
      <c r="B34" s="230" t="s">
        <v>69</v>
      </c>
      <c r="C34" s="230" t="s">
        <v>47</v>
      </c>
      <c r="D34" s="28">
        <v>1410100700</v>
      </c>
      <c r="E34" s="231">
        <v>200</v>
      </c>
      <c r="F34" s="229">
        <v>20000</v>
      </c>
      <c r="G34" s="98"/>
      <c r="H34" s="229">
        <f t="shared" si="1"/>
        <v>20000</v>
      </c>
      <c r="I34" s="111"/>
    </row>
    <row r="35" spans="1:9" ht="53.25" customHeight="1">
      <c r="A35" s="50" t="s">
        <v>180</v>
      </c>
      <c r="B35" s="230" t="s">
        <v>69</v>
      </c>
      <c r="C35" s="230" t="s">
        <v>47</v>
      </c>
      <c r="D35" s="28">
        <v>1410100710</v>
      </c>
      <c r="E35" s="231">
        <v>200</v>
      </c>
      <c r="F35" s="229">
        <v>30000</v>
      </c>
      <c r="G35" s="98"/>
      <c r="H35" s="229">
        <f t="shared" si="1"/>
        <v>30000</v>
      </c>
      <c r="I35" s="111"/>
    </row>
    <row r="36" spans="1:9" ht="53.25" customHeight="1">
      <c r="A36" s="29" t="s">
        <v>697</v>
      </c>
      <c r="B36" s="230" t="s">
        <v>69</v>
      </c>
      <c r="C36" s="230" t="s">
        <v>47</v>
      </c>
      <c r="D36" s="28">
        <v>4290020100</v>
      </c>
      <c r="E36" s="231">
        <v>200</v>
      </c>
      <c r="F36" s="102">
        <v>3499420</v>
      </c>
      <c r="G36" s="98"/>
      <c r="H36" s="229">
        <f t="shared" si="1"/>
        <v>3499420</v>
      </c>
      <c r="I36" s="111"/>
    </row>
    <row r="37" spans="1:9" ht="27" customHeight="1">
      <c r="A37" s="29" t="s">
        <v>185</v>
      </c>
      <c r="B37" s="230" t="s">
        <v>69</v>
      </c>
      <c r="C37" s="230" t="s">
        <v>47</v>
      </c>
      <c r="D37" s="28">
        <v>4290020120</v>
      </c>
      <c r="E37" s="231">
        <v>800</v>
      </c>
      <c r="F37" s="102">
        <v>28500</v>
      </c>
      <c r="G37" s="98"/>
      <c r="H37" s="229">
        <f t="shared" si="1"/>
        <v>28500</v>
      </c>
      <c r="I37" s="111"/>
    </row>
    <row r="38" spans="1:9" ht="52.5" customHeight="1">
      <c r="A38" s="29" t="s">
        <v>175</v>
      </c>
      <c r="B38" s="230" t="s">
        <v>69</v>
      </c>
      <c r="C38" s="230" t="s">
        <v>47</v>
      </c>
      <c r="D38" s="28">
        <v>4290020140</v>
      </c>
      <c r="E38" s="231">
        <v>200</v>
      </c>
      <c r="F38" s="102">
        <v>100000</v>
      </c>
      <c r="G38" s="98"/>
      <c r="H38" s="229">
        <f t="shared" si="1"/>
        <v>100000</v>
      </c>
      <c r="I38" s="111"/>
    </row>
    <row r="39" spans="1:9" ht="38.25" customHeight="1">
      <c r="A39" s="48" t="s">
        <v>698</v>
      </c>
      <c r="B39" s="230" t="s">
        <v>69</v>
      </c>
      <c r="C39" s="230" t="s">
        <v>47</v>
      </c>
      <c r="D39" s="28">
        <v>4290007030</v>
      </c>
      <c r="E39" s="231">
        <v>300</v>
      </c>
      <c r="F39" s="102">
        <v>10000</v>
      </c>
      <c r="G39" s="98"/>
      <c r="H39" s="229">
        <f t="shared" si="1"/>
        <v>10000</v>
      </c>
      <c r="I39" s="111"/>
    </row>
    <row r="40" spans="1:9" ht="41.25" customHeight="1">
      <c r="A40" s="29" t="s">
        <v>179</v>
      </c>
      <c r="B40" s="230" t="s">
        <v>69</v>
      </c>
      <c r="C40" s="230" t="s">
        <v>47</v>
      </c>
      <c r="D40" s="28">
        <v>4390080350</v>
      </c>
      <c r="E40" s="231">
        <v>200</v>
      </c>
      <c r="F40" s="102">
        <v>6388.2</v>
      </c>
      <c r="G40" s="98"/>
      <c r="H40" s="229">
        <f t="shared" si="1"/>
        <v>6388.2</v>
      </c>
      <c r="I40" s="111"/>
    </row>
    <row r="41" spans="1:9" ht="52.5" customHeight="1">
      <c r="A41" s="29" t="s">
        <v>176</v>
      </c>
      <c r="B41" s="230" t="s">
        <v>69</v>
      </c>
      <c r="C41" s="230" t="s">
        <v>49</v>
      </c>
      <c r="D41" s="28">
        <v>4290020150</v>
      </c>
      <c r="E41" s="231">
        <v>200</v>
      </c>
      <c r="F41" s="102">
        <v>330000</v>
      </c>
      <c r="G41" s="98"/>
      <c r="H41" s="229">
        <f t="shared" si="1"/>
        <v>330000</v>
      </c>
      <c r="I41" s="111"/>
    </row>
    <row r="42" spans="1:9" ht="93" customHeight="1">
      <c r="A42" s="57" t="s">
        <v>536</v>
      </c>
      <c r="B42" s="230" t="s">
        <v>69</v>
      </c>
      <c r="C42" s="230" t="s">
        <v>51</v>
      </c>
      <c r="D42" s="28">
        <v>4390080370</v>
      </c>
      <c r="E42" s="231">
        <v>200</v>
      </c>
      <c r="F42" s="102">
        <v>10060.219999999999</v>
      </c>
      <c r="G42" s="98"/>
      <c r="H42" s="229">
        <f t="shared" si="1"/>
        <v>10060.219999999999</v>
      </c>
      <c r="I42" s="111"/>
    </row>
    <row r="43" spans="1:9" ht="106.5" customHeight="1">
      <c r="A43" s="57" t="s">
        <v>537</v>
      </c>
      <c r="B43" s="230" t="s">
        <v>69</v>
      </c>
      <c r="C43" s="230" t="s">
        <v>51</v>
      </c>
      <c r="D43" s="28">
        <v>4390082400</v>
      </c>
      <c r="E43" s="231">
        <v>200</v>
      </c>
      <c r="F43" s="229">
        <v>228137</v>
      </c>
      <c r="G43" s="98"/>
      <c r="H43" s="229">
        <f t="shared" si="1"/>
        <v>228137</v>
      </c>
      <c r="I43" s="111"/>
    </row>
    <row r="44" spans="1:9" ht="105" customHeight="1">
      <c r="A44" s="27" t="s">
        <v>197</v>
      </c>
      <c r="B44" s="230" t="s">
        <v>69</v>
      </c>
      <c r="C44" s="230" t="s">
        <v>52</v>
      </c>
      <c r="D44" s="28">
        <v>1620120300</v>
      </c>
      <c r="E44" s="231">
        <v>200</v>
      </c>
      <c r="F44" s="102">
        <v>500000</v>
      </c>
      <c r="G44" s="98"/>
      <c r="H44" s="229">
        <f t="shared" si="1"/>
        <v>500000</v>
      </c>
      <c r="I44" s="111"/>
    </row>
    <row r="45" spans="1:9" ht="67.5" customHeight="1">
      <c r="A45" s="27" t="s">
        <v>215</v>
      </c>
      <c r="B45" s="230" t="s">
        <v>69</v>
      </c>
      <c r="C45" s="230" t="s">
        <v>52</v>
      </c>
      <c r="D45" s="28">
        <v>1720120410</v>
      </c>
      <c r="E45" s="231">
        <v>200</v>
      </c>
      <c r="F45" s="229">
        <v>3834722.78</v>
      </c>
      <c r="G45" s="98">
        <v>-1000000</v>
      </c>
      <c r="H45" s="229">
        <f t="shared" si="1"/>
        <v>2834722.78</v>
      </c>
      <c r="I45" s="111"/>
    </row>
    <row r="46" spans="1:9" ht="39" customHeight="1">
      <c r="A46" s="50" t="s">
        <v>244</v>
      </c>
      <c r="B46" s="230" t="s">
        <v>69</v>
      </c>
      <c r="C46" s="230" t="s">
        <v>53</v>
      </c>
      <c r="D46" s="51" t="s">
        <v>383</v>
      </c>
      <c r="E46" s="231">
        <v>200</v>
      </c>
      <c r="F46" s="102">
        <v>550000</v>
      </c>
      <c r="G46" s="98"/>
      <c r="H46" s="229">
        <f t="shared" si="1"/>
        <v>550000</v>
      </c>
      <c r="I46" s="111"/>
    </row>
    <row r="47" spans="1:9" ht="40.5" customHeight="1">
      <c r="A47" s="50" t="s">
        <v>683</v>
      </c>
      <c r="B47" s="230" t="s">
        <v>69</v>
      </c>
      <c r="C47" s="230" t="s">
        <v>53</v>
      </c>
      <c r="D47" s="51" t="s">
        <v>674</v>
      </c>
      <c r="E47" s="231">
        <v>200</v>
      </c>
      <c r="F47" s="102">
        <v>149000</v>
      </c>
      <c r="G47" s="98">
        <v>-149000</v>
      </c>
      <c r="H47" s="229">
        <f t="shared" si="1"/>
        <v>0</v>
      </c>
      <c r="I47" s="114" t="s">
        <v>233</v>
      </c>
    </row>
    <row r="48" spans="1:9" ht="40.5" customHeight="1">
      <c r="A48" s="50" t="s">
        <v>883</v>
      </c>
      <c r="B48" s="230" t="s">
        <v>69</v>
      </c>
      <c r="C48" s="230" t="s">
        <v>53</v>
      </c>
      <c r="D48" s="230" t="s">
        <v>882</v>
      </c>
      <c r="E48" s="231">
        <v>200</v>
      </c>
      <c r="F48" s="229"/>
      <c r="G48" s="98">
        <v>737888</v>
      </c>
      <c r="H48" s="229">
        <f>F48+G48</f>
        <v>737888</v>
      </c>
      <c r="I48" s="238"/>
    </row>
    <row r="49" spans="1:9" ht="68.25" customHeight="1">
      <c r="A49" s="48" t="s">
        <v>178</v>
      </c>
      <c r="B49" s="230" t="s">
        <v>69</v>
      </c>
      <c r="C49" s="230" t="s">
        <v>53</v>
      </c>
      <c r="D49" s="28">
        <v>4290020160</v>
      </c>
      <c r="E49" s="231">
        <v>200</v>
      </c>
      <c r="F49" s="229">
        <v>725000</v>
      </c>
      <c r="G49" s="98"/>
      <c r="H49" s="229">
        <f t="shared" si="1"/>
        <v>725000</v>
      </c>
      <c r="I49" s="111"/>
    </row>
    <row r="50" spans="1:9" ht="43.5" customHeight="1">
      <c r="A50" s="29" t="s">
        <v>193</v>
      </c>
      <c r="B50" s="230" t="s">
        <v>69</v>
      </c>
      <c r="C50" s="230" t="s">
        <v>53</v>
      </c>
      <c r="D50" s="28">
        <v>4290020180</v>
      </c>
      <c r="E50" s="231">
        <v>200</v>
      </c>
      <c r="F50" s="102">
        <v>400000</v>
      </c>
      <c r="G50" s="98"/>
      <c r="H50" s="229">
        <f t="shared" si="1"/>
        <v>400000</v>
      </c>
      <c r="I50" s="111"/>
    </row>
    <row r="51" spans="1:9" ht="55.5" customHeight="1">
      <c r="A51" s="50" t="s">
        <v>214</v>
      </c>
      <c r="B51" s="230" t="s">
        <v>69</v>
      </c>
      <c r="C51" s="230" t="s">
        <v>217</v>
      </c>
      <c r="D51" s="230" t="s">
        <v>352</v>
      </c>
      <c r="E51" s="231">
        <v>200</v>
      </c>
      <c r="F51" s="229">
        <v>879900</v>
      </c>
      <c r="G51" s="98"/>
      <c r="H51" s="229">
        <f t="shared" si="1"/>
        <v>879900</v>
      </c>
      <c r="I51" s="111"/>
    </row>
    <row r="52" spans="1:9" ht="41.25" customHeight="1">
      <c r="A52" s="50" t="s">
        <v>213</v>
      </c>
      <c r="B52" s="230" t="s">
        <v>69</v>
      </c>
      <c r="C52" s="230" t="s">
        <v>217</v>
      </c>
      <c r="D52" s="230" t="s">
        <v>353</v>
      </c>
      <c r="E52" s="231">
        <v>200</v>
      </c>
      <c r="F52" s="229">
        <v>97000</v>
      </c>
      <c r="G52" s="98"/>
      <c r="H52" s="229">
        <f t="shared" si="1"/>
        <v>97000</v>
      </c>
      <c r="I52" s="111"/>
    </row>
    <row r="53" spans="1:9" ht="56.25" customHeight="1">
      <c r="A53" s="50" t="s">
        <v>782</v>
      </c>
      <c r="B53" s="230" t="s">
        <v>69</v>
      </c>
      <c r="C53" s="230" t="s">
        <v>217</v>
      </c>
      <c r="D53" s="230" t="s">
        <v>771</v>
      </c>
      <c r="E53" s="52">
        <v>200</v>
      </c>
      <c r="F53" s="229">
        <v>50000</v>
      </c>
      <c r="G53" s="171"/>
      <c r="H53" s="229">
        <f>F53+G53</f>
        <v>50000</v>
      </c>
      <c r="I53" s="169"/>
    </row>
    <row r="54" spans="1:9" ht="54.75" customHeight="1">
      <c r="A54" s="50" t="s">
        <v>399</v>
      </c>
      <c r="B54" s="230" t="s">
        <v>69</v>
      </c>
      <c r="C54" s="230" t="s">
        <v>216</v>
      </c>
      <c r="D54" s="230" t="s">
        <v>349</v>
      </c>
      <c r="E54" s="231">
        <v>400</v>
      </c>
      <c r="F54" s="229">
        <v>495600</v>
      </c>
      <c r="G54" s="98"/>
      <c r="H54" s="229">
        <f t="shared" si="1"/>
        <v>495600</v>
      </c>
      <c r="I54" s="111"/>
    </row>
    <row r="55" spans="1:9" ht="43.5" customHeight="1">
      <c r="A55" s="50" t="s">
        <v>212</v>
      </c>
      <c r="B55" s="230" t="s">
        <v>69</v>
      </c>
      <c r="C55" s="230" t="s">
        <v>216</v>
      </c>
      <c r="D55" s="230" t="s">
        <v>360</v>
      </c>
      <c r="E55" s="231">
        <v>200</v>
      </c>
      <c r="F55" s="102">
        <v>500000</v>
      </c>
      <c r="G55" s="98"/>
      <c r="H55" s="229">
        <f t="shared" si="1"/>
        <v>500000</v>
      </c>
      <c r="I55" s="111"/>
    </row>
    <row r="56" spans="1:9" ht="66" customHeight="1">
      <c r="A56" s="115" t="s">
        <v>866</v>
      </c>
      <c r="B56" s="230" t="s">
        <v>69</v>
      </c>
      <c r="C56" s="230" t="s">
        <v>216</v>
      </c>
      <c r="D56" s="230" t="s">
        <v>867</v>
      </c>
      <c r="E56" s="52">
        <v>200</v>
      </c>
      <c r="F56" s="229">
        <v>950000</v>
      </c>
      <c r="G56" s="202"/>
      <c r="H56" s="229">
        <f>F56+G56</f>
        <v>950000</v>
      </c>
      <c r="I56" s="199"/>
    </row>
    <row r="57" spans="1:9" ht="54.75" customHeight="1">
      <c r="A57" s="50" t="s">
        <v>366</v>
      </c>
      <c r="B57" s="230" t="s">
        <v>69</v>
      </c>
      <c r="C57" s="230" t="s">
        <v>216</v>
      </c>
      <c r="D57" s="51" t="s">
        <v>382</v>
      </c>
      <c r="E57" s="231">
        <v>200</v>
      </c>
      <c r="F57" s="229">
        <v>563000</v>
      </c>
      <c r="G57" s="98">
        <v>-476932.6</v>
      </c>
      <c r="H57" s="229">
        <f t="shared" si="1"/>
        <v>86067.400000000023</v>
      </c>
      <c r="I57" s="119"/>
    </row>
    <row r="58" spans="1:9" ht="39.75" customHeight="1">
      <c r="A58" s="58" t="s">
        <v>506</v>
      </c>
      <c r="B58" s="230" t="s">
        <v>69</v>
      </c>
      <c r="C58" s="230" t="s">
        <v>216</v>
      </c>
      <c r="D58" s="51" t="s">
        <v>670</v>
      </c>
      <c r="E58" s="231">
        <v>200</v>
      </c>
      <c r="F58" s="229">
        <v>175000</v>
      </c>
      <c r="G58" s="98"/>
      <c r="H58" s="229">
        <f t="shared" si="1"/>
        <v>175000</v>
      </c>
      <c r="I58" s="119"/>
    </row>
    <row r="59" spans="1:9" ht="40.5" customHeight="1">
      <c r="A59" s="50" t="s">
        <v>335</v>
      </c>
      <c r="B59" s="230" t="s">
        <v>69</v>
      </c>
      <c r="C59" s="53" t="s">
        <v>218</v>
      </c>
      <c r="D59" s="230" t="s">
        <v>356</v>
      </c>
      <c r="E59" s="231">
        <v>200</v>
      </c>
      <c r="F59" s="229">
        <v>600000</v>
      </c>
      <c r="G59" s="98"/>
      <c r="H59" s="229">
        <f t="shared" si="1"/>
        <v>600000</v>
      </c>
      <c r="I59" s="111"/>
    </row>
    <row r="60" spans="1:9" ht="54.75" customHeight="1">
      <c r="A60" s="29" t="s">
        <v>437</v>
      </c>
      <c r="B60" s="230" t="s">
        <v>69</v>
      </c>
      <c r="C60" s="53" t="s">
        <v>60</v>
      </c>
      <c r="D60" s="230" t="s">
        <v>627</v>
      </c>
      <c r="E60" s="231">
        <v>200</v>
      </c>
      <c r="F60" s="102">
        <v>2300000</v>
      </c>
      <c r="G60" s="98"/>
      <c r="H60" s="229">
        <f t="shared" si="1"/>
        <v>2300000</v>
      </c>
      <c r="I60" s="111"/>
    </row>
    <row r="61" spans="1:9" ht="42" customHeight="1">
      <c r="A61" s="48" t="s">
        <v>136</v>
      </c>
      <c r="B61" s="230" t="s">
        <v>69</v>
      </c>
      <c r="C61" s="230" t="s">
        <v>62</v>
      </c>
      <c r="D61" s="28">
        <v>4290007010</v>
      </c>
      <c r="E61" s="231">
        <v>300</v>
      </c>
      <c r="F61" s="102">
        <v>1316400</v>
      </c>
      <c r="G61" s="98"/>
      <c r="H61" s="229">
        <f t="shared" si="1"/>
        <v>1316400</v>
      </c>
      <c r="I61" s="111"/>
    </row>
    <row r="62" spans="1:9" ht="81" customHeight="1">
      <c r="A62" s="50" t="s">
        <v>438</v>
      </c>
      <c r="B62" s="230" t="s">
        <v>69</v>
      </c>
      <c r="C62" s="230" t="s">
        <v>186</v>
      </c>
      <c r="D62" s="230" t="s">
        <v>439</v>
      </c>
      <c r="E62" s="52">
        <v>300</v>
      </c>
      <c r="F62" s="102">
        <v>20000</v>
      </c>
      <c r="G62" s="171"/>
      <c r="H62" s="229">
        <f t="shared" si="1"/>
        <v>20000</v>
      </c>
      <c r="I62" s="111"/>
    </row>
    <row r="63" spans="1:9" ht="15.75">
      <c r="A63" s="55" t="s">
        <v>68</v>
      </c>
      <c r="B63" s="56" t="s">
        <v>70</v>
      </c>
      <c r="C63" s="230"/>
      <c r="D63" s="28"/>
      <c r="E63" s="28"/>
      <c r="F63" s="324">
        <f>F64+F65</f>
        <v>875936</v>
      </c>
      <c r="G63" s="229"/>
      <c r="H63" s="324">
        <f>H64+H65</f>
        <v>875936</v>
      </c>
      <c r="I63" s="111"/>
    </row>
    <row r="64" spans="1:9" ht="65.25" customHeight="1">
      <c r="A64" s="29" t="s">
        <v>129</v>
      </c>
      <c r="B64" s="230" t="s">
        <v>70</v>
      </c>
      <c r="C64" s="230" t="s">
        <v>43</v>
      </c>
      <c r="D64" s="28">
        <v>4090000270</v>
      </c>
      <c r="E64" s="231">
        <v>100</v>
      </c>
      <c r="F64" s="229">
        <v>775250</v>
      </c>
      <c r="G64" s="98"/>
      <c r="H64" s="229">
        <f t="shared" si="1"/>
        <v>775250</v>
      </c>
      <c r="I64" s="111"/>
    </row>
    <row r="65" spans="1:11" ht="39.75" customHeight="1">
      <c r="A65" s="29" t="s">
        <v>171</v>
      </c>
      <c r="B65" s="230" t="s">
        <v>70</v>
      </c>
      <c r="C65" s="230" t="s">
        <v>43</v>
      </c>
      <c r="D65" s="28">
        <v>4090000270</v>
      </c>
      <c r="E65" s="231">
        <v>200</v>
      </c>
      <c r="F65" s="229">
        <v>100686</v>
      </c>
      <c r="G65" s="98"/>
      <c r="H65" s="229">
        <f t="shared" si="1"/>
        <v>100686</v>
      </c>
      <c r="I65" s="111"/>
    </row>
    <row r="66" spans="1:11" ht="25.5" customHeight="1">
      <c r="A66" s="55" t="s">
        <v>4</v>
      </c>
      <c r="B66" s="56" t="s">
        <v>5</v>
      </c>
      <c r="C66" s="230"/>
      <c r="D66" s="28"/>
      <c r="E66" s="28"/>
      <c r="F66" s="97">
        <f>F67+F68+F69+F70+F71+F73+F74+F75+F76+F77+F80+F90+F94+F95+F96+F98+F99+F100+F101+F103+F104+F105+F106+F108+F109+F110+F111+F112+F113+F114+F82+F115+F78+F79+F81+F91+F92+F93+F102+F107+F89+F85+F86+F88+F84+F87+F83+F72</f>
        <v>38462999</v>
      </c>
      <c r="G66" s="97">
        <f t="shared" ref="G66:H66" si="2">G67+G68+G69+G70+G71+G73+G74+G75+G76+G77+G80+G90+G94+G95+G96+G98+G99+G100+G101+G103+G104+G105+G106+G108+G109+G110+G111+G112+G113+G114+G82+G115+G78+G79+G81+G91+G92+G93+G102+G107+G89+G85+G86+G88+G84+G87+G83+G72</f>
        <v>2006511.6</v>
      </c>
      <c r="H66" s="97">
        <f t="shared" si="2"/>
        <v>40469510.600000001</v>
      </c>
      <c r="I66" s="109">
        <f t="shared" ref="I66:K66" si="3">I67+I68+I69+I70+I71+I73+I74+I75+I76+I77+I80+I90+I94+I95+I96+I98+I99+I100+I101+I103+I104+I105+I106+I108+I109+I110+I111+I112+I113+I114+I82+I115+I78+I79+I81+I91+I92+I93+I102+I107+I89+I85+I86+I88+I84+I87+I83</f>
        <v>4210.2999999999993</v>
      </c>
      <c r="J66" s="109">
        <f t="shared" si="3"/>
        <v>0</v>
      </c>
      <c r="K66" s="109">
        <f t="shared" si="3"/>
        <v>0</v>
      </c>
    </row>
    <row r="67" spans="1:11" ht="77.25" customHeight="1">
      <c r="A67" s="29" t="s">
        <v>133</v>
      </c>
      <c r="B67" s="230" t="s">
        <v>5</v>
      </c>
      <c r="C67" s="230" t="s">
        <v>45</v>
      </c>
      <c r="D67" s="28">
        <v>4190000290</v>
      </c>
      <c r="E67" s="231">
        <v>100</v>
      </c>
      <c r="F67" s="229">
        <v>3714869</v>
      </c>
      <c r="G67" s="98"/>
      <c r="H67" s="229">
        <f t="shared" si="1"/>
        <v>3714869</v>
      </c>
      <c r="I67" s="113">
        <v>3167.6</v>
      </c>
    </row>
    <row r="68" spans="1:11" ht="37.5" customHeight="1">
      <c r="A68" s="29" t="s">
        <v>174</v>
      </c>
      <c r="B68" s="230" t="s">
        <v>5</v>
      </c>
      <c r="C68" s="230" t="s">
        <v>45</v>
      </c>
      <c r="D68" s="28">
        <v>4190000290</v>
      </c>
      <c r="E68" s="231">
        <v>200</v>
      </c>
      <c r="F68" s="229">
        <v>213205</v>
      </c>
      <c r="G68" s="98"/>
      <c r="H68" s="229">
        <f t="shared" si="1"/>
        <v>213205</v>
      </c>
      <c r="I68" s="111"/>
    </row>
    <row r="69" spans="1:11" ht="40.5" customHeight="1">
      <c r="A69" s="29" t="s">
        <v>134</v>
      </c>
      <c r="B69" s="230" t="s">
        <v>5</v>
      </c>
      <c r="C69" s="230" t="s">
        <v>45</v>
      </c>
      <c r="D69" s="28">
        <v>4190000290</v>
      </c>
      <c r="E69" s="231">
        <v>800</v>
      </c>
      <c r="F69" s="229">
        <v>2000</v>
      </c>
      <c r="G69" s="98"/>
      <c r="H69" s="229">
        <f t="shared" si="1"/>
        <v>2000</v>
      </c>
      <c r="I69" s="111"/>
    </row>
    <row r="70" spans="1:11" ht="25.5" customHeight="1">
      <c r="A70" s="29" t="s">
        <v>135</v>
      </c>
      <c r="B70" s="230" t="s">
        <v>5</v>
      </c>
      <c r="C70" s="230" t="s">
        <v>46</v>
      </c>
      <c r="D70" s="28">
        <v>4290020090</v>
      </c>
      <c r="E70" s="231">
        <v>800</v>
      </c>
      <c r="F70" s="229">
        <v>1160169</v>
      </c>
      <c r="G70" s="98"/>
      <c r="H70" s="229">
        <f t="shared" si="1"/>
        <v>1160169</v>
      </c>
      <c r="I70" s="111"/>
    </row>
    <row r="71" spans="1:11" ht="65.25" customHeight="1">
      <c r="A71" s="29" t="s">
        <v>376</v>
      </c>
      <c r="B71" s="230" t="s">
        <v>5</v>
      </c>
      <c r="C71" s="230" t="s">
        <v>47</v>
      </c>
      <c r="D71" s="230" t="s">
        <v>370</v>
      </c>
      <c r="E71" s="231">
        <v>200</v>
      </c>
      <c r="F71" s="102">
        <v>200000</v>
      </c>
      <c r="G71" s="98"/>
      <c r="H71" s="229">
        <f t="shared" si="1"/>
        <v>200000</v>
      </c>
      <c r="I71" s="111"/>
    </row>
    <row r="72" spans="1:11" ht="54" customHeight="1">
      <c r="A72" s="122" t="s">
        <v>888</v>
      </c>
      <c r="B72" s="230" t="s">
        <v>5</v>
      </c>
      <c r="C72" s="230" t="s">
        <v>47</v>
      </c>
      <c r="D72" s="239">
        <v>4290000470</v>
      </c>
      <c r="E72" s="231">
        <v>200</v>
      </c>
      <c r="F72" s="113"/>
      <c r="G72" s="240">
        <v>100000</v>
      </c>
      <c r="H72" s="229">
        <f t="shared" si="1"/>
        <v>100000</v>
      </c>
      <c r="I72" s="228"/>
    </row>
    <row r="73" spans="1:11" ht="81" customHeight="1">
      <c r="A73" s="29" t="s">
        <v>18</v>
      </c>
      <c r="B73" s="230" t="s">
        <v>5</v>
      </c>
      <c r="C73" s="230" t="s">
        <v>49</v>
      </c>
      <c r="D73" s="28">
        <v>4290000300</v>
      </c>
      <c r="E73" s="231">
        <v>100</v>
      </c>
      <c r="F73" s="229">
        <v>3148179</v>
      </c>
      <c r="G73" s="98"/>
      <c r="H73" s="229">
        <f t="shared" si="1"/>
        <v>3148179</v>
      </c>
      <c r="I73" s="111"/>
    </row>
    <row r="74" spans="1:11" ht="54.75" customHeight="1">
      <c r="A74" s="29" t="s">
        <v>177</v>
      </c>
      <c r="B74" s="230" t="s">
        <v>5</v>
      </c>
      <c r="C74" s="230" t="s">
        <v>49</v>
      </c>
      <c r="D74" s="28">
        <v>4290000300</v>
      </c>
      <c r="E74" s="231">
        <v>200</v>
      </c>
      <c r="F74" s="229">
        <v>1150736</v>
      </c>
      <c r="G74" s="98"/>
      <c r="H74" s="229">
        <f t="shared" si="1"/>
        <v>1150736</v>
      </c>
      <c r="I74" s="111"/>
    </row>
    <row r="75" spans="1:11" ht="37.5" customHeight="1">
      <c r="A75" s="29" t="s">
        <v>19</v>
      </c>
      <c r="B75" s="230" t="s">
        <v>5</v>
      </c>
      <c r="C75" s="230" t="s">
        <v>49</v>
      </c>
      <c r="D75" s="28">
        <v>4290000300</v>
      </c>
      <c r="E75" s="231">
        <v>800</v>
      </c>
      <c r="F75" s="229">
        <v>7400</v>
      </c>
      <c r="G75" s="98"/>
      <c r="H75" s="229">
        <f t="shared" si="1"/>
        <v>7400</v>
      </c>
      <c r="I75" s="111"/>
    </row>
    <row r="76" spans="1:11" ht="66" customHeight="1">
      <c r="A76" s="57" t="s">
        <v>494</v>
      </c>
      <c r="B76" s="230" t="s">
        <v>5</v>
      </c>
      <c r="C76" s="230" t="s">
        <v>49</v>
      </c>
      <c r="D76" s="230" t="s">
        <v>507</v>
      </c>
      <c r="E76" s="231">
        <v>100</v>
      </c>
      <c r="F76" s="229">
        <v>306403</v>
      </c>
      <c r="G76" s="98"/>
      <c r="H76" s="229">
        <f t="shared" si="1"/>
        <v>306403</v>
      </c>
      <c r="I76" s="103">
        <v>100</v>
      </c>
    </row>
    <row r="77" spans="1:11" ht="66" customHeight="1">
      <c r="A77" s="57" t="s">
        <v>495</v>
      </c>
      <c r="B77" s="230" t="s">
        <v>5</v>
      </c>
      <c r="C77" s="230" t="s">
        <v>49</v>
      </c>
      <c r="D77" s="230" t="s">
        <v>508</v>
      </c>
      <c r="E77" s="231">
        <v>100</v>
      </c>
      <c r="F77" s="229">
        <v>358778</v>
      </c>
      <c r="G77" s="98"/>
      <c r="H77" s="229">
        <f t="shared" si="1"/>
        <v>358778</v>
      </c>
      <c r="I77" s="103">
        <v>100</v>
      </c>
    </row>
    <row r="78" spans="1:11" ht="66" customHeight="1">
      <c r="A78" s="29" t="s">
        <v>681</v>
      </c>
      <c r="B78" s="230" t="s">
        <v>5</v>
      </c>
      <c r="C78" s="230" t="s">
        <v>49</v>
      </c>
      <c r="D78" s="28">
        <v>4290008100</v>
      </c>
      <c r="E78" s="231">
        <v>500</v>
      </c>
      <c r="F78" s="229">
        <v>966300</v>
      </c>
      <c r="G78" s="98"/>
      <c r="H78" s="229">
        <f t="shared" si="1"/>
        <v>966300</v>
      </c>
      <c r="I78" s="120"/>
    </row>
    <row r="79" spans="1:11" ht="42" customHeight="1">
      <c r="A79" s="27" t="s">
        <v>675</v>
      </c>
      <c r="B79" s="230" t="s">
        <v>5</v>
      </c>
      <c r="C79" s="230" t="s">
        <v>52</v>
      </c>
      <c r="D79" s="28">
        <v>1710108010</v>
      </c>
      <c r="E79" s="231">
        <v>500</v>
      </c>
      <c r="F79" s="229">
        <v>2388000</v>
      </c>
      <c r="G79" s="98">
        <v>1000000</v>
      </c>
      <c r="H79" s="229">
        <f t="shared" si="1"/>
        <v>3388000</v>
      </c>
      <c r="I79" s="120"/>
    </row>
    <row r="80" spans="1:11" ht="26.25" customHeight="1">
      <c r="A80" s="29" t="s">
        <v>120</v>
      </c>
      <c r="B80" s="230" t="s">
        <v>5</v>
      </c>
      <c r="C80" s="230" t="s">
        <v>53</v>
      </c>
      <c r="D80" s="230" t="s">
        <v>646</v>
      </c>
      <c r="E80" s="231">
        <v>800</v>
      </c>
      <c r="F80" s="102">
        <v>430000</v>
      </c>
      <c r="G80" s="98"/>
      <c r="H80" s="229">
        <f t="shared" si="1"/>
        <v>430000</v>
      </c>
      <c r="I80" s="111"/>
    </row>
    <row r="81" spans="1:9" ht="39" customHeight="1">
      <c r="A81" s="58" t="s">
        <v>656</v>
      </c>
      <c r="B81" s="230" t="s">
        <v>5</v>
      </c>
      <c r="C81" s="230" t="s">
        <v>217</v>
      </c>
      <c r="D81" s="230" t="s">
        <v>657</v>
      </c>
      <c r="E81" s="52">
        <v>500</v>
      </c>
      <c r="F81" s="229">
        <v>46200</v>
      </c>
      <c r="G81" s="171"/>
      <c r="H81" s="229">
        <f t="shared" si="1"/>
        <v>46200</v>
      </c>
      <c r="I81" s="119"/>
    </row>
    <row r="82" spans="1:9" ht="69" customHeight="1">
      <c r="A82" s="50" t="s">
        <v>504</v>
      </c>
      <c r="B82" s="230" t="s">
        <v>5</v>
      </c>
      <c r="C82" s="230" t="s">
        <v>217</v>
      </c>
      <c r="D82" s="230" t="s">
        <v>505</v>
      </c>
      <c r="E82" s="52">
        <v>800</v>
      </c>
      <c r="F82" s="229">
        <v>0</v>
      </c>
      <c r="G82" s="171"/>
      <c r="H82" s="229">
        <f t="shared" si="1"/>
        <v>0</v>
      </c>
      <c r="I82" s="111"/>
    </row>
    <row r="83" spans="1:9" ht="55.5" customHeight="1">
      <c r="A83" s="59" t="s">
        <v>747</v>
      </c>
      <c r="B83" s="230" t="s">
        <v>5</v>
      </c>
      <c r="C83" s="230" t="s">
        <v>217</v>
      </c>
      <c r="D83" s="28">
        <v>4290008150</v>
      </c>
      <c r="E83" s="147">
        <v>500</v>
      </c>
      <c r="F83" s="229">
        <v>430000</v>
      </c>
      <c r="G83" s="98"/>
      <c r="H83" s="229">
        <f t="shared" ref="H83" si="4">F83+G83</f>
        <v>430000</v>
      </c>
      <c r="I83" s="205"/>
    </row>
    <row r="84" spans="1:9" ht="69" customHeight="1">
      <c r="A84" s="50" t="s">
        <v>504</v>
      </c>
      <c r="B84" s="230" t="s">
        <v>5</v>
      </c>
      <c r="C84" s="230" t="s">
        <v>216</v>
      </c>
      <c r="D84" s="230" t="s">
        <v>505</v>
      </c>
      <c r="E84" s="52">
        <v>800</v>
      </c>
      <c r="F84" s="229">
        <v>360000</v>
      </c>
      <c r="G84" s="171"/>
      <c r="H84" s="229">
        <f t="shared" ref="H84" si="5">F84+G84</f>
        <v>360000</v>
      </c>
      <c r="I84" s="204"/>
    </row>
    <row r="85" spans="1:9" ht="52.5" customHeight="1">
      <c r="A85" s="29" t="s">
        <v>772</v>
      </c>
      <c r="B85" s="230" t="s">
        <v>5</v>
      </c>
      <c r="C85" s="230" t="s">
        <v>216</v>
      </c>
      <c r="D85" s="230" t="s">
        <v>773</v>
      </c>
      <c r="E85" s="52">
        <v>800</v>
      </c>
      <c r="F85" s="229">
        <v>500000</v>
      </c>
      <c r="G85" s="171"/>
      <c r="H85" s="229">
        <f>F85+G85</f>
        <v>500000</v>
      </c>
      <c r="I85" s="169"/>
    </row>
    <row r="86" spans="1:9" ht="31.5" customHeight="1">
      <c r="A86" s="50" t="s">
        <v>874</v>
      </c>
      <c r="B86" s="230" t="s">
        <v>5</v>
      </c>
      <c r="C86" s="230" t="s">
        <v>216</v>
      </c>
      <c r="D86" s="51" t="s">
        <v>875</v>
      </c>
      <c r="E86" s="231">
        <v>500</v>
      </c>
      <c r="F86" s="229">
        <v>69500</v>
      </c>
      <c r="G86" s="98"/>
      <c r="H86" s="229">
        <f>F86+G86</f>
        <v>69500</v>
      </c>
      <c r="I86" s="169"/>
    </row>
    <row r="87" spans="1:9" ht="69.75" customHeight="1">
      <c r="A87" s="50" t="s">
        <v>872</v>
      </c>
      <c r="B87" s="230" t="s">
        <v>5</v>
      </c>
      <c r="C87" s="230" t="s">
        <v>216</v>
      </c>
      <c r="D87" s="51" t="s">
        <v>873</v>
      </c>
      <c r="E87" s="231">
        <v>500</v>
      </c>
      <c r="F87" s="229">
        <v>130500</v>
      </c>
      <c r="G87" s="98">
        <v>476944.6</v>
      </c>
      <c r="H87" s="229">
        <f>F87+G87</f>
        <v>607444.6</v>
      </c>
      <c r="I87" s="204"/>
    </row>
    <row r="88" spans="1:9" ht="41.25" customHeight="1">
      <c r="A88" s="48" t="s">
        <v>746</v>
      </c>
      <c r="B88" s="230" t="s">
        <v>5</v>
      </c>
      <c r="C88" s="230" t="s">
        <v>216</v>
      </c>
      <c r="D88" s="28">
        <v>4290008170</v>
      </c>
      <c r="E88" s="147">
        <v>500</v>
      </c>
      <c r="F88" s="229">
        <v>205240</v>
      </c>
      <c r="G88" s="98"/>
      <c r="H88" s="229">
        <f t="shared" si="1"/>
        <v>205240</v>
      </c>
      <c r="I88" s="169"/>
    </row>
    <row r="89" spans="1:9" ht="54.75" customHeight="1">
      <c r="A89" s="50" t="s">
        <v>660</v>
      </c>
      <c r="B89" s="230" t="s">
        <v>5</v>
      </c>
      <c r="C89" s="230" t="s">
        <v>216</v>
      </c>
      <c r="D89" s="230" t="s">
        <v>661</v>
      </c>
      <c r="E89" s="52">
        <v>500</v>
      </c>
      <c r="F89" s="229">
        <v>968600</v>
      </c>
      <c r="G89" s="171"/>
      <c r="H89" s="229">
        <f t="shared" si="1"/>
        <v>968600</v>
      </c>
      <c r="I89" s="119"/>
    </row>
    <row r="90" spans="1:9" ht="66.75" customHeight="1">
      <c r="A90" s="50" t="s">
        <v>207</v>
      </c>
      <c r="B90" s="230" t="s">
        <v>5</v>
      </c>
      <c r="C90" s="230" t="s">
        <v>216</v>
      </c>
      <c r="D90" s="230" t="s">
        <v>359</v>
      </c>
      <c r="E90" s="231">
        <v>800</v>
      </c>
      <c r="F90" s="102">
        <v>8531400</v>
      </c>
      <c r="G90" s="98"/>
      <c r="H90" s="229">
        <f t="shared" si="1"/>
        <v>8531400</v>
      </c>
      <c r="I90" s="111"/>
    </row>
    <row r="91" spans="1:9" ht="41.25" customHeight="1">
      <c r="A91" s="50" t="s">
        <v>658</v>
      </c>
      <c r="B91" s="230" t="s">
        <v>5</v>
      </c>
      <c r="C91" s="230" t="s">
        <v>218</v>
      </c>
      <c r="D91" s="230" t="s">
        <v>659</v>
      </c>
      <c r="E91" s="52">
        <v>500</v>
      </c>
      <c r="F91" s="229">
        <v>887900</v>
      </c>
      <c r="G91" s="171"/>
      <c r="H91" s="229">
        <f t="shared" si="1"/>
        <v>887900</v>
      </c>
      <c r="I91" s="119"/>
    </row>
    <row r="92" spans="1:9" ht="53.25" customHeight="1">
      <c r="A92" s="50" t="s">
        <v>668</v>
      </c>
      <c r="B92" s="230" t="s">
        <v>5</v>
      </c>
      <c r="C92" s="230" t="s">
        <v>218</v>
      </c>
      <c r="D92" s="230" t="s">
        <v>669</v>
      </c>
      <c r="E92" s="52">
        <v>500</v>
      </c>
      <c r="F92" s="229">
        <v>200000</v>
      </c>
      <c r="G92" s="171"/>
      <c r="H92" s="229">
        <f t="shared" si="1"/>
        <v>200000</v>
      </c>
      <c r="I92" s="119"/>
    </row>
    <row r="93" spans="1:9" ht="65.25" customHeight="1">
      <c r="A93" s="50" t="s">
        <v>666</v>
      </c>
      <c r="B93" s="230" t="s">
        <v>5</v>
      </c>
      <c r="C93" s="230" t="s">
        <v>218</v>
      </c>
      <c r="D93" s="230" t="s">
        <v>667</v>
      </c>
      <c r="E93" s="52">
        <v>500</v>
      </c>
      <c r="F93" s="229">
        <v>360600</v>
      </c>
      <c r="G93" s="171"/>
      <c r="H93" s="229">
        <f t="shared" si="1"/>
        <v>360600</v>
      </c>
      <c r="I93" s="119"/>
    </row>
    <row r="94" spans="1:9" ht="77.25" customHeight="1">
      <c r="A94" s="29" t="s">
        <v>113</v>
      </c>
      <c r="B94" s="230" t="s">
        <v>5</v>
      </c>
      <c r="C94" s="230" t="s">
        <v>234</v>
      </c>
      <c r="D94" s="230" t="s">
        <v>620</v>
      </c>
      <c r="E94" s="231">
        <v>100</v>
      </c>
      <c r="F94" s="229">
        <v>1287201</v>
      </c>
      <c r="G94" s="98">
        <v>31477.32</v>
      </c>
      <c r="H94" s="229">
        <f t="shared" si="1"/>
        <v>1318678.32</v>
      </c>
      <c r="I94" s="111"/>
    </row>
    <row r="95" spans="1:9" ht="54.75" customHeight="1">
      <c r="A95" s="29" t="s">
        <v>165</v>
      </c>
      <c r="B95" s="230" t="s">
        <v>5</v>
      </c>
      <c r="C95" s="230" t="s">
        <v>234</v>
      </c>
      <c r="D95" s="230" t="s">
        <v>620</v>
      </c>
      <c r="E95" s="231">
        <v>200</v>
      </c>
      <c r="F95" s="229">
        <v>188134</v>
      </c>
      <c r="G95" s="98"/>
      <c r="H95" s="229">
        <f t="shared" ref="H95:H167" si="6">F95+G95</f>
        <v>188134</v>
      </c>
      <c r="I95" s="111"/>
    </row>
    <row r="96" spans="1:9" ht="41.25" customHeight="1">
      <c r="A96" s="29" t="s">
        <v>114</v>
      </c>
      <c r="B96" s="230" t="s">
        <v>5</v>
      </c>
      <c r="C96" s="230" t="s">
        <v>234</v>
      </c>
      <c r="D96" s="230" t="s">
        <v>620</v>
      </c>
      <c r="E96" s="231">
        <v>800</v>
      </c>
      <c r="F96" s="229">
        <v>400</v>
      </c>
      <c r="G96" s="98"/>
      <c r="H96" s="229">
        <f t="shared" si="6"/>
        <v>400</v>
      </c>
      <c r="I96" s="111"/>
    </row>
    <row r="97" spans="1:9" ht="15.75" hidden="1" customHeight="1">
      <c r="A97" s="29"/>
      <c r="B97" s="230"/>
      <c r="C97" s="230"/>
      <c r="D97" s="54"/>
      <c r="E97" s="231"/>
      <c r="F97" s="102"/>
      <c r="G97" s="98"/>
      <c r="H97" s="229">
        <f t="shared" si="6"/>
        <v>0</v>
      </c>
      <c r="I97" s="43"/>
    </row>
    <row r="98" spans="1:9" ht="107.25" customHeight="1">
      <c r="A98" s="50" t="s">
        <v>530</v>
      </c>
      <c r="B98" s="230" t="s">
        <v>5</v>
      </c>
      <c r="C98" s="230" t="s">
        <v>234</v>
      </c>
      <c r="D98" s="114" t="s">
        <v>622</v>
      </c>
      <c r="E98" s="231">
        <v>100</v>
      </c>
      <c r="F98" s="229">
        <v>283301</v>
      </c>
      <c r="G98" s="98"/>
      <c r="H98" s="229">
        <f t="shared" si="6"/>
        <v>283301</v>
      </c>
      <c r="I98" s="43"/>
    </row>
    <row r="99" spans="1:9" ht="105" customHeight="1">
      <c r="A99" s="50" t="s">
        <v>398</v>
      </c>
      <c r="B99" s="230" t="s">
        <v>5</v>
      </c>
      <c r="C99" s="230" t="s">
        <v>234</v>
      </c>
      <c r="D99" s="114" t="s">
        <v>621</v>
      </c>
      <c r="E99" s="231">
        <v>100</v>
      </c>
      <c r="F99" s="102">
        <v>67000</v>
      </c>
      <c r="G99" s="98">
        <v>-31477.32</v>
      </c>
      <c r="H99" s="229">
        <f t="shared" si="6"/>
        <v>35522.68</v>
      </c>
      <c r="I99" s="43"/>
    </row>
    <row r="100" spans="1:9" ht="66.75" customHeight="1">
      <c r="A100" s="57" t="s">
        <v>494</v>
      </c>
      <c r="B100" s="230" t="s">
        <v>5</v>
      </c>
      <c r="C100" s="230" t="s">
        <v>234</v>
      </c>
      <c r="D100" s="230" t="s">
        <v>623</v>
      </c>
      <c r="E100" s="231">
        <v>100</v>
      </c>
      <c r="F100" s="229">
        <v>101509</v>
      </c>
      <c r="G100" s="98"/>
      <c r="H100" s="229">
        <f t="shared" si="6"/>
        <v>101509</v>
      </c>
      <c r="I100" s="91">
        <v>100</v>
      </c>
    </row>
    <row r="101" spans="1:9" ht="65.25" customHeight="1">
      <c r="A101" s="57" t="s">
        <v>495</v>
      </c>
      <c r="B101" s="230" t="s">
        <v>5</v>
      </c>
      <c r="C101" s="230" t="s">
        <v>234</v>
      </c>
      <c r="D101" s="230" t="s">
        <v>624</v>
      </c>
      <c r="E101" s="231">
        <v>100</v>
      </c>
      <c r="F101" s="229">
        <v>50647</v>
      </c>
      <c r="G101" s="98"/>
      <c r="H101" s="229">
        <f t="shared" si="6"/>
        <v>50647</v>
      </c>
      <c r="I101" s="91">
        <v>100</v>
      </c>
    </row>
    <row r="102" spans="1:9" ht="41.25" customHeight="1">
      <c r="A102" s="29" t="s">
        <v>189</v>
      </c>
      <c r="B102" s="230" t="s">
        <v>5</v>
      </c>
      <c r="C102" s="230" t="s">
        <v>60</v>
      </c>
      <c r="D102" s="49">
        <v>1110100310</v>
      </c>
      <c r="E102" s="231">
        <v>200</v>
      </c>
      <c r="F102" s="229">
        <v>30000</v>
      </c>
      <c r="G102" s="98"/>
      <c r="H102" s="229">
        <f t="shared" si="6"/>
        <v>30000</v>
      </c>
      <c r="I102" s="121"/>
    </row>
    <row r="103" spans="1:9" ht="79.5" customHeight="1">
      <c r="A103" s="29" t="s">
        <v>107</v>
      </c>
      <c r="B103" s="230" t="s">
        <v>5</v>
      </c>
      <c r="C103" s="230" t="s">
        <v>60</v>
      </c>
      <c r="D103" s="230" t="s">
        <v>607</v>
      </c>
      <c r="E103" s="231">
        <v>100</v>
      </c>
      <c r="F103" s="229">
        <v>2370566.11</v>
      </c>
      <c r="G103" s="98"/>
      <c r="H103" s="229">
        <f t="shared" si="6"/>
        <v>2370566.11</v>
      </c>
      <c r="I103" s="43"/>
    </row>
    <row r="104" spans="1:9" ht="52.5" customHeight="1">
      <c r="A104" s="29" t="s">
        <v>162</v>
      </c>
      <c r="B104" s="230" t="s">
        <v>5</v>
      </c>
      <c r="C104" s="230" t="s">
        <v>60</v>
      </c>
      <c r="D104" s="230" t="s">
        <v>607</v>
      </c>
      <c r="E104" s="231">
        <v>200</v>
      </c>
      <c r="F104" s="229">
        <v>1795011.21</v>
      </c>
      <c r="G104" s="98">
        <v>-1776.21</v>
      </c>
      <c r="H104" s="229">
        <f t="shared" si="6"/>
        <v>1793235</v>
      </c>
      <c r="I104" s="43"/>
    </row>
    <row r="105" spans="1:9" ht="42" customHeight="1">
      <c r="A105" s="29" t="s">
        <v>108</v>
      </c>
      <c r="B105" s="230" t="s">
        <v>5</v>
      </c>
      <c r="C105" s="230" t="s">
        <v>60</v>
      </c>
      <c r="D105" s="230" t="s">
        <v>607</v>
      </c>
      <c r="E105" s="231">
        <v>800</v>
      </c>
      <c r="F105" s="229">
        <v>10800</v>
      </c>
      <c r="G105" s="98"/>
      <c r="H105" s="229">
        <f t="shared" si="6"/>
        <v>10800</v>
      </c>
      <c r="I105" s="43"/>
    </row>
    <row r="106" spans="1:9" ht="41.25" customHeight="1">
      <c r="A106" s="29" t="s">
        <v>163</v>
      </c>
      <c r="B106" s="230" t="s">
        <v>5</v>
      </c>
      <c r="C106" s="230" t="s">
        <v>60</v>
      </c>
      <c r="D106" s="230" t="s">
        <v>608</v>
      </c>
      <c r="E106" s="231">
        <v>200</v>
      </c>
      <c r="F106" s="229">
        <v>15000</v>
      </c>
      <c r="G106" s="98">
        <v>65400</v>
      </c>
      <c r="H106" s="229">
        <f t="shared" si="6"/>
        <v>80400</v>
      </c>
      <c r="I106" s="43"/>
    </row>
    <row r="107" spans="1:9" ht="55.5" customHeight="1">
      <c r="A107" s="69" t="s">
        <v>633</v>
      </c>
      <c r="B107" s="230" t="s">
        <v>5</v>
      </c>
      <c r="C107" s="230" t="s">
        <v>60</v>
      </c>
      <c r="D107" s="51" t="s">
        <v>682</v>
      </c>
      <c r="E107" s="231">
        <v>200</v>
      </c>
      <c r="F107" s="229">
        <v>24000</v>
      </c>
      <c r="G107" s="98"/>
      <c r="H107" s="229">
        <f t="shared" si="6"/>
        <v>24000</v>
      </c>
      <c r="I107" s="94"/>
    </row>
    <row r="108" spans="1:9" ht="39" customHeight="1">
      <c r="A108" s="29" t="s">
        <v>181</v>
      </c>
      <c r="B108" s="230" t="s">
        <v>5</v>
      </c>
      <c r="C108" s="230" t="s">
        <v>60</v>
      </c>
      <c r="D108" s="230" t="s">
        <v>610</v>
      </c>
      <c r="E108" s="231">
        <v>200</v>
      </c>
      <c r="F108" s="229">
        <v>524378.79</v>
      </c>
      <c r="G108" s="98">
        <v>1776.21</v>
      </c>
      <c r="H108" s="229">
        <f t="shared" si="6"/>
        <v>526155</v>
      </c>
      <c r="I108" s="43"/>
    </row>
    <row r="109" spans="1:9" ht="91.5" customHeight="1">
      <c r="A109" s="50" t="s">
        <v>529</v>
      </c>
      <c r="B109" s="230" t="s">
        <v>5</v>
      </c>
      <c r="C109" s="230" t="s">
        <v>60</v>
      </c>
      <c r="D109" s="51" t="s">
        <v>612</v>
      </c>
      <c r="E109" s="231">
        <v>100</v>
      </c>
      <c r="F109" s="229">
        <v>2337605</v>
      </c>
      <c r="G109" s="98"/>
      <c r="H109" s="229">
        <f t="shared" si="6"/>
        <v>2337605</v>
      </c>
      <c r="I109" s="9">
        <v>442.7</v>
      </c>
    </row>
    <row r="110" spans="1:9" ht="92.25" customHeight="1">
      <c r="A110" s="29" t="s">
        <v>345</v>
      </c>
      <c r="B110" s="230" t="s">
        <v>5</v>
      </c>
      <c r="C110" s="230" t="s">
        <v>60</v>
      </c>
      <c r="D110" s="230" t="s">
        <v>613</v>
      </c>
      <c r="E110" s="231">
        <v>100</v>
      </c>
      <c r="F110" s="229">
        <v>259733.89</v>
      </c>
      <c r="G110" s="98"/>
      <c r="H110" s="229">
        <f t="shared" si="6"/>
        <v>259733.89</v>
      </c>
      <c r="I110" s="43"/>
    </row>
    <row r="111" spans="1:9" ht="65.25" customHeight="1">
      <c r="A111" s="57" t="s">
        <v>494</v>
      </c>
      <c r="B111" s="230" t="s">
        <v>5</v>
      </c>
      <c r="C111" s="230" t="s">
        <v>60</v>
      </c>
      <c r="D111" s="230" t="s">
        <v>614</v>
      </c>
      <c r="E111" s="231">
        <v>100</v>
      </c>
      <c r="F111" s="229">
        <v>196648</v>
      </c>
      <c r="G111" s="98"/>
      <c r="H111" s="229">
        <f t="shared" si="6"/>
        <v>196648</v>
      </c>
      <c r="I111" s="91">
        <v>100</v>
      </c>
    </row>
    <row r="112" spans="1:9" ht="67.5" customHeight="1">
      <c r="A112" s="57" t="s">
        <v>495</v>
      </c>
      <c r="B112" s="230" t="s">
        <v>5</v>
      </c>
      <c r="C112" s="230" t="s">
        <v>60</v>
      </c>
      <c r="D112" s="230" t="s">
        <v>615</v>
      </c>
      <c r="E112" s="231">
        <v>100</v>
      </c>
      <c r="F112" s="229">
        <v>110185</v>
      </c>
      <c r="G112" s="98"/>
      <c r="H112" s="229">
        <f t="shared" si="6"/>
        <v>110185</v>
      </c>
      <c r="I112" s="91">
        <v>100</v>
      </c>
    </row>
    <row r="113" spans="1:9" ht="94.5" customHeight="1">
      <c r="A113" s="29" t="s">
        <v>336</v>
      </c>
      <c r="B113" s="230" t="s">
        <v>5</v>
      </c>
      <c r="C113" s="230" t="s">
        <v>60</v>
      </c>
      <c r="D113" s="51" t="s">
        <v>617</v>
      </c>
      <c r="E113" s="231">
        <v>100</v>
      </c>
      <c r="F113" s="229">
        <v>1453100</v>
      </c>
      <c r="G113" s="98"/>
      <c r="H113" s="229">
        <f t="shared" si="6"/>
        <v>1453100</v>
      </c>
      <c r="I113" s="43"/>
    </row>
    <row r="114" spans="1:9" ht="65.25" customHeight="1">
      <c r="A114" s="29" t="s">
        <v>387</v>
      </c>
      <c r="B114" s="230" t="s">
        <v>5</v>
      </c>
      <c r="C114" s="230" t="s">
        <v>60</v>
      </c>
      <c r="D114" s="51" t="s">
        <v>617</v>
      </c>
      <c r="E114" s="231">
        <v>200</v>
      </c>
      <c r="F114" s="229">
        <v>391900</v>
      </c>
      <c r="G114" s="98"/>
      <c r="H114" s="229">
        <f t="shared" si="6"/>
        <v>391900</v>
      </c>
      <c r="I114" s="45"/>
    </row>
    <row r="115" spans="1:9" ht="54.75" customHeight="1">
      <c r="A115" s="29" t="s">
        <v>631</v>
      </c>
      <c r="B115" s="230" t="s">
        <v>5</v>
      </c>
      <c r="C115" s="230" t="s">
        <v>60</v>
      </c>
      <c r="D115" s="51" t="s">
        <v>632</v>
      </c>
      <c r="E115" s="231">
        <v>500</v>
      </c>
      <c r="F115" s="229">
        <v>229900</v>
      </c>
      <c r="G115" s="98">
        <v>364167</v>
      </c>
      <c r="H115" s="229">
        <f t="shared" si="6"/>
        <v>594067</v>
      </c>
      <c r="I115" s="94"/>
    </row>
    <row r="116" spans="1:9" ht="27.75" customHeight="1">
      <c r="A116" s="55" t="s">
        <v>76</v>
      </c>
      <c r="B116" s="56" t="s">
        <v>6</v>
      </c>
      <c r="C116" s="230"/>
      <c r="D116" s="230"/>
      <c r="E116" s="28"/>
      <c r="F116" s="97">
        <f>SUM(F117:F193)</f>
        <v>143429610.93000001</v>
      </c>
      <c r="G116" s="97">
        <f>SUM(G117:G193)</f>
        <v>3231280</v>
      </c>
      <c r="H116" s="97">
        <f>SUM(H117:H193)</f>
        <v>146660890.93000001</v>
      </c>
      <c r="I116" s="42" t="e">
        <f>I117+I118+I119+I121+I122+I123+I124+I125+I126+I141+I142+#REF!+#REF!+I143+#REF!+I144+I145+I146+I147+I148+I149+I152+I153+I154+#REF!+#REF!+I164+I165+I166+#REF!+#REF!+#REF!+#REF!+#REF!+#REF!+I172+#REF!+I175+I176+I177+I178+I179+I182+I183+I184+#REF!+#REF!+I191+#REF!+I155+I156+I157+#REF!+#REF!+#REF!+#REF!+#REF!+#REF!+#REF!+#REF!+I189+I190+I185+#REF!+#REF!+I158+I159+#REF!+#REF!</f>
        <v>#REF!</v>
      </c>
    </row>
    <row r="117" spans="1:9" ht="42" customHeight="1">
      <c r="A117" s="50" t="s">
        <v>715</v>
      </c>
      <c r="B117" s="230" t="s">
        <v>6</v>
      </c>
      <c r="C117" s="230" t="s">
        <v>55</v>
      </c>
      <c r="D117" s="230" t="s">
        <v>551</v>
      </c>
      <c r="E117" s="231">
        <v>200</v>
      </c>
      <c r="F117" s="229">
        <v>815400</v>
      </c>
      <c r="G117" s="98">
        <v>282000</v>
      </c>
      <c r="H117" s="229">
        <f t="shared" si="6"/>
        <v>1097400</v>
      </c>
      <c r="I117" s="43"/>
    </row>
    <row r="118" spans="1:9" ht="83.25" customHeight="1">
      <c r="A118" s="284" t="s">
        <v>342</v>
      </c>
      <c r="B118" s="318" t="s">
        <v>6</v>
      </c>
      <c r="C118" s="318" t="s">
        <v>55</v>
      </c>
      <c r="D118" s="318" t="s">
        <v>557</v>
      </c>
      <c r="E118" s="319">
        <v>200</v>
      </c>
      <c r="F118" s="290">
        <v>24841</v>
      </c>
      <c r="G118" s="299"/>
      <c r="H118" s="290">
        <f t="shared" si="6"/>
        <v>24841</v>
      </c>
      <c r="I118" s="43"/>
    </row>
    <row r="119" spans="1:9" ht="33.75" customHeight="1">
      <c r="A119" s="285"/>
      <c r="B119" s="286"/>
      <c r="C119" s="286"/>
      <c r="D119" s="286"/>
      <c r="E119" s="288"/>
      <c r="F119" s="291"/>
      <c r="G119" s="300"/>
      <c r="H119" s="291"/>
      <c r="I119" s="43"/>
    </row>
    <row r="120" spans="1:9" ht="80.25" customHeight="1">
      <c r="A120" s="68" t="s">
        <v>684</v>
      </c>
      <c r="B120" s="118" t="s">
        <v>6</v>
      </c>
      <c r="C120" s="118" t="s">
        <v>55</v>
      </c>
      <c r="D120" s="118" t="s">
        <v>564</v>
      </c>
      <c r="E120" s="74">
        <v>100</v>
      </c>
      <c r="F120" s="99">
        <v>1914600</v>
      </c>
      <c r="G120" s="99">
        <v>-182200</v>
      </c>
      <c r="H120" s="229">
        <f t="shared" si="6"/>
        <v>1732400</v>
      </c>
      <c r="I120" s="94"/>
    </row>
    <row r="121" spans="1:9" ht="55.5" customHeight="1">
      <c r="A121" s="29" t="s">
        <v>156</v>
      </c>
      <c r="B121" s="230" t="s">
        <v>6</v>
      </c>
      <c r="C121" s="230" t="s">
        <v>55</v>
      </c>
      <c r="D121" s="230" t="s">
        <v>564</v>
      </c>
      <c r="E121" s="231">
        <v>200</v>
      </c>
      <c r="F121" s="229">
        <v>3425100</v>
      </c>
      <c r="G121" s="98"/>
      <c r="H121" s="229">
        <f t="shared" si="6"/>
        <v>3425100</v>
      </c>
      <c r="I121" s="43"/>
    </row>
    <row r="122" spans="1:9" ht="40.5" customHeight="1">
      <c r="A122" s="29" t="s">
        <v>84</v>
      </c>
      <c r="B122" s="230" t="s">
        <v>6</v>
      </c>
      <c r="C122" s="230" t="s">
        <v>55</v>
      </c>
      <c r="D122" s="230" t="s">
        <v>564</v>
      </c>
      <c r="E122" s="231">
        <v>800</v>
      </c>
      <c r="F122" s="229">
        <v>188800</v>
      </c>
      <c r="G122" s="98"/>
      <c r="H122" s="229">
        <f t="shared" si="6"/>
        <v>188800</v>
      </c>
      <c r="I122" s="43"/>
    </row>
    <row r="123" spans="1:9" ht="40.5" customHeight="1">
      <c r="A123" s="29" t="s">
        <v>157</v>
      </c>
      <c r="B123" s="230" t="s">
        <v>6</v>
      </c>
      <c r="C123" s="230" t="s">
        <v>55</v>
      </c>
      <c r="D123" s="230" t="s">
        <v>565</v>
      </c>
      <c r="E123" s="231">
        <v>200</v>
      </c>
      <c r="F123" s="229">
        <v>1413400</v>
      </c>
      <c r="G123" s="98"/>
      <c r="H123" s="229">
        <f t="shared" si="6"/>
        <v>1413400</v>
      </c>
      <c r="I123" s="43"/>
    </row>
    <row r="124" spans="1:9" ht="25.5">
      <c r="A124" s="29" t="s">
        <v>158</v>
      </c>
      <c r="B124" s="230" t="s">
        <v>6</v>
      </c>
      <c r="C124" s="230" t="s">
        <v>55</v>
      </c>
      <c r="D124" s="230" t="s">
        <v>566</v>
      </c>
      <c r="E124" s="231">
        <v>200</v>
      </c>
      <c r="F124" s="229">
        <v>1371500</v>
      </c>
      <c r="G124" s="98"/>
      <c r="H124" s="229">
        <f t="shared" si="6"/>
        <v>1371500</v>
      </c>
      <c r="I124" s="43"/>
    </row>
    <row r="125" spans="1:9" ht="135.75" customHeight="1">
      <c r="A125" s="29" t="s">
        <v>532</v>
      </c>
      <c r="B125" s="230" t="s">
        <v>6</v>
      </c>
      <c r="C125" s="230" t="s">
        <v>55</v>
      </c>
      <c r="D125" s="230" t="s">
        <v>579</v>
      </c>
      <c r="E125" s="231">
        <v>100</v>
      </c>
      <c r="F125" s="229">
        <v>8378775</v>
      </c>
      <c r="G125" s="98"/>
      <c r="H125" s="229">
        <f t="shared" si="6"/>
        <v>8378775</v>
      </c>
      <c r="I125" s="43"/>
    </row>
    <row r="126" spans="1:9" ht="105.75" customHeight="1">
      <c r="A126" s="29" t="s">
        <v>533</v>
      </c>
      <c r="B126" s="230" t="s">
        <v>6</v>
      </c>
      <c r="C126" s="230" t="s">
        <v>55</v>
      </c>
      <c r="D126" s="230" t="s">
        <v>579</v>
      </c>
      <c r="E126" s="231">
        <v>200</v>
      </c>
      <c r="F126" s="229">
        <v>50596</v>
      </c>
      <c r="G126" s="98"/>
      <c r="H126" s="229">
        <f t="shared" si="6"/>
        <v>50596</v>
      </c>
      <c r="I126" s="43"/>
    </row>
    <row r="127" spans="1:9" ht="65.25" customHeight="1">
      <c r="A127" s="57" t="s">
        <v>494</v>
      </c>
      <c r="B127" s="230" t="s">
        <v>6</v>
      </c>
      <c r="C127" s="230" t="s">
        <v>55</v>
      </c>
      <c r="D127" s="230" t="s">
        <v>567</v>
      </c>
      <c r="E127" s="231">
        <v>100</v>
      </c>
      <c r="F127" s="229">
        <v>600594</v>
      </c>
      <c r="G127" s="98">
        <v>-28300</v>
      </c>
      <c r="H127" s="229">
        <f t="shared" si="6"/>
        <v>572294</v>
      </c>
      <c r="I127" s="92">
        <v>100</v>
      </c>
    </row>
    <row r="128" spans="1:9" ht="64.5" customHeight="1">
      <c r="A128" s="57" t="s">
        <v>495</v>
      </c>
      <c r="B128" s="230" t="s">
        <v>6</v>
      </c>
      <c r="C128" s="230" t="s">
        <v>55</v>
      </c>
      <c r="D128" s="230" t="s">
        <v>568</v>
      </c>
      <c r="E128" s="231">
        <v>100</v>
      </c>
      <c r="F128" s="229">
        <v>209602</v>
      </c>
      <c r="G128" s="98">
        <v>-11000</v>
      </c>
      <c r="H128" s="229">
        <f t="shared" si="6"/>
        <v>198602</v>
      </c>
      <c r="I128" s="92">
        <v>100</v>
      </c>
    </row>
    <row r="129" spans="1:9" ht="42.75" customHeight="1">
      <c r="A129" s="70" t="s">
        <v>884</v>
      </c>
      <c r="B129" s="230" t="s">
        <v>6</v>
      </c>
      <c r="C129" s="230" t="s">
        <v>56</v>
      </c>
      <c r="D129" s="230" t="s">
        <v>775</v>
      </c>
      <c r="E129" s="49">
        <v>200</v>
      </c>
      <c r="F129" s="229"/>
      <c r="G129" s="229">
        <v>500000</v>
      </c>
      <c r="H129" s="229">
        <f>F129+G129</f>
        <v>500000</v>
      </c>
      <c r="I129" s="120"/>
    </row>
    <row r="130" spans="1:9" ht="51.75" customHeight="1">
      <c r="A130" s="70" t="s">
        <v>774</v>
      </c>
      <c r="B130" s="230" t="s">
        <v>6</v>
      </c>
      <c r="C130" s="230" t="s">
        <v>56</v>
      </c>
      <c r="D130" s="230" t="s">
        <v>775</v>
      </c>
      <c r="E130" s="49">
        <v>600</v>
      </c>
      <c r="F130" s="229">
        <v>1100000</v>
      </c>
      <c r="G130" s="229">
        <v>350000</v>
      </c>
      <c r="H130" s="229">
        <f>F130+G130</f>
        <v>1450000</v>
      </c>
      <c r="I130" s="120"/>
    </row>
    <row r="131" spans="1:9" ht="42" customHeight="1">
      <c r="A131" s="29" t="s">
        <v>713</v>
      </c>
      <c r="B131" s="230" t="s">
        <v>6</v>
      </c>
      <c r="C131" s="230" t="s">
        <v>56</v>
      </c>
      <c r="D131" s="230" t="s">
        <v>550</v>
      </c>
      <c r="E131" s="231">
        <v>200</v>
      </c>
      <c r="F131" s="229">
        <v>2022700</v>
      </c>
      <c r="G131" s="98">
        <v>1560000</v>
      </c>
      <c r="H131" s="229">
        <f t="shared" si="6"/>
        <v>3582700</v>
      </c>
      <c r="I131" s="78"/>
    </row>
    <row r="132" spans="1:9" ht="54.75" customHeight="1">
      <c r="A132" s="29" t="s">
        <v>714</v>
      </c>
      <c r="B132" s="230" t="s">
        <v>6</v>
      </c>
      <c r="C132" s="230" t="s">
        <v>56</v>
      </c>
      <c r="D132" s="230" t="s">
        <v>550</v>
      </c>
      <c r="E132" s="231">
        <v>600</v>
      </c>
      <c r="F132" s="229">
        <v>5607000</v>
      </c>
      <c r="G132" s="98">
        <v>219860</v>
      </c>
      <c r="H132" s="229">
        <f t="shared" si="6"/>
        <v>5826860</v>
      </c>
      <c r="I132" s="78"/>
    </row>
    <row r="133" spans="1:9" ht="91.5" customHeight="1">
      <c r="A133" s="58" t="s">
        <v>779</v>
      </c>
      <c r="B133" s="230" t="s">
        <v>6</v>
      </c>
      <c r="C133" s="230" t="s">
        <v>56</v>
      </c>
      <c r="D133" s="230" t="s">
        <v>776</v>
      </c>
      <c r="E133" s="231">
        <v>600</v>
      </c>
      <c r="F133" s="98">
        <v>1117171.53</v>
      </c>
      <c r="G133" s="98"/>
      <c r="H133" s="229">
        <f t="shared" si="6"/>
        <v>1117171.53</v>
      </c>
      <c r="I133" s="94"/>
    </row>
    <row r="134" spans="1:9" ht="54.75" customHeight="1">
      <c r="A134" s="29" t="s">
        <v>858</v>
      </c>
      <c r="B134" s="230" t="s">
        <v>6</v>
      </c>
      <c r="C134" s="230" t="s">
        <v>56</v>
      </c>
      <c r="D134" s="230" t="s">
        <v>778</v>
      </c>
      <c r="E134" s="231">
        <v>200</v>
      </c>
      <c r="F134" s="98">
        <v>2261214.4</v>
      </c>
      <c r="G134" s="98"/>
      <c r="H134" s="229">
        <f t="shared" si="6"/>
        <v>2261214.4</v>
      </c>
      <c r="I134" s="94"/>
    </row>
    <row r="135" spans="1:9" ht="54.75" customHeight="1">
      <c r="A135" s="29" t="s">
        <v>542</v>
      </c>
      <c r="B135" s="230" t="s">
        <v>6</v>
      </c>
      <c r="C135" s="230" t="s">
        <v>56</v>
      </c>
      <c r="D135" s="230" t="s">
        <v>571</v>
      </c>
      <c r="E135" s="52">
        <v>200</v>
      </c>
      <c r="F135" s="229">
        <v>465100</v>
      </c>
      <c r="G135" s="171">
        <v>-9400</v>
      </c>
      <c r="H135" s="229">
        <f t="shared" si="6"/>
        <v>455700</v>
      </c>
      <c r="I135" s="94"/>
    </row>
    <row r="136" spans="1:9" ht="54.75" customHeight="1">
      <c r="A136" s="29" t="s">
        <v>543</v>
      </c>
      <c r="B136" s="230" t="s">
        <v>6</v>
      </c>
      <c r="C136" s="230" t="s">
        <v>56</v>
      </c>
      <c r="D136" s="230" t="s">
        <v>571</v>
      </c>
      <c r="E136" s="52">
        <v>600</v>
      </c>
      <c r="F136" s="229">
        <v>1251264.44</v>
      </c>
      <c r="G136" s="171">
        <v>-28700</v>
      </c>
      <c r="H136" s="229">
        <f t="shared" si="6"/>
        <v>1222564.44</v>
      </c>
      <c r="I136" s="94"/>
    </row>
    <row r="137" spans="1:9" ht="42.75" customHeight="1">
      <c r="A137" s="29" t="s">
        <v>876</v>
      </c>
      <c r="B137" s="230" t="s">
        <v>6</v>
      </c>
      <c r="C137" s="230" t="s">
        <v>56</v>
      </c>
      <c r="D137" s="230" t="s">
        <v>781</v>
      </c>
      <c r="E137" s="52">
        <v>200</v>
      </c>
      <c r="F137" s="229">
        <v>164832</v>
      </c>
      <c r="G137" s="171"/>
      <c r="H137" s="229">
        <f t="shared" si="6"/>
        <v>164832</v>
      </c>
      <c r="I137" s="94"/>
    </row>
    <row r="138" spans="1:9" ht="53.25" customHeight="1">
      <c r="A138" s="29" t="s">
        <v>877</v>
      </c>
      <c r="B138" s="230" t="s">
        <v>6</v>
      </c>
      <c r="C138" s="230" t="s">
        <v>56</v>
      </c>
      <c r="D138" s="230" t="s">
        <v>781</v>
      </c>
      <c r="E138" s="52">
        <v>600</v>
      </c>
      <c r="F138" s="229">
        <v>521724</v>
      </c>
      <c r="G138" s="171"/>
      <c r="H138" s="229">
        <f t="shared" si="6"/>
        <v>521724</v>
      </c>
      <c r="I138" s="94"/>
    </row>
    <row r="139" spans="1:9" ht="53.25" customHeight="1">
      <c r="A139" s="29" t="s">
        <v>885</v>
      </c>
      <c r="B139" s="230" t="s">
        <v>6</v>
      </c>
      <c r="C139" s="230" t="s">
        <v>56</v>
      </c>
      <c r="D139" s="230" t="s">
        <v>886</v>
      </c>
      <c r="E139" s="52">
        <v>200</v>
      </c>
      <c r="F139" s="229"/>
      <c r="G139" s="171">
        <v>9400</v>
      </c>
      <c r="H139" s="229">
        <f t="shared" si="6"/>
        <v>9400</v>
      </c>
      <c r="I139" s="94"/>
    </row>
    <row r="140" spans="1:9" ht="53.25" customHeight="1">
      <c r="A140" s="29" t="s">
        <v>887</v>
      </c>
      <c r="B140" s="230" t="s">
        <v>6</v>
      </c>
      <c r="C140" s="230" t="s">
        <v>56</v>
      </c>
      <c r="D140" s="230" t="s">
        <v>886</v>
      </c>
      <c r="E140" s="52">
        <v>600</v>
      </c>
      <c r="F140" s="229"/>
      <c r="G140" s="171">
        <v>28700</v>
      </c>
      <c r="H140" s="229">
        <f t="shared" si="6"/>
        <v>28700</v>
      </c>
      <c r="I140" s="94"/>
    </row>
    <row r="141" spans="1:9" ht="93.75" customHeight="1">
      <c r="A141" s="48" t="s">
        <v>154</v>
      </c>
      <c r="B141" s="230" t="s">
        <v>6</v>
      </c>
      <c r="C141" s="230" t="s">
        <v>56</v>
      </c>
      <c r="D141" s="230" t="s">
        <v>556</v>
      </c>
      <c r="E141" s="231">
        <v>200</v>
      </c>
      <c r="F141" s="229">
        <v>72690</v>
      </c>
      <c r="G141" s="98"/>
      <c r="H141" s="229">
        <f t="shared" si="6"/>
        <v>72690</v>
      </c>
      <c r="I141" s="43"/>
    </row>
    <row r="142" spans="1:9" ht="93.75" customHeight="1">
      <c r="A142" s="48" t="s">
        <v>524</v>
      </c>
      <c r="B142" s="230" t="s">
        <v>6</v>
      </c>
      <c r="C142" s="230" t="s">
        <v>56</v>
      </c>
      <c r="D142" s="230" t="s">
        <v>556</v>
      </c>
      <c r="E142" s="231">
        <v>600</v>
      </c>
      <c r="F142" s="232">
        <v>36345</v>
      </c>
      <c r="G142" s="234"/>
      <c r="H142" s="229">
        <f t="shared" si="6"/>
        <v>36345</v>
      </c>
      <c r="I142" s="43"/>
    </row>
    <row r="143" spans="1:9" ht="9.75" hidden="1" customHeight="1">
      <c r="A143" s="48"/>
      <c r="B143" s="230"/>
      <c r="C143" s="230"/>
      <c r="D143" s="230"/>
      <c r="E143" s="231"/>
      <c r="F143" s="229"/>
      <c r="G143" s="98"/>
      <c r="H143" s="229">
        <f t="shared" si="6"/>
        <v>0</v>
      </c>
      <c r="I143" s="43"/>
    </row>
    <row r="144" spans="1:9" ht="81" customHeight="1">
      <c r="A144" s="29" t="s">
        <v>85</v>
      </c>
      <c r="B144" s="230" t="s">
        <v>6</v>
      </c>
      <c r="C144" s="230" t="s">
        <v>56</v>
      </c>
      <c r="D144" s="230" t="s">
        <v>570</v>
      </c>
      <c r="E144" s="231">
        <v>100</v>
      </c>
      <c r="F144" s="229">
        <v>908000</v>
      </c>
      <c r="G144" s="98">
        <v>182200</v>
      </c>
      <c r="H144" s="229">
        <f t="shared" si="6"/>
        <v>1090200</v>
      </c>
      <c r="I144" s="43"/>
    </row>
    <row r="145" spans="1:9" ht="55.5" customHeight="1">
      <c r="A145" s="58" t="s">
        <v>159</v>
      </c>
      <c r="B145" s="230" t="s">
        <v>6</v>
      </c>
      <c r="C145" s="230" t="s">
        <v>56</v>
      </c>
      <c r="D145" s="230" t="s">
        <v>570</v>
      </c>
      <c r="E145" s="231">
        <v>200</v>
      </c>
      <c r="F145" s="229">
        <v>10555090</v>
      </c>
      <c r="G145" s="98">
        <v>-48000</v>
      </c>
      <c r="H145" s="229">
        <f t="shared" si="6"/>
        <v>10507090</v>
      </c>
      <c r="I145" s="43"/>
    </row>
    <row r="146" spans="1:9" ht="57" customHeight="1">
      <c r="A146" s="58" t="s">
        <v>86</v>
      </c>
      <c r="B146" s="230" t="s">
        <v>6</v>
      </c>
      <c r="C146" s="230" t="s">
        <v>56</v>
      </c>
      <c r="D146" s="230" t="s">
        <v>570</v>
      </c>
      <c r="E146" s="231">
        <v>600</v>
      </c>
      <c r="F146" s="229">
        <v>17078100</v>
      </c>
      <c r="G146" s="98">
        <v>130000</v>
      </c>
      <c r="H146" s="229">
        <f t="shared" si="6"/>
        <v>17208100</v>
      </c>
      <c r="I146" s="43"/>
    </row>
    <row r="147" spans="1:9" ht="41.25" customHeight="1">
      <c r="A147" s="58" t="s">
        <v>87</v>
      </c>
      <c r="B147" s="230" t="s">
        <v>6</v>
      </c>
      <c r="C147" s="230" t="s">
        <v>56</v>
      </c>
      <c r="D147" s="230" t="s">
        <v>570</v>
      </c>
      <c r="E147" s="231">
        <v>800</v>
      </c>
      <c r="F147" s="229">
        <v>651200</v>
      </c>
      <c r="G147" s="98"/>
      <c r="H147" s="229">
        <f t="shared" si="6"/>
        <v>651200</v>
      </c>
      <c r="I147" s="43"/>
    </row>
    <row r="148" spans="1:9" ht="39.75" customHeight="1">
      <c r="A148" s="29" t="s">
        <v>157</v>
      </c>
      <c r="B148" s="230" t="s">
        <v>6</v>
      </c>
      <c r="C148" s="230" t="s">
        <v>56</v>
      </c>
      <c r="D148" s="230" t="s">
        <v>573</v>
      </c>
      <c r="E148" s="231">
        <v>200</v>
      </c>
      <c r="F148" s="229">
        <v>803300</v>
      </c>
      <c r="G148" s="98"/>
      <c r="H148" s="229">
        <f t="shared" si="6"/>
        <v>803300</v>
      </c>
      <c r="I148" s="43"/>
    </row>
    <row r="149" spans="1:9" ht="27" customHeight="1">
      <c r="A149" s="29" t="s">
        <v>158</v>
      </c>
      <c r="B149" s="230" t="s">
        <v>6</v>
      </c>
      <c r="C149" s="230" t="s">
        <v>56</v>
      </c>
      <c r="D149" s="230" t="s">
        <v>574</v>
      </c>
      <c r="E149" s="231">
        <v>200</v>
      </c>
      <c r="F149" s="229">
        <v>814800</v>
      </c>
      <c r="G149" s="98"/>
      <c r="H149" s="229">
        <f t="shared" si="6"/>
        <v>814800</v>
      </c>
      <c r="I149" s="43"/>
    </row>
    <row r="150" spans="1:9" ht="27" customHeight="1">
      <c r="A150" s="57" t="s">
        <v>494</v>
      </c>
      <c r="B150" s="230" t="s">
        <v>6</v>
      </c>
      <c r="C150" s="230" t="s">
        <v>56</v>
      </c>
      <c r="D150" s="230" t="s">
        <v>575</v>
      </c>
      <c r="E150" s="231">
        <v>100</v>
      </c>
      <c r="F150" s="229"/>
      <c r="G150" s="98">
        <v>28300</v>
      </c>
      <c r="H150" s="229">
        <f t="shared" si="6"/>
        <v>28300</v>
      </c>
      <c r="I150" s="94"/>
    </row>
    <row r="151" spans="1:9" ht="66.75" customHeight="1">
      <c r="A151" s="57" t="s">
        <v>495</v>
      </c>
      <c r="B151" s="230" t="s">
        <v>6</v>
      </c>
      <c r="C151" s="230" t="s">
        <v>56</v>
      </c>
      <c r="D151" s="230" t="s">
        <v>576</v>
      </c>
      <c r="E151" s="231">
        <v>100</v>
      </c>
      <c r="F151" s="229">
        <v>87919</v>
      </c>
      <c r="G151" s="98">
        <v>11000</v>
      </c>
      <c r="H151" s="229">
        <f t="shared" si="6"/>
        <v>98919</v>
      </c>
      <c r="I151" s="94"/>
    </row>
    <row r="152" spans="1:9" ht="169.5" customHeight="1">
      <c r="A152" s="29" t="s">
        <v>344</v>
      </c>
      <c r="B152" s="230" t="s">
        <v>6</v>
      </c>
      <c r="C152" s="230" t="s">
        <v>56</v>
      </c>
      <c r="D152" s="230" t="s">
        <v>581</v>
      </c>
      <c r="E152" s="231">
        <v>100</v>
      </c>
      <c r="F152" s="229">
        <v>15849264.25</v>
      </c>
      <c r="G152" s="98"/>
      <c r="H152" s="229">
        <f t="shared" si="6"/>
        <v>15849264.25</v>
      </c>
      <c r="I152" s="43"/>
    </row>
    <row r="153" spans="1:9" ht="131.25" customHeight="1">
      <c r="A153" s="29" t="s">
        <v>534</v>
      </c>
      <c r="B153" s="230" t="s">
        <v>6</v>
      </c>
      <c r="C153" s="230" t="s">
        <v>56</v>
      </c>
      <c r="D153" s="230" t="s">
        <v>581</v>
      </c>
      <c r="E153" s="231">
        <v>200</v>
      </c>
      <c r="F153" s="229">
        <v>210401</v>
      </c>
      <c r="G153" s="98"/>
      <c r="H153" s="229">
        <f t="shared" si="6"/>
        <v>210401</v>
      </c>
      <c r="I153" s="43"/>
    </row>
    <row r="154" spans="1:9" ht="144" customHeight="1">
      <c r="A154" s="58" t="s">
        <v>535</v>
      </c>
      <c r="B154" s="230" t="s">
        <v>6</v>
      </c>
      <c r="C154" s="230" t="s">
        <v>56</v>
      </c>
      <c r="D154" s="230" t="s">
        <v>581</v>
      </c>
      <c r="E154" s="231">
        <v>600</v>
      </c>
      <c r="F154" s="229">
        <v>43124114</v>
      </c>
      <c r="G154" s="98"/>
      <c r="H154" s="229">
        <f t="shared" si="6"/>
        <v>43124114</v>
      </c>
      <c r="I154" s="7"/>
    </row>
    <row r="155" spans="1:9" ht="78.75" customHeight="1">
      <c r="A155" s="29" t="s">
        <v>99</v>
      </c>
      <c r="B155" s="230" t="s">
        <v>6</v>
      </c>
      <c r="C155" s="230" t="s">
        <v>234</v>
      </c>
      <c r="D155" s="230" t="s">
        <v>584</v>
      </c>
      <c r="E155" s="231">
        <v>100</v>
      </c>
      <c r="F155" s="229">
        <v>2756233.03</v>
      </c>
      <c r="G155" s="98">
        <v>-543.14</v>
      </c>
      <c r="H155" s="229">
        <f t="shared" si="6"/>
        <v>2755689.8899999997</v>
      </c>
      <c r="I155" s="7"/>
    </row>
    <row r="156" spans="1:9" ht="40.5" customHeight="1">
      <c r="A156" s="29" t="s">
        <v>545</v>
      </c>
      <c r="B156" s="230" t="s">
        <v>6</v>
      </c>
      <c r="C156" s="230" t="s">
        <v>234</v>
      </c>
      <c r="D156" s="230" t="s">
        <v>584</v>
      </c>
      <c r="E156" s="231">
        <v>200</v>
      </c>
      <c r="F156" s="229">
        <v>589246.76</v>
      </c>
      <c r="G156" s="98">
        <v>230000</v>
      </c>
      <c r="H156" s="229">
        <f t="shared" si="6"/>
        <v>819246.76</v>
      </c>
      <c r="I156" s="43"/>
    </row>
    <row r="157" spans="1:9" ht="39.75" customHeight="1">
      <c r="A157" s="29" t="s">
        <v>699</v>
      </c>
      <c r="B157" s="230" t="s">
        <v>6</v>
      </c>
      <c r="C157" s="230" t="s">
        <v>234</v>
      </c>
      <c r="D157" s="230" t="s">
        <v>584</v>
      </c>
      <c r="E157" s="231">
        <v>800</v>
      </c>
      <c r="F157" s="229">
        <v>96800</v>
      </c>
      <c r="G157" s="98"/>
      <c r="H157" s="229">
        <f t="shared" si="6"/>
        <v>96800</v>
      </c>
      <c r="I157" s="43"/>
    </row>
    <row r="158" spans="1:9" ht="109.5" customHeight="1">
      <c r="A158" s="29" t="s">
        <v>417</v>
      </c>
      <c r="B158" s="230" t="s">
        <v>6</v>
      </c>
      <c r="C158" s="230" t="s">
        <v>234</v>
      </c>
      <c r="D158" s="230" t="s">
        <v>585</v>
      </c>
      <c r="E158" s="231">
        <v>100</v>
      </c>
      <c r="F158" s="229">
        <v>2683.12</v>
      </c>
      <c r="G158" s="98">
        <v>543.14</v>
      </c>
      <c r="H158" s="229">
        <f t="shared" si="6"/>
        <v>3226.2599999999998</v>
      </c>
      <c r="I158" s="38"/>
    </row>
    <row r="159" spans="1:9" ht="107.25" customHeight="1">
      <c r="A159" s="57" t="s">
        <v>418</v>
      </c>
      <c r="B159" s="230" t="s">
        <v>6</v>
      </c>
      <c r="C159" s="230" t="s">
        <v>234</v>
      </c>
      <c r="D159" s="230" t="s">
        <v>588</v>
      </c>
      <c r="E159" s="231">
        <v>100</v>
      </c>
      <c r="F159" s="229">
        <v>265628.40999999997</v>
      </c>
      <c r="G159" s="98"/>
      <c r="H159" s="229">
        <f t="shared" si="6"/>
        <v>265628.40999999997</v>
      </c>
      <c r="I159" s="38"/>
    </row>
    <row r="160" spans="1:9" ht="105.75" customHeight="1">
      <c r="A160" s="57" t="s">
        <v>443</v>
      </c>
      <c r="B160" s="230" t="s">
        <v>6</v>
      </c>
      <c r="C160" s="230" t="s">
        <v>234</v>
      </c>
      <c r="D160" s="230" t="s">
        <v>586</v>
      </c>
      <c r="E160" s="231">
        <v>100</v>
      </c>
      <c r="F160" s="229">
        <v>698.85</v>
      </c>
      <c r="G160" s="98"/>
      <c r="H160" s="229">
        <f t="shared" si="6"/>
        <v>698.85</v>
      </c>
      <c r="I160" s="38"/>
    </row>
    <row r="161" spans="1:9" ht="109.5" customHeight="1">
      <c r="A161" s="29" t="s">
        <v>531</v>
      </c>
      <c r="B161" s="230" t="s">
        <v>6</v>
      </c>
      <c r="C161" s="230" t="s">
        <v>234</v>
      </c>
      <c r="D161" s="230" t="s">
        <v>587</v>
      </c>
      <c r="E161" s="231">
        <v>100</v>
      </c>
      <c r="F161" s="229">
        <v>69185.899999999994</v>
      </c>
      <c r="G161" s="98"/>
      <c r="H161" s="229">
        <f t="shared" si="6"/>
        <v>69185.899999999994</v>
      </c>
      <c r="I161" s="38"/>
    </row>
    <row r="162" spans="1:9" ht="69" customHeight="1">
      <c r="A162" s="57" t="s">
        <v>494</v>
      </c>
      <c r="B162" s="230" t="s">
        <v>6</v>
      </c>
      <c r="C162" s="230" t="s">
        <v>234</v>
      </c>
      <c r="D162" s="230" t="s">
        <v>589</v>
      </c>
      <c r="E162" s="231">
        <v>100</v>
      </c>
      <c r="F162" s="229">
        <v>679081</v>
      </c>
      <c r="G162" s="98"/>
      <c r="H162" s="229">
        <f t="shared" si="6"/>
        <v>679081</v>
      </c>
      <c r="I162" s="92">
        <v>100</v>
      </c>
    </row>
    <row r="163" spans="1:9" ht="66.75" customHeight="1">
      <c r="A163" s="57" t="s">
        <v>495</v>
      </c>
      <c r="B163" s="230" t="s">
        <v>6</v>
      </c>
      <c r="C163" s="230" t="s">
        <v>234</v>
      </c>
      <c r="D163" s="230" t="s">
        <v>590</v>
      </c>
      <c r="E163" s="231">
        <v>100</v>
      </c>
      <c r="F163" s="229">
        <v>279635</v>
      </c>
      <c r="G163" s="98"/>
      <c r="H163" s="229">
        <f t="shared" si="6"/>
        <v>279635</v>
      </c>
      <c r="I163" s="92">
        <v>100</v>
      </c>
    </row>
    <row r="164" spans="1:9" ht="67.5" customHeight="1">
      <c r="A164" s="29" t="s">
        <v>685</v>
      </c>
      <c r="B164" s="230" t="s">
        <v>6</v>
      </c>
      <c r="C164" s="230" t="s">
        <v>57</v>
      </c>
      <c r="D164" s="230" t="s">
        <v>593</v>
      </c>
      <c r="E164" s="231">
        <v>600</v>
      </c>
      <c r="F164" s="229">
        <v>25410</v>
      </c>
      <c r="G164" s="98"/>
      <c r="H164" s="229">
        <f t="shared" si="6"/>
        <v>25410</v>
      </c>
      <c r="I164" s="43"/>
    </row>
    <row r="165" spans="1:9" ht="51" customHeight="1">
      <c r="A165" s="59" t="s">
        <v>183</v>
      </c>
      <c r="B165" s="230" t="s">
        <v>6</v>
      </c>
      <c r="C165" s="230" t="s">
        <v>57</v>
      </c>
      <c r="D165" s="230" t="s">
        <v>594</v>
      </c>
      <c r="E165" s="231">
        <v>200</v>
      </c>
      <c r="F165" s="229">
        <v>215985</v>
      </c>
      <c r="G165" s="98"/>
      <c r="H165" s="229">
        <f t="shared" si="6"/>
        <v>215985</v>
      </c>
      <c r="I165" s="43"/>
    </row>
    <row r="166" spans="1:9" ht="54" customHeight="1">
      <c r="A166" s="59" t="s">
        <v>184</v>
      </c>
      <c r="B166" s="230" t="s">
        <v>6</v>
      </c>
      <c r="C166" s="230" t="s">
        <v>57</v>
      </c>
      <c r="D166" s="230" t="s">
        <v>594</v>
      </c>
      <c r="E166" s="231">
        <v>600</v>
      </c>
      <c r="F166" s="229">
        <v>495495</v>
      </c>
      <c r="G166" s="98"/>
      <c r="H166" s="229">
        <f t="shared" si="6"/>
        <v>495495</v>
      </c>
      <c r="I166" s="43"/>
    </row>
    <row r="167" spans="1:9" ht="41.25" customHeight="1">
      <c r="A167" s="50" t="s">
        <v>386</v>
      </c>
      <c r="B167" s="230" t="s">
        <v>6</v>
      </c>
      <c r="C167" s="230" t="s">
        <v>57</v>
      </c>
      <c r="D167" s="49">
        <v>1210100500</v>
      </c>
      <c r="E167" s="231">
        <v>200</v>
      </c>
      <c r="F167" s="229">
        <v>10000</v>
      </c>
      <c r="G167" s="98"/>
      <c r="H167" s="229">
        <f t="shared" si="6"/>
        <v>10000</v>
      </c>
      <c r="I167" s="78"/>
    </row>
    <row r="168" spans="1:9" ht="53.25" customHeight="1">
      <c r="A168" s="50" t="s">
        <v>432</v>
      </c>
      <c r="B168" s="230" t="s">
        <v>6</v>
      </c>
      <c r="C168" s="230" t="s">
        <v>57</v>
      </c>
      <c r="D168" s="49">
        <v>1210100500</v>
      </c>
      <c r="E168" s="231">
        <v>600</v>
      </c>
      <c r="F168" s="229">
        <v>10000</v>
      </c>
      <c r="G168" s="98"/>
      <c r="H168" s="229">
        <f t="shared" ref="H168:H206" si="7">F168+G168</f>
        <v>10000</v>
      </c>
      <c r="I168" s="78"/>
    </row>
    <row r="169" spans="1:9" ht="41.25" customHeight="1">
      <c r="A169" s="50" t="s">
        <v>419</v>
      </c>
      <c r="B169" s="230" t="s">
        <v>6</v>
      </c>
      <c r="C169" s="230" t="s">
        <v>57</v>
      </c>
      <c r="D169" s="28">
        <v>1210100510</v>
      </c>
      <c r="E169" s="231">
        <v>600</v>
      </c>
      <c r="F169" s="229">
        <v>20000</v>
      </c>
      <c r="G169" s="98"/>
      <c r="H169" s="229">
        <f t="shared" si="7"/>
        <v>20000</v>
      </c>
      <c r="I169" s="78"/>
    </row>
    <row r="170" spans="1:9" ht="54" customHeight="1">
      <c r="A170" s="122" t="s">
        <v>433</v>
      </c>
      <c r="B170" s="230" t="s">
        <v>6</v>
      </c>
      <c r="C170" s="230" t="s">
        <v>57</v>
      </c>
      <c r="D170" s="28">
        <v>1210100520</v>
      </c>
      <c r="E170" s="231">
        <v>600</v>
      </c>
      <c r="F170" s="229">
        <v>10000</v>
      </c>
      <c r="G170" s="98"/>
      <c r="H170" s="229">
        <f t="shared" si="7"/>
        <v>10000</v>
      </c>
      <c r="I170" s="78"/>
    </row>
    <row r="171" spans="1:9" ht="54" customHeight="1">
      <c r="A171" s="50" t="s">
        <v>679</v>
      </c>
      <c r="B171" s="230" t="s">
        <v>6</v>
      </c>
      <c r="C171" s="230" t="s">
        <v>58</v>
      </c>
      <c r="D171" s="28">
        <v>2010100940</v>
      </c>
      <c r="E171" s="231">
        <v>200</v>
      </c>
      <c r="F171" s="229">
        <v>30000</v>
      </c>
      <c r="G171" s="98"/>
      <c r="H171" s="229">
        <f t="shared" si="7"/>
        <v>30000</v>
      </c>
      <c r="I171" s="94"/>
    </row>
    <row r="172" spans="1:9" ht="29.25" customHeight="1">
      <c r="A172" s="29" t="s">
        <v>182</v>
      </c>
      <c r="B172" s="230" t="s">
        <v>6</v>
      </c>
      <c r="C172" s="230" t="s">
        <v>58</v>
      </c>
      <c r="D172" s="230" t="s">
        <v>553</v>
      </c>
      <c r="E172" s="231">
        <v>200</v>
      </c>
      <c r="F172" s="229">
        <v>45100</v>
      </c>
      <c r="G172" s="98"/>
      <c r="H172" s="229">
        <f t="shared" si="7"/>
        <v>45100</v>
      </c>
      <c r="I172" s="43"/>
    </row>
    <row r="173" spans="1:9" ht="29.25" customHeight="1">
      <c r="A173" s="29" t="s">
        <v>686</v>
      </c>
      <c r="B173" s="230" t="s">
        <v>6</v>
      </c>
      <c r="C173" s="230" t="s">
        <v>58</v>
      </c>
      <c r="D173" s="230" t="s">
        <v>553</v>
      </c>
      <c r="E173" s="231">
        <v>300</v>
      </c>
      <c r="F173" s="229">
        <v>50000</v>
      </c>
      <c r="G173" s="98"/>
      <c r="H173" s="229">
        <f t="shared" si="7"/>
        <v>50000</v>
      </c>
      <c r="I173" s="94"/>
    </row>
    <row r="174" spans="1:9" ht="65.25" customHeight="1">
      <c r="A174" s="58" t="s">
        <v>780</v>
      </c>
      <c r="B174" s="230" t="s">
        <v>6</v>
      </c>
      <c r="C174" s="230" t="s">
        <v>58</v>
      </c>
      <c r="D174" s="230" t="s">
        <v>777</v>
      </c>
      <c r="E174" s="231">
        <v>600</v>
      </c>
      <c r="F174" s="229">
        <v>2259401.11</v>
      </c>
      <c r="G174" s="98"/>
      <c r="H174" s="229">
        <f t="shared" si="7"/>
        <v>2259401.11</v>
      </c>
      <c r="I174" s="94"/>
    </row>
    <row r="175" spans="1:9" ht="54" customHeight="1">
      <c r="A175" s="29" t="s">
        <v>155</v>
      </c>
      <c r="B175" s="230" t="s">
        <v>6</v>
      </c>
      <c r="C175" s="230" t="s">
        <v>58</v>
      </c>
      <c r="D175" s="230" t="s">
        <v>561</v>
      </c>
      <c r="E175" s="231">
        <v>200</v>
      </c>
      <c r="F175" s="229">
        <v>346400</v>
      </c>
      <c r="G175" s="98"/>
      <c r="H175" s="229">
        <f t="shared" si="7"/>
        <v>346400</v>
      </c>
      <c r="I175" s="43"/>
    </row>
    <row r="176" spans="1:9" ht="51.75" customHeight="1">
      <c r="A176" s="29" t="s">
        <v>141</v>
      </c>
      <c r="B176" s="230" t="s">
        <v>6</v>
      </c>
      <c r="C176" s="230" t="s">
        <v>58</v>
      </c>
      <c r="D176" s="230" t="s">
        <v>561</v>
      </c>
      <c r="E176" s="231">
        <v>600</v>
      </c>
      <c r="F176" s="229">
        <v>40000</v>
      </c>
      <c r="G176" s="98"/>
      <c r="H176" s="229">
        <f t="shared" si="7"/>
        <v>40000</v>
      </c>
      <c r="I176" s="43"/>
    </row>
    <row r="177" spans="1:9" ht="66" customHeight="1">
      <c r="A177" s="29" t="s">
        <v>88</v>
      </c>
      <c r="B177" s="230" t="s">
        <v>6</v>
      </c>
      <c r="C177" s="230" t="s">
        <v>58</v>
      </c>
      <c r="D177" s="230" t="s">
        <v>572</v>
      </c>
      <c r="E177" s="231">
        <v>100</v>
      </c>
      <c r="F177" s="229">
        <v>6819300</v>
      </c>
      <c r="G177" s="98"/>
      <c r="H177" s="229">
        <f t="shared" si="7"/>
        <v>6819300</v>
      </c>
      <c r="I177" s="43"/>
    </row>
    <row r="178" spans="1:9" ht="39.75" customHeight="1">
      <c r="A178" s="58" t="s">
        <v>160</v>
      </c>
      <c r="B178" s="230" t="s">
        <v>6</v>
      </c>
      <c r="C178" s="230" t="s">
        <v>58</v>
      </c>
      <c r="D178" s="230" t="s">
        <v>572</v>
      </c>
      <c r="E178" s="231">
        <v>200</v>
      </c>
      <c r="F178" s="229">
        <v>1544900</v>
      </c>
      <c r="G178" s="98"/>
      <c r="H178" s="229">
        <f t="shared" si="7"/>
        <v>1544900</v>
      </c>
      <c r="I178" s="43"/>
    </row>
    <row r="179" spans="1:9" ht="26.25" customHeight="1">
      <c r="A179" s="58" t="s">
        <v>89</v>
      </c>
      <c r="B179" s="230" t="s">
        <v>6</v>
      </c>
      <c r="C179" s="230" t="s">
        <v>58</v>
      </c>
      <c r="D179" s="230" t="s">
        <v>572</v>
      </c>
      <c r="E179" s="231">
        <v>800</v>
      </c>
      <c r="F179" s="229">
        <v>5800</v>
      </c>
      <c r="G179" s="98"/>
      <c r="H179" s="229">
        <f t="shared" si="7"/>
        <v>5800</v>
      </c>
      <c r="I179" s="43"/>
    </row>
    <row r="180" spans="1:9" ht="66" customHeight="1">
      <c r="A180" s="57" t="s">
        <v>494</v>
      </c>
      <c r="B180" s="230" t="s">
        <v>6</v>
      </c>
      <c r="C180" s="230" t="s">
        <v>58</v>
      </c>
      <c r="D180" s="230" t="s">
        <v>575</v>
      </c>
      <c r="E180" s="231">
        <v>100</v>
      </c>
      <c r="F180" s="229">
        <v>43945</v>
      </c>
      <c r="G180" s="98"/>
      <c r="H180" s="229">
        <f t="shared" si="7"/>
        <v>43945</v>
      </c>
      <c r="I180" s="78"/>
    </row>
    <row r="181" spans="1:9" ht="66.75" customHeight="1">
      <c r="A181" s="57" t="s">
        <v>495</v>
      </c>
      <c r="B181" s="230" t="s">
        <v>6</v>
      </c>
      <c r="C181" s="230" t="s">
        <v>58</v>
      </c>
      <c r="D181" s="230" t="s">
        <v>576</v>
      </c>
      <c r="E181" s="231">
        <v>100</v>
      </c>
      <c r="F181" s="229">
        <v>688744</v>
      </c>
      <c r="G181" s="98"/>
      <c r="H181" s="229">
        <f t="shared" si="7"/>
        <v>688744</v>
      </c>
      <c r="I181" s="78"/>
    </row>
    <row r="182" spans="1:9" ht="67.5" customHeight="1">
      <c r="A182" s="29" t="s">
        <v>687</v>
      </c>
      <c r="B182" s="230" t="s">
        <v>6</v>
      </c>
      <c r="C182" s="230" t="s">
        <v>58</v>
      </c>
      <c r="D182" s="230" t="s">
        <v>597</v>
      </c>
      <c r="E182" s="231">
        <v>300</v>
      </c>
      <c r="F182" s="229">
        <v>24000</v>
      </c>
      <c r="G182" s="98"/>
      <c r="H182" s="229">
        <f t="shared" si="7"/>
        <v>24000</v>
      </c>
      <c r="I182" s="43"/>
    </row>
    <row r="183" spans="1:9" ht="27" customHeight="1">
      <c r="A183" s="29" t="s">
        <v>688</v>
      </c>
      <c r="B183" s="230" t="s">
        <v>6</v>
      </c>
      <c r="C183" s="230" t="s">
        <v>58</v>
      </c>
      <c r="D183" s="230" t="s">
        <v>598</v>
      </c>
      <c r="E183" s="231">
        <v>300</v>
      </c>
      <c r="F183" s="229">
        <v>126000</v>
      </c>
      <c r="G183" s="98"/>
      <c r="H183" s="229">
        <f t="shared" si="7"/>
        <v>126000</v>
      </c>
      <c r="I183" s="43"/>
    </row>
    <row r="184" spans="1:9" ht="38.25" customHeight="1">
      <c r="A184" s="29" t="s">
        <v>689</v>
      </c>
      <c r="B184" s="230" t="s">
        <v>6</v>
      </c>
      <c r="C184" s="230" t="s">
        <v>58</v>
      </c>
      <c r="D184" s="230" t="s">
        <v>599</v>
      </c>
      <c r="E184" s="231">
        <v>300</v>
      </c>
      <c r="F184" s="229">
        <v>120000</v>
      </c>
      <c r="G184" s="98"/>
      <c r="H184" s="229">
        <f t="shared" si="7"/>
        <v>120000</v>
      </c>
      <c r="I184" s="43"/>
    </row>
    <row r="185" spans="1:9" ht="52.5" customHeight="1">
      <c r="A185" s="29" t="s">
        <v>420</v>
      </c>
      <c r="B185" s="230" t="s">
        <v>6</v>
      </c>
      <c r="C185" s="230" t="s">
        <v>58</v>
      </c>
      <c r="D185" s="230" t="s">
        <v>603</v>
      </c>
      <c r="E185" s="231">
        <v>200</v>
      </c>
      <c r="F185" s="102">
        <v>180400</v>
      </c>
      <c r="G185" s="98"/>
      <c r="H185" s="229">
        <f t="shared" si="7"/>
        <v>180400</v>
      </c>
      <c r="I185" s="23">
        <v>26</v>
      </c>
    </row>
    <row r="186" spans="1:9" ht="65.25" customHeight="1">
      <c r="A186" s="29" t="s">
        <v>546</v>
      </c>
      <c r="B186" s="230" t="s">
        <v>6</v>
      </c>
      <c r="C186" s="230" t="s">
        <v>58</v>
      </c>
      <c r="D186" s="230" t="s">
        <v>602</v>
      </c>
      <c r="E186" s="231">
        <v>300</v>
      </c>
      <c r="F186" s="102">
        <v>12000</v>
      </c>
      <c r="G186" s="98"/>
      <c r="H186" s="229">
        <f t="shared" si="7"/>
        <v>12000</v>
      </c>
      <c r="I186" s="23"/>
    </row>
    <row r="187" spans="1:9" ht="40.5" customHeight="1">
      <c r="A187" s="29" t="s">
        <v>189</v>
      </c>
      <c r="B187" s="230" t="s">
        <v>6</v>
      </c>
      <c r="C187" s="230" t="s">
        <v>58</v>
      </c>
      <c r="D187" s="49">
        <v>1110100310</v>
      </c>
      <c r="E187" s="231">
        <v>200</v>
      </c>
      <c r="F187" s="229">
        <v>30000</v>
      </c>
      <c r="G187" s="98"/>
      <c r="H187" s="229">
        <f t="shared" si="7"/>
        <v>30000</v>
      </c>
      <c r="I187" s="23"/>
    </row>
    <row r="188" spans="1:9" ht="54" customHeight="1">
      <c r="A188" s="29" t="s">
        <v>421</v>
      </c>
      <c r="B188" s="230" t="s">
        <v>6</v>
      </c>
      <c r="C188" s="230" t="s">
        <v>58</v>
      </c>
      <c r="D188" s="49">
        <v>1110100310</v>
      </c>
      <c r="E188" s="231">
        <v>600</v>
      </c>
      <c r="F188" s="229">
        <v>100000</v>
      </c>
      <c r="G188" s="98"/>
      <c r="H188" s="229">
        <f t="shared" si="7"/>
        <v>100000</v>
      </c>
      <c r="I188" s="23"/>
    </row>
    <row r="189" spans="1:9" ht="79.5" customHeight="1">
      <c r="A189" s="29" t="s">
        <v>238</v>
      </c>
      <c r="B189" s="230" t="s">
        <v>6</v>
      </c>
      <c r="C189" s="230" t="s">
        <v>58</v>
      </c>
      <c r="D189" s="28">
        <v>4190000270</v>
      </c>
      <c r="E189" s="231">
        <v>100</v>
      </c>
      <c r="F189" s="229">
        <v>1364053</v>
      </c>
      <c r="G189" s="98"/>
      <c r="H189" s="229">
        <f t="shared" si="7"/>
        <v>1364053</v>
      </c>
      <c r="I189" s="9">
        <v>861.8</v>
      </c>
    </row>
    <row r="190" spans="1:9" ht="40.5" customHeight="1">
      <c r="A190" s="29" t="s">
        <v>239</v>
      </c>
      <c r="B190" s="230" t="s">
        <v>6</v>
      </c>
      <c r="C190" s="230" t="s">
        <v>58</v>
      </c>
      <c r="D190" s="28">
        <v>4190000270</v>
      </c>
      <c r="E190" s="231">
        <v>200</v>
      </c>
      <c r="F190" s="229">
        <v>114180</v>
      </c>
      <c r="G190" s="98"/>
      <c r="H190" s="229">
        <f t="shared" si="7"/>
        <v>114180</v>
      </c>
      <c r="I190" s="9">
        <v>110</v>
      </c>
    </row>
    <row r="191" spans="1:9" ht="80.25" customHeight="1">
      <c r="A191" s="50" t="s">
        <v>343</v>
      </c>
      <c r="B191" s="230" t="s">
        <v>6</v>
      </c>
      <c r="C191" s="28">
        <v>1004</v>
      </c>
      <c r="D191" s="230" t="s">
        <v>558</v>
      </c>
      <c r="E191" s="231">
        <v>300</v>
      </c>
      <c r="F191" s="229">
        <v>601768.13</v>
      </c>
      <c r="G191" s="98"/>
      <c r="H191" s="229">
        <f t="shared" si="7"/>
        <v>601768.13</v>
      </c>
      <c r="I191" s="43"/>
    </row>
    <row r="192" spans="1:9" ht="37.5" customHeight="1">
      <c r="A192" s="29" t="s">
        <v>496</v>
      </c>
      <c r="B192" s="230" t="s">
        <v>6</v>
      </c>
      <c r="C192" s="230" t="s">
        <v>435</v>
      </c>
      <c r="D192" s="51" t="s">
        <v>119</v>
      </c>
      <c r="E192" s="231">
        <v>200</v>
      </c>
      <c r="F192" s="229">
        <v>80000</v>
      </c>
      <c r="G192" s="98"/>
      <c r="H192" s="229">
        <f t="shared" si="7"/>
        <v>80000</v>
      </c>
      <c r="I192" s="94"/>
    </row>
    <row r="193" spans="1:11" ht="65.25" customHeight="1">
      <c r="A193" s="29" t="s">
        <v>525</v>
      </c>
      <c r="B193" s="230" t="s">
        <v>6</v>
      </c>
      <c r="C193" s="28">
        <v>1102</v>
      </c>
      <c r="D193" s="51" t="s">
        <v>501</v>
      </c>
      <c r="E193" s="231">
        <v>100</v>
      </c>
      <c r="F193" s="229">
        <v>182100</v>
      </c>
      <c r="G193" s="98">
        <v>7420</v>
      </c>
      <c r="H193" s="229">
        <f t="shared" si="7"/>
        <v>189520</v>
      </c>
      <c r="I193" s="93"/>
    </row>
    <row r="194" spans="1:11" ht="41.25" customHeight="1">
      <c r="A194" s="60" t="s">
        <v>149</v>
      </c>
      <c r="B194" s="56" t="s">
        <v>148</v>
      </c>
      <c r="C194" s="61"/>
      <c r="D194" s="56"/>
      <c r="E194" s="233"/>
      <c r="F194" s="97">
        <f>F197+F202+F203+F206+F204+F199+F195+F196+F198+F200+F201+F205</f>
        <v>4167310</v>
      </c>
      <c r="G194" s="97">
        <f t="shared" ref="G194:H194" si="8">G197+G202+G203+G206+G204+G199+G195+G196+G198+G200+G201+G205</f>
        <v>0</v>
      </c>
      <c r="H194" s="97">
        <f t="shared" si="8"/>
        <v>4167310</v>
      </c>
      <c r="I194" s="42" t="e">
        <f>#REF!+#REF!+I197+#REF!+I202+I203+#REF!+#REF!+#REF!+#REF!+I206+I204+#REF!</f>
        <v>#REF!</v>
      </c>
    </row>
    <row r="195" spans="1:11" ht="53.25" customHeight="1">
      <c r="A195" s="29" t="s">
        <v>654</v>
      </c>
      <c r="B195" s="230" t="s">
        <v>148</v>
      </c>
      <c r="C195" s="230" t="s">
        <v>47</v>
      </c>
      <c r="D195" s="230" t="s">
        <v>655</v>
      </c>
      <c r="E195" s="52">
        <v>200</v>
      </c>
      <c r="F195" s="229">
        <v>80000</v>
      </c>
      <c r="G195" s="171"/>
      <c r="H195" s="229">
        <f t="shared" si="7"/>
        <v>80000</v>
      </c>
      <c r="I195" s="47"/>
    </row>
    <row r="196" spans="1:11" ht="27.75" customHeight="1">
      <c r="A196" s="50" t="s">
        <v>636</v>
      </c>
      <c r="B196" s="230" t="s">
        <v>148</v>
      </c>
      <c r="C196" s="230" t="s">
        <v>47</v>
      </c>
      <c r="D196" s="28">
        <v>2240100550</v>
      </c>
      <c r="E196" s="231">
        <v>200</v>
      </c>
      <c r="F196" s="229">
        <v>200000</v>
      </c>
      <c r="G196" s="98"/>
      <c r="H196" s="229">
        <f t="shared" si="7"/>
        <v>200000</v>
      </c>
      <c r="I196" s="47"/>
    </row>
    <row r="197" spans="1:11" ht="54.75" customHeight="1">
      <c r="A197" s="29" t="s">
        <v>175</v>
      </c>
      <c r="B197" s="230" t="s">
        <v>148</v>
      </c>
      <c r="C197" s="230" t="s">
        <v>47</v>
      </c>
      <c r="D197" s="230" t="s">
        <v>219</v>
      </c>
      <c r="E197" s="231">
        <v>200</v>
      </c>
      <c r="F197" s="102">
        <v>206500</v>
      </c>
      <c r="G197" s="98"/>
      <c r="H197" s="229">
        <f t="shared" si="7"/>
        <v>206500</v>
      </c>
      <c r="I197" s="43"/>
    </row>
    <row r="198" spans="1:11" ht="39" customHeight="1">
      <c r="A198" s="50" t="s">
        <v>168</v>
      </c>
      <c r="B198" s="230" t="s">
        <v>148</v>
      </c>
      <c r="C198" s="230" t="s">
        <v>57</v>
      </c>
      <c r="D198" s="28">
        <v>1210100510</v>
      </c>
      <c r="E198" s="231">
        <v>200</v>
      </c>
      <c r="F198" s="229">
        <v>150000</v>
      </c>
      <c r="G198" s="98"/>
      <c r="H198" s="229">
        <f t="shared" si="7"/>
        <v>150000</v>
      </c>
      <c r="I198" s="94"/>
    </row>
    <row r="199" spans="1:11" ht="52.5" customHeight="1">
      <c r="A199" s="29" t="s">
        <v>161</v>
      </c>
      <c r="B199" s="230" t="s">
        <v>148</v>
      </c>
      <c r="C199" s="230" t="s">
        <v>57</v>
      </c>
      <c r="D199" s="230" t="s">
        <v>642</v>
      </c>
      <c r="E199" s="231">
        <v>200</v>
      </c>
      <c r="F199" s="229">
        <v>190000</v>
      </c>
      <c r="G199" s="98"/>
      <c r="H199" s="229">
        <f t="shared" si="7"/>
        <v>190000</v>
      </c>
      <c r="I199" s="93"/>
    </row>
    <row r="200" spans="1:11" ht="39.75" customHeight="1">
      <c r="A200" s="29" t="s">
        <v>189</v>
      </c>
      <c r="B200" s="230" t="s">
        <v>148</v>
      </c>
      <c r="C200" s="230" t="s">
        <v>58</v>
      </c>
      <c r="D200" s="49">
        <v>1110100310</v>
      </c>
      <c r="E200" s="231">
        <v>200</v>
      </c>
      <c r="F200" s="229">
        <v>70000</v>
      </c>
      <c r="G200" s="98"/>
      <c r="H200" s="229">
        <f t="shared" si="7"/>
        <v>70000</v>
      </c>
      <c r="I200" s="94"/>
    </row>
    <row r="201" spans="1:11" ht="53.25" customHeight="1">
      <c r="A201" s="29" t="s">
        <v>155</v>
      </c>
      <c r="B201" s="230" t="s">
        <v>148</v>
      </c>
      <c r="C201" s="230" t="s">
        <v>58</v>
      </c>
      <c r="D201" s="230" t="s">
        <v>561</v>
      </c>
      <c r="E201" s="231">
        <v>200</v>
      </c>
      <c r="F201" s="229">
        <v>120000</v>
      </c>
      <c r="G201" s="98"/>
      <c r="H201" s="229">
        <f t="shared" si="7"/>
        <v>120000</v>
      </c>
      <c r="I201" s="94"/>
    </row>
    <row r="202" spans="1:11" ht="66" customHeight="1">
      <c r="A202" s="29" t="s">
        <v>144</v>
      </c>
      <c r="B202" s="230" t="s">
        <v>148</v>
      </c>
      <c r="C202" s="230" t="s">
        <v>150</v>
      </c>
      <c r="D202" s="230" t="s">
        <v>138</v>
      </c>
      <c r="E202" s="53" t="s">
        <v>7</v>
      </c>
      <c r="F202" s="229">
        <v>1696215</v>
      </c>
      <c r="G202" s="98"/>
      <c r="H202" s="229">
        <f t="shared" si="7"/>
        <v>1696215</v>
      </c>
      <c r="I202" s="43"/>
    </row>
    <row r="203" spans="1:11" ht="38.25" customHeight="1">
      <c r="A203" s="29" t="s">
        <v>173</v>
      </c>
      <c r="B203" s="230" t="s">
        <v>148</v>
      </c>
      <c r="C203" s="230" t="s">
        <v>150</v>
      </c>
      <c r="D203" s="230" t="s">
        <v>138</v>
      </c>
      <c r="E203" s="53" t="s">
        <v>74</v>
      </c>
      <c r="F203" s="229">
        <v>159138</v>
      </c>
      <c r="G203" s="98"/>
      <c r="H203" s="229">
        <f t="shared" si="7"/>
        <v>159138</v>
      </c>
      <c r="I203" s="43"/>
    </row>
    <row r="204" spans="1:11" ht="26.25" customHeight="1">
      <c r="A204" s="29" t="s">
        <v>237</v>
      </c>
      <c r="B204" s="230" t="s">
        <v>148</v>
      </c>
      <c r="C204" s="230" t="s">
        <v>150</v>
      </c>
      <c r="D204" s="230" t="s">
        <v>138</v>
      </c>
      <c r="E204" s="53" t="s">
        <v>236</v>
      </c>
      <c r="F204" s="229">
        <v>2000</v>
      </c>
      <c r="G204" s="98"/>
      <c r="H204" s="229">
        <f t="shared" si="7"/>
        <v>2000</v>
      </c>
      <c r="I204" s="43"/>
    </row>
    <row r="205" spans="1:11" ht="51.75" customHeight="1">
      <c r="A205" s="50" t="s">
        <v>539</v>
      </c>
      <c r="B205" s="230" t="s">
        <v>148</v>
      </c>
      <c r="C205" s="230" t="s">
        <v>63</v>
      </c>
      <c r="D205" s="235" t="s">
        <v>745</v>
      </c>
      <c r="E205" s="52">
        <v>400</v>
      </c>
      <c r="F205" s="229">
        <v>1073457</v>
      </c>
      <c r="G205" s="171"/>
      <c r="H205" s="229">
        <f>F205+G205</f>
        <v>1073457</v>
      </c>
      <c r="I205" s="94"/>
    </row>
    <row r="206" spans="1:11" ht="39.75" customHeight="1">
      <c r="A206" s="29" t="s">
        <v>496</v>
      </c>
      <c r="B206" s="230" t="s">
        <v>148</v>
      </c>
      <c r="C206" s="230" t="s">
        <v>435</v>
      </c>
      <c r="D206" s="51" t="s">
        <v>119</v>
      </c>
      <c r="E206" s="231">
        <v>200</v>
      </c>
      <c r="F206" s="229">
        <v>220000</v>
      </c>
      <c r="G206" s="98"/>
      <c r="H206" s="229">
        <f t="shared" si="7"/>
        <v>220000</v>
      </c>
      <c r="I206" s="43"/>
    </row>
    <row r="207" spans="1:11" ht="23.25" customHeight="1">
      <c r="A207" s="116" t="s">
        <v>16</v>
      </c>
      <c r="B207" s="108"/>
      <c r="C207" s="108"/>
      <c r="D207" s="108"/>
      <c r="E207" s="108"/>
      <c r="F207" s="97">
        <f t="shared" ref="F207:K207" si="9">F19+F66+F63+F116+F194</f>
        <v>225047417.97</v>
      </c>
      <c r="G207" s="97">
        <f t="shared" si="9"/>
        <v>4349747</v>
      </c>
      <c r="H207" s="97">
        <f t="shared" si="9"/>
        <v>229397164.97</v>
      </c>
      <c r="I207" s="97" t="e">
        <f t="shared" si="9"/>
        <v>#REF!</v>
      </c>
      <c r="J207" s="97">
        <f t="shared" si="9"/>
        <v>0</v>
      </c>
      <c r="K207" s="97">
        <f t="shared" si="9"/>
        <v>0</v>
      </c>
    </row>
    <row r="208" spans="1:11" ht="15.75">
      <c r="A208" s="1"/>
    </row>
    <row r="209" spans="1:1" ht="15.75">
      <c r="A209" s="1"/>
    </row>
  </sheetData>
  <mergeCells count="30">
    <mergeCell ref="F16:F18"/>
    <mergeCell ref="G16:G18"/>
    <mergeCell ref="F118:F119"/>
    <mergeCell ref="D1:I1"/>
    <mergeCell ref="D2:I2"/>
    <mergeCell ref="D3:I3"/>
    <mergeCell ref="D4:I4"/>
    <mergeCell ref="C5:I5"/>
    <mergeCell ref="G118:G119"/>
    <mergeCell ref="B118:B119"/>
    <mergeCell ref="C118:C119"/>
    <mergeCell ref="D118:D119"/>
    <mergeCell ref="E118:E119"/>
    <mergeCell ref="H118:H119"/>
    <mergeCell ref="A118:A119"/>
    <mergeCell ref="H16:H18"/>
    <mergeCell ref="A12:H12"/>
    <mergeCell ref="D6:I6"/>
    <mergeCell ref="D7:I7"/>
    <mergeCell ref="D8:I8"/>
    <mergeCell ref="D9:I9"/>
    <mergeCell ref="C10:I10"/>
    <mergeCell ref="E15:I15"/>
    <mergeCell ref="I16:I18"/>
    <mergeCell ref="A13:H13"/>
    <mergeCell ref="A16:A18"/>
    <mergeCell ref="B16:B18"/>
    <mergeCell ref="C16:C18"/>
    <mergeCell ref="D16:D18"/>
    <mergeCell ref="E16:E18"/>
  </mergeCells>
  <pageMargins left="0.9055118110236221" right="0.31496062992125984" top="0.35433070866141736" bottom="0.35433070866141736" header="0" footer="0"/>
  <pageSetup paperSize="9" scale="68" orientation="portrait" r:id="rId1"/>
  <rowBreaks count="9" manualBreakCount="9">
    <brk id="32" max="7" man="1"/>
    <brk id="53" max="16383" man="1"/>
    <brk id="76" max="7" man="1"/>
    <brk id="98" max="7" man="1"/>
    <brk id="115" max="16383" man="1"/>
    <brk id="135" max="16383" man="1"/>
    <brk id="153" max="7" man="1"/>
    <brk id="168" max="16383" man="1"/>
    <brk id="19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J26"/>
  <sheetViews>
    <sheetView view="pageBreakPreview" topLeftCell="A9" zoomScaleSheetLayoutView="100" workbookViewId="0">
      <selection activeCell="H9" sqref="H9"/>
    </sheetView>
  </sheetViews>
  <sheetFormatPr defaultRowHeight="15"/>
  <cols>
    <col min="1" max="1" width="17" customWidth="1"/>
    <col min="2" max="2" width="10.7109375" customWidth="1"/>
    <col min="3" max="3" width="10.28515625" customWidth="1"/>
    <col min="4" max="4" width="11" customWidth="1"/>
    <col min="5" max="5" width="9.7109375" customWidth="1"/>
    <col min="6" max="6" width="11.28515625" customWidth="1"/>
    <col min="7" max="7" width="10.85546875" customWidth="1"/>
    <col min="8" max="8" width="12" customWidth="1"/>
    <col min="9" max="9" width="11.85546875" customWidth="1"/>
    <col min="10" max="10" width="12.7109375" customWidth="1"/>
  </cols>
  <sheetData>
    <row r="1" spans="1:9" ht="15.75">
      <c r="F1" s="243" t="s">
        <v>137</v>
      </c>
      <c r="G1" s="243"/>
      <c r="H1" s="243"/>
      <c r="I1" s="243"/>
    </row>
    <row r="2" spans="1:9" ht="15.75">
      <c r="F2" s="244" t="s">
        <v>749</v>
      </c>
      <c r="G2" s="244"/>
      <c r="H2" s="244"/>
      <c r="I2" s="244"/>
    </row>
    <row r="3" spans="1:9" ht="15.75">
      <c r="F3" s="244" t="s">
        <v>2</v>
      </c>
      <c r="G3" s="244"/>
      <c r="H3" s="244"/>
      <c r="I3" s="244"/>
    </row>
    <row r="4" spans="1:9" ht="15.75">
      <c r="F4" s="243" t="s">
        <v>891</v>
      </c>
      <c r="G4" s="243"/>
      <c r="H4" s="243"/>
      <c r="I4" s="243"/>
    </row>
    <row r="5" spans="1:9" ht="15.75" customHeight="1">
      <c r="F5" s="243" t="s">
        <v>748</v>
      </c>
      <c r="G5" s="243"/>
      <c r="H5" s="243"/>
      <c r="I5" s="243"/>
    </row>
    <row r="6" spans="1:9" ht="15" customHeight="1">
      <c r="F6" s="244" t="s">
        <v>749</v>
      </c>
      <c r="G6" s="244"/>
      <c r="H6" s="244"/>
      <c r="I6" s="244"/>
    </row>
    <row r="7" spans="1:9" ht="15" customHeight="1">
      <c r="F7" s="244" t="s">
        <v>2</v>
      </c>
      <c r="G7" s="244"/>
      <c r="H7" s="244"/>
      <c r="I7" s="244"/>
    </row>
    <row r="8" spans="1:9" ht="15" customHeight="1">
      <c r="F8" s="243" t="s">
        <v>750</v>
      </c>
      <c r="G8" s="243"/>
      <c r="H8" s="243"/>
      <c r="I8" s="243"/>
    </row>
    <row r="9" spans="1:9" ht="15" customHeight="1">
      <c r="F9" s="144"/>
      <c r="G9" s="144"/>
      <c r="H9" s="144"/>
    </row>
    <row r="10" spans="1:9" ht="15" customHeight="1">
      <c r="A10" s="255" t="s">
        <v>751</v>
      </c>
      <c r="B10" s="255"/>
      <c r="C10" s="255"/>
      <c r="D10" s="255"/>
      <c r="E10" s="255"/>
      <c r="F10" s="255"/>
      <c r="G10" s="255"/>
      <c r="H10" s="255"/>
    </row>
    <row r="11" spans="1:9" ht="15" customHeight="1">
      <c r="A11" s="255" t="s">
        <v>752</v>
      </c>
      <c r="B11" s="255"/>
      <c r="C11" s="255"/>
      <c r="D11" s="255"/>
      <c r="E11" s="255"/>
      <c r="F11" s="255"/>
      <c r="G11" s="255"/>
      <c r="H11" s="255"/>
    </row>
    <row r="12" spans="1:9" ht="15" customHeight="1">
      <c r="A12" s="255" t="s">
        <v>753</v>
      </c>
      <c r="B12" s="255"/>
      <c r="C12" s="255"/>
      <c r="D12" s="255"/>
      <c r="E12" s="255"/>
      <c r="F12" s="255"/>
      <c r="G12" s="255"/>
      <c r="H12" s="255"/>
    </row>
    <row r="14" spans="1:9" ht="15.75">
      <c r="H14" s="152" t="s">
        <v>403</v>
      </c>
    </row>
    <row r="15" spans="1:9">
      <c r="A15" s="321" t="s">
        <v>754</v>
      </c>
      <c r="B15" s="323" t="s">
        <v>333</v>
      </c>
      <c r="C15" s="323"/>
      <c r="D15" s="323"/>
      <c r="E15" s="323"/>
      <c r="F15" s="323"/>
      <c r="G15" s="323"/>
      <c r="H15" s="323"/>
      <c r="I15" s="323"/>
    </row>
    <row r="16" spans="1:9" ht="409.6" customHeight="1">
      <c r="A16" s="322"/>
      <c r="B16" s="22" t="s">
        <v>755</v>
      </c>
      <c r="C16" s="22" t="s">
        <v>756</v>
      </c>
      <c r="D16" s="22" t="s">
        <v>757</v>
      </c>
      <c r="E16" s="22" t="s">
        <v>758</v>
      </c>
      <c r="F16" s="22" t="s">
        <v>759</v>
      </c>
      <c r="G16" s="22" t="s">
        <v>760</v>
      </c>
      <c r="H16" s="153" t="s">
        <v>761</v>
      </c>
      <c r="I16" s="154" t="s">
        <v>762</v>
      </c>
    </row>
    <row r="17" spans="1:10" ht="43.5" customHeight="1">
      <c r="A17" s="155" t="s">
        <v>763</v>
      </c>
      <c r="B17" s="156">
        <v>78100</v>
      </c>
      <c r="C17" s="15">
        <v>514908</v>
      </c>
      <c r="D17" s="15">
        <v>268385</v>
      </c>
      <c r="E17" s="15">
        <v>42100</v>
      </c>
      <c r="F17" s="15">
        <v>127033</v>
      </c>
      <c r="G17" s="15">
        <v>229100</v>
      </c>
      <c r="H17" s="15"/>
      <c r="I17" s="157"/>
    </row>
    <row r="18" spans="1:10" ht="44.25" customHeight="1">
      <c r="A18" s="158" t="s">
        <v>764</v>
      </c>
      <c r="B18" s="156">
        <v>44800</v>
      </c>
      <c r="C18" s="15">
        <v>132577</v>
      </c>
      <c r="D18" s="15">
        <v>329109</v>
      </c>
      <c r="E18" s="15">
        <v>42100</v>
      </c>
      <c r="F18" s="15">
        <v>171633</v>
      </c>
      <c r="G18" s="15">
        <v>242700</v>
      </c>
      <c r="H18" s="15"/>
      <c r="I18" s="156">
        <v>349371</v>
      </c>
    </row>
    <row r="19" spans="1:10" ht="45" customHeight="1">
      <c r="A19" s="158" t="s">
        <v>765</v>
      </c>
      <c r="B19" s="156">
        <v>86600</v>
      </c>
      <c r="C19" s="15">
        <v>378751</v>
      </c>
      <c r="D19" s="15">
        <v>491047</v>
      </c>
      <c r="E19" s="15">
        <v>73700</v>
      </c>
      <c r="F19" s="227" t="s">
        <v>889</v>
      </c>
      <c r="G19" s="15">
        <v>243300</v>
      </c>
      <c r="H19" s="15"/>
      <c r="I19" s="156">
        <v>244696</v>
      </c>
    </row>
    <row r="20" spans="1:10" ht="43.5" customHeight="1">
      <c r="A20" s="158" t="s">
        <v>766</v>
      </c>
      <c r="B20" s="156">
        <v>54700</v>
      </c>
      <c r="C20" s="15">
        <v>0</v>
      </c>
      <c r="D20" s="15">
        <v>101029</v>
      </c>
      <c r="E20" s="15">
        <v>0</v>
      </c>
      <c r="F20" s="145" t="s">
        <v>767</v>
      </c>
      <c r="G20" s="159">
        <v>255240</v>
      </c>
      <c r="H20" s="159"/>
      <c r="I20" s="157"/>
    </row>
    <row r="21" spans="1:10" ht="44.25" customHeight="1">
      <c r="A21" s="158" t="s">
        <v>768</v>
      </c>
      <c r="B21" s="156">
        <v>96400</v>
      </c>
      <c r="C21" s="15">
        <v>278947</v>
      </c>
      <c r="D21" s="15">
        <v>557418</v>
      </c>
      <c r="E21" s="15">
        <v>42100</v>
      </c>
      <c r="F21" s="15">
        <v>1174922</v>
      </c>
      <c r="G21" s="15">
        <v>201200</v>
      </c>
      <c r="H21" s="15">
        <v>46200</v>
      </c>
      <c r="I21" s="157"/>
    </row>
    <row r="22" spans="1:10" ht="45" customHeight="1">
      <c r="A22" s="158" t="s">
        <v>769</v>
      </c>
      <c r="B22" s="156"/>
      <c r="C22" s="15">
        <v>335829</v>
      </c>
      <c r="D22" s="15">
        <v>0</v>
      </c>
      <c r="E22" s="15">
        <v>0</v>
      </c>
      <c r="F22" s="15"/>
      <c r="G22" s="15">
        <v>0</v>
      </c>
      <c r="H22" s="15"/>
      <c r="I22" s="157"/>
    </row>
    <row r="23" spans="1:10">
      <c r="A23" s="160" t="s">
        <v>770</v>
      </c>
      <c r="B23" s="161">
        <f>B17+B18+B19+B20+B21+B22</f>
        <v>360600</v>
      </c>
      <c r="C23" s="161">
        <f>C17+C18+C19+C21+C20+C22</f>
        <v>1641012</v>
      </c>
      <c r="D23" s="161">
        <f t="shared" ref="D23:I23" si="0">D17+D18+D19+D21+D20+D22</f>
        <v>1746988</v>
      </c>
      <c r="E23" s="161">
        <f t="shared" si="0"/>
        <v>200000</v>
      </c>
      <c r="F23" s="162">
        <f t="shared" si="0"/>
        <v>2533444.6</v>
      </c>
      <c r="G23" s="161">
        <f>G17+G18+G19+G20+G21</f>
        <v>1171540</v>
      </c>
      <c r="H23" s="161">
        <f t="shared" si="0"/>
        <v>46200</v>
      </c>
      <c r="I23" s="161">
        <f t="shared" si="0"/>
        <v>594067</v>
      </c>
      <c r="J23" s="163"/>
    </row>
    <row r="26" spans="1:10">
      <c r="B26" s="164"/>
      <c r="J26" s="164"/>
    </row>
  </sheetData>
  <mergeCells count="13">
    <mergeCell ref="F1:I1"/>
    <mergeCell ref="F2:I2"/>
    <mergeCell ref="F3:I3"/>
    <mergeCell ref="F4:I4"/>
    <mergeCell ref="A12:H12"/>
    <mergeCell ref="A15:A16"/>
    <mergeCell ref="B15:I15"/>
    <mergeCell ref="F5:I5"/>
    <mergeCell ref="F6:I6"/>
    <mergeCell ref="F7:I7"/>
    <mergeCell ref="F8:I8"/>
    <mergeCell ref="A10:H10"/>
    <mergeCell ref="A11:H11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Приложение 7</vt:lpstr>
      <vt:lpstr>'Приложение 4'!Область_печати</vt:lpstr>
    </vt:vector>
  </TitlesOfParts>
  <Company>Финансовый отдел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</dc:creator>
  <cp:lastModifiedBy>ФО</cp:lastModifiedBy>
  <cp:lastPrinted>2020-03-02T11:30:48Z</cp:lastPrinted>
  <dcterms:created xsi:type="dcterms:W3CDTF">2014-09-25T13:17:34Z</dcterms:created>
  <dcterms:modified xsi:type="dcterms:W3CDTF">2020-03-02T12:34:32Z</dcterms:modified>
</cp:coreProperties>
</file>