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2"/>
  </bookViews>
  <sheets>
    <sheet name="Приложение 1" sheetId="32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</sheets>
  <definedNames>
    <definedName name="_xlnm.Print_Area" localSheetId="2">'Приложение 3'!$A$1:$F$319</definedName>
  </definedNames>
  <calcPr calcId="124519"/>
</workbook>
</file>

<file path=xl/calcChain.xml><?xml version="1.0" encoding="utf-8"?>
<calcChain xmlns="http://schemas.openxmlformats.org/spreadsheetml/2006/main">
  <c r="E227" i="45"/>
  <c r="E235"/>
  <c r="F235"/>
  <c r="D235"/>
  <c r="F70" i="29"/>
  <c r="H70"/>
  <c r="G70"/>
  <c r="H114"/>
  <c r="F237" i="45"/>
  <c r="G19" i="29"/>
  <c r="F19"/>
  <c r="H48"/>
  <c r="E34" i="45"/>
  <c r="D34"/>
  <c r="F36"/>
  <c r="F37"/>
  <c r="F35"/>
  <c r="F34" s="1"/>
  <c r="D134" l="1"/>
  <c r="E134"/>
  <c r="H60" i="29" l="1"/>
  <c r="H124"/>
  <c r="G201"/>
  <c r="F201"/>
  <c r="H203"/>
  <c r="H47"/>
  <c r="H43"/>
  <c r="E310" i="45"/>
  <c r="D310"/>
  <c r="F313"/>
  <c r="E28"/>
  <c r="D28"/>
  <c r="F30"/>
  <c r="E143"/>
  <c r="D143"/>
  <c r="F152"/>
  <c r="F136"/>
  <c r="E106" i="32"/>
  <c r="D105"/>
  <c r="D102" s="1"/>
  <c r="E105"/>
  <c r="E102" s="1"/>
  <c r="C105"/>
  <c r="C102" s="1"/>
  <c r="E90" l="1"/>
  <c r="E89" s="1"/>
  <c r="D89"/>
  <c r="C89"/>
  <c r="H91" i="29" l="1"/>
  <c r="E89" i="45"/>
  <c r="D89"/>
  <c r="F92"/>
  <c r="D85" i="32"/>
  <c r="C87"/>
  <c r="D87"/>
  <c r="E88"/>
  <c r="E87" s="1"/>
  <c r="E275" i="45"/>
  <c r="D275"/>
  <c r="G122" i="29"/>
  <c r="F122"/>
  <c r="H146"/>
  <c r="H147"/>
  <c r="H157"/>
  <c r="H136"/>
  <c r="H76"/>
  <c r="H51"/>
  <c r="E290" i="45"/>
  <c r="D290"/>
  <c r="F308"/>
  <c r="E157" l="1"/>
  <c r="D157"/>
  <c r="F163"/>
  <c r="F162"/>
  <c r="F144"/>
  <c r="E96"/>
  <c r="D96"/>
  <c r="F99"/>
  <c r="E86" i="32"/>
  <c r="E85" s="1"/>
  <c r="I70" i="29"/>
  <c r="J70"/>
  <c r="K70"/>
  <c r="H87"/>
  <c r="H88" l="1"/>
  <c r="H90"/>
  <c r="H92"/>
  <c r="F93" i="45"/>
  <c r="E80" i="32"/>
  <c r="E79" s="1"/>
  <c r="D79"/>
  <c r="C79"/>
  <c r="H59" i="29"/>
  <c r="E71" i="45"/>
  <c r="D71"/>
  <c r="F72"/>
  <c r="E82" i="32"/>
  <c r="E81" s="1"/>
  <c r="D81"/>
  <c r="C81"/>
  <c r="H181" i="29"/>
  <c r="F166" i="45"/>
  <c r="D274"/>
  <c r="E40" i="34"/>
  <c r="D40"/>
  <c r="C40"/>
  <c r="C39" s="1"/>
  <c r="C34" s="1"/>
  <c r="C33" s="1"/>
  <c r="E39"/>
  <c r="D39"/>
  <c r="E37"/>
  <c r="D37"/>
  <c r="C37"/>
  <c r="E36"/>
  <c r="D36"/>
  <c r="C36"/>
  <c r="E35"/>
  <c r="E34" s="1"/>
  <c r="E33" s="1"/>
  <c r="D35"/>
  <c r="C35"/>
  <c r="D34"/>
  <c r="D33"/>
  <c r="H213" i="29" l="1"/>
  <c r="H144"/>
  <c r="H145"/>
  <c r="H140"/>
  <c r="H141"/>
  <c r="H137"/>
  <c r="H93"/>
  <c r="H89"/>
  <c r="H56"/>
  <c r="E52" i="45"/>
  <c r="D52"/>
  <c r="F91"/>
  <c r="F160"/>
  <c r="F161"/>
  <c r="F149"/>
  <c r="F150"/>
  <c r="F151"/>
  <c r="F145"/>
  <c r="F55" l="1"/>
  <c r="H214" i="29" l="1"/>
  <c r="H212"/>
  <c r="H211"/>
  <c r="H210"/>
  <c r="H209"/>
  <c r="H208"/>
  <c r="H207"/>
  <c r="H206"/>
  <c r="H205"/>
  <c r="H204"/>
  <c r="H202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6"/>
  <c r="H155"/>
  <c r="H154"/>
  <c r="H153"/>
  <c r="H152"/>
  <c r="H151"/>
  <c r="H150"/>
  <c r="H149"/>
  <c r="H148"/>
  <c r="H143"/>
  <c r="H142"/>
  <c r="H139"/>
  <c r="H138"/>
  <c r="H135"/>
  <c r="H134"/>
  <c r="H133"/>
  <c r="H132"/>
  <c r="H131"/>
  <c r="H129"/>
  <c r="H128"/>
  <c r="H127"/>
  <c r="H125"/>
  <c r="H123"/>
  <c r="H121"/>
  <c r="H120"/>
  <c r="H119"/>
  <c r="H118"/>
  <c r="H117"/>
  <c r="H116"/>
  <c r="H115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86"/>
  <c r="H85"/>
  <c r="H84"/>
  <c r="H83"/>
  <c r="H82"/>
  <c r="H81"/>
  <c r="H80"/>
  <c r="H79"/>
  <c r="H78"/>
  <c r="H77"/>
  <c r="H75"/>
  <c r="H74"/>
  <c r="H73"/>
  <c r="H72"/>
  <c r="H71"/>
  <c r="H69"/>
  <c r="H68"/>
  <c r="G215"/>
  <c r="I19"/>
  <c r="J19"/>
  <c r="J215" s="1"/>
  <c r="K19"/>
  <c r="K215" s="1"/>
  <c r="H66"/>
  <c r="H65"/>
  <c r="H64"/>
  <c r="H63"/>
  <c r="H62"/>
  <c r="H61"/>
  <c r="H58"/>
  <c r="H57"/>
  <c r="H55"/>
  <c r="H54"/>
  <c r="H53"/>
  <c r="H52"/>
  <c r="H50"/>
  <c r="H49"/>
  <c r="H46"/>
  <c r="H19" s="1"/>
  <c r="H45"/>
  <c r="H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D50" i="28"/>
  <c r="D46"/>
  <c r="D43"/>
  <c r="D37"/>
  <c r="D33"/>
  <c r="D29"/>
  <c r="E52"/>
  <c r="E50" s="1"/>
  <c r="E51"/>
  <c r="E49"/>
  <c r="E48"/>
  <c r="E47"/>
  <c r="E45"/>
  <c r="E44"/>
  <c r="E43" s="1"/>
  <c r="E42"/>
  <c r="E41"/>
  <c r="E40"/>
  <c r="E39"/>
  <c r="E38"/>
  <c r="E36"/>
  <c r="E35"/>
  <c r="E34"/>
  <c r="E32"/>
  <c r="E31"/>
  <c r="E30"/>
  <c r="E25"/>
  <c r="D25"/>
  <c r="E27"/>
  <c r="D16"/>
  <c r="E18"/>
  <c r="E19"/>
  <c r="E20"/>
  <c r="E21"/>
  <c r="E22"/>
  <c r="E23"/>
  <c r="E24"/>
  <c r="E17"/>
  <c r="F307" i="45"/>
  <c r="F306"/>
  <c r="E46" i="28" l="1"/>
  <c r="H201" i="29"/>
  <c r="H122"/>
  <c r="E33" i="28"/>
  <c r="E37"/>
  <c r="E29"/>
  <c r="D53"/>
  <c r="E16"/>
  <c r="F33" i="45"/>
  <c r="F32" s="1"/>
  <c r="F31" s="1"/>
  <c r="E32"/>
  <c r="E31" s="1"/>
  <c r="D32"/>
  <c r="D31" s="1"/>
  <c r="E53" i="28" l="1"/>
  <c r="E70" i="45"/>
  <c r="D70"/>
  <c r="F73"/>
  <c r="E316"/>
  <c r="E315" s="1"/>
  <c r="E309"/>
  <c r="E289"/>
  <c r="E274"/>
  <c r="E271"/>
  <c r="E268"/>
  <c r="E267" s="1"/>
  <c r="E266" s="1"/>
  <c r="E264"/>
  <c r="E263" s="1"/>
  <c r="E262" s="1"/>
  <c r="E260"/>
  <c r="E259" s="1"/>
  <c r="E257"/>
  <c r="E256" s="1"/>
  <c r="E248"/>
  <c r="E247" s="1"/>
  <c r="E243"/>
  <c r="E238"/>
  <c r="E229"/>
  <c r="E224"/>
  <c r="E223" s="1"/>
  <c r="E219"/>
  <c r="E218" s="1"/>
  <c r="E214"/>
  <c r="E213" s="1"/>
  <c r="E203"/>
  <c r="E202" s="1"/>
  <c r="E198"/>
  <c r="E195"/>
  <c r="E182"/>
  <c r="E174"/>
  <c r="E170"/>
  <c r="E169" s="1"/>
  <c r="E156"/>
  <c r="E153"/>
  <c r="E142" s="1"/>
  <c r="E139"/>
  <c r="E138" s="1"/>
  <c r="E137" s="1"/>
  <c r="E133"/>
  <c r="E131"/>
  <c r="E130" s="1"/>
  <c r="E127"/>
  <c r="E126" s="1"/>
  <c r="E125" s="1"/>
  <c r="E122"/>
  <c r="E121" s="1"/>
  <c r="E120" s="1"/>
  <c r="E113"/>
  <c r="E112" s="1"/>
  <c r="E111" s="1"/>
  <c r="E106"/>
  <c r="E105" s="1"/>
  <c r="E104" s="1"/>
  <c r="E102"/>
  <c r="E101" s="1"/>
  <c r="E100" s="1"/>
  <c r="E95"/>
  <c r="F90"/>
  <c r="E88"/>
  <c r="E85"/>
  <c r="E84" s="1"/>
  <c r="E83" s="1"/>
  <c r="E80"/>
  <c r="E79" s="1"/>
  <c r="F77"/>
  <c r="E76"/>
  <c r="E75" s="1"/>
  <c r="E68"/>
  <c r="E67" s="1"/>
  <c r="E65"/>
  <c r="E64" s="1"/>
  <c r="E62"/>
  <c r="E61" s="1"/>
  <c r="E57"/>
  <c r="E56" s="1"/>
  <c r="E51"/>
  <c r="E49"/>
  <c r="E45"/>
  <c r="E44"/>
  <c r="E42"/>
  <c r="E41"/>
  <c r="F204"/>
  <c r="F205"/>
  <c r="F206"/>
  <c r="F207"/>
  <c r="F208"/>
  <c r="F209"/>
  <c r="F210"/>
  <c r="F211"/>
  <c r="F212"/>
  <c r="F215"/>
  <c r="F216"/>
  <c r="F217"/>
  <c r="F220"/>
  <c r="F221"/>
  <c r="F222"/>
  <c r="F225"/>
  <c r="F226"/>
  <c r="F230"/>
  <c r="F231"/>
  <c r="F232"/>
  <c r="F233"/>
  <c r="F234"/>
  <c r="F236"/>
  <c r="F239"/>
  <c r="F240"/>
  <c r="F241"/>
  <c r="F242"/>
  <c r="F244"/>
  <c r="F245"/>
  <c r="F246"/>
  <c r="F249"/>
  <c r="F250"/>
  <c r="F251"/>
  <c r="F252"/>
  <c r="F253"/>
  <c r="F254"/>
  <c r="F255"/>
  <c r="F258"/>
  <c r="F257" s="1"/>
  <c r="F256" s="1"/>
  <c r="F261"/>
  <c r="F260" s="1"/>
  <c r="F259" s="1"/>
  <c r="F265"/>
  <c r="F264" s="1"/>
  <c r="F263" s="1"/>
  <c r="F262" s="1"/>
  <c r="F269"/>
  <c r="F268" s="1"/>
  <c r="F267" s="1"/>
  <c r="F266" s="1"/>
  <c r="F272"/>
  <c r="F271" s="1"/>
  <c r="F273"/>
  <c r="F276"/>
  <c r="F277"/>
  <c r="F278"/>
  <c r="F279"/>
  <c r="F280"/>
  <c r="F281"/>
  <c r="F282"/>
  <c r="F283"/>
  <c r="F284"/>
  <c r="F285"/>
  <c r="F286"/>
  <c r="F287"/>
  <c r="F288"/>
  <c r="F291"/>
  <c r="F292"/>
  <c r="F293"/>
  <c r="F294"/>
  <c r="F295"/>
  <c r="F296"/>
  <c r="F297"/>
  <c r="F298"/>
  <c r="F299"/>
  <c r="F300"/>
  <c r="F301"/>
  <c r="F302"/>
  <c r="F303"/>
  <c r="F304"/>
  <c r="F305"/>
  <c r="F311"/>
  <c r="F312"/>
  <c r="F314"/>
  <c r="F317"/>
  <c r="F318"/>
  <c r="F201"/>
  <c r="F200"/>
  <c r="F199"/>
  <c r="F197"/>
  <c r="F196"/>
  <c r="F193"/>
  <c r="F192"/>
  <c r="F191"/>
  <c r="F190"/>
  <c r="F189"/>
  <c r="F188"/>
  <c r="F187"/>
  <c r="F186"/>
  <c r="F185"/>
  <c r="F184"/>
  <c r="F183"/>
  <c r="F181"/>
  <c r="F180"/>
  <c r="F179"/>
  <c r="F178"/>
  <c r="F177"/>
  <c r="F176"/>
  <c r="F175"/>
  <c r="F172"/>
  <c r="F171"/>
  <c r="F168"/>
  <c r="F165"/>
  <c r="F164"/>
  <c r="F159"/>
  <c r="F158"/>
  <c r="F155"/>
  <c r="F154"/>
  <c r="F153" s="1"/>
  <c r="F148"/>
  <c r="F147"/>
  <c r="F140"/>
  <c r="F139" s="1"/>
  <c r="F138" s="1"/>
  <c r="F137" s="1"/>
  <c r="F146"/>
  <c r="F135"/>
  <c r="F134" s="1"/>
  <c r="F132"/>
  <c r="F131" s="1"/>
  <c r="F130" s="1"/>
  <c r="F128"/>
  <c r="F127" s="1"/>
  <c r="F126" s="1"/>
  <c r="F125" s="1"/>
  <c r="F124"/>
  <c r="F123"/>
  <c r="F119"/>
  <c r="F118"/>
  <c r="F117"/>
  <c r="F116"/>
  <c r="F115"/>
  <c r="F114"/>
  <c r="F110"/>
  <c r="F109"/>
  <c r="F108"/>
  <c r="F107"/>
  <c r="F103"/>
  <c r="F102" s="1"/>
  <c r="F101" s="1"/>
  <c r="F100" s="1"/>
  <c r="F98"/>
  <c r="F97"/>
  <c r="F94"/>
  <c r="F86"/>
  <c r="F85" s="1"/>
  <c r="F84" s="1"/>
  <c r="F83" s="1"/>
  <c r="F82"/>
  <c r="F81"/>
  <c r="F80" s="1"/>
  <c r="F79" s="1"/>
  <c r="F78"/>
  <c r="F76" s="1"/>
  <c r="F75" s="1"/>
  <c r="F69"/>
  <c r="F68" s="1"/>
  <c r="F67" s="1"/>
  <c r="F66"/>
  <c r="F65" s="1"/>
  <c r="F64" s="1"/>
  <c r="F63"/>
  <c r="F62" s="1"/>
  <c r="F61" s="1"/>
  <c r="F60"/>
  <c r="F59"/>
  <c r="F58"/>
  <c r="F54"/>
  <c r="F53"/>
  <c r="F50"/>
  <c r="F49" s="1"/>
  <c r="F48"/>
  <c r="F47"/>
  <c r="F46"/>
  <c r="F43"/>
  <c r="F42" s="1"/>
  <c r="F41" s="1"/>
  <c r="F40"/>
  <c r="E39"/>
  <c r="F39"/>
  <c r="E38"/>
  <c r="F38"/>
  <c r="E27"/>
  <c r="E26" s="1"/>
  <c r="F29"/>
  <c r="F25"/>
  <c r="F24" s="1"/>
  <c r="F23" s="1"/>
  <c r="E24"/>
  <c r="E23" s="1"/>
  <c r="F22"/>
  <c r="E21"/>
  <c r="E20" s="1"/>
  <c r="F21"/>
  <c r="F20" s="1"/>
  <c r="E109" i="32"/>
  <c r="D108"/>
  <c r="D107" s="1"/>
  <c r="E108"/>
  <c r="E107" s="1"/>
  <c r="C108"/>
  <c r="C107" s="1"/>
  <c r="E74" i="45" l="1"/>
  <c r="F143"/>
  <c r="F28"/>
  <c r="F27" s="1"/>
  <c r="F26" s="1"/>
  <c r="F52"/>
  <c r="F96"/>
  <c r="F310"/>
  <c r="F275"/>
  <c r="F89"/>
  <c r="F88" s="1"/>
  <c r="F290"/>
  <c r="F133"/>
  <c r="F129" s="1"/>
  <c r="F157"/>
  <c r="F156" s="1"/>
  <c r="E19"/>
  <c r="E87"/>
  <c r="F95"/>
  <c r="E270"/>
  <c r="F71"/>
  <c r="F70" s="1"/>
  <c r="E194"/>
  <c r="F182"/>
  <c r="E173"/>
  <c r="E129"/>
  <c r="F45"/>
  <c r="F44" s="1"/>
  <c r="F51"/>
  <c r="F57"/>
  <c r="F56" s="1"/>
  <c r="F74"/>
  <c r="F113"/>
  <c r="F112" s="1"/>
  <c r="F111" s="1"/>
  <c r="F122"/>
  <c r="F121" s="1"/>
  <c r="F120" s="1"/>
  <c r="F174"/>
  <c r="F195"/>
  <c r="F198"/>
  <c r="F170"/>
  <c r="F316"/>
  <c r="F315" s="1"/>
  <c r="F289"/>
  <c r="E228"/>
  <c r="F142"/>
  <c r="F19"/>
  <c r="F106"/>
  <c r="F105" s="1"/>
  <c r="F104" s="1"/>
  <c r="F243"/>
  <c r="F238"/>
  <c r="F229"/>
  <c r="F219"/>
  <c r="F218" s="1"/>
  <c r="F203"/>
  <c r="F202" s="1"/>
  <c r="F214"/>
  <c r="F213" s="1"/>
  <c r="F309"/>
  <c r="F274"/>
  <c r="E141"/>
  <c r="F87" l="1"/>
  <c r="F270"/>
  <c r="E319"/>
  <c r="F228"/>
  <c r="F227" s="1"/>
  <c r="F173"/>
  <c r="F194"/>
  <c r="E104" i="32"/>
  <c r="D103"/>
  <c r="E103"/>
  <c r="C103"/>
  <c r="D46" l="1"/>
  <c r="D45"/>
  <c r="D50"/>
  <c r="D49" s="1"/>
  <c r="D48" s="1"/>
  <c r="D53"/>
  <c r="D57"/>
  <c r="D56" s="1"/>
  <c r="D55" s="1"/>
  <c r="D62"/>
  <c r="D61" s="1"/>
  <c r="D60" s="1"/>
  <c r="D66"/>
  <c r="D65"/>
  <c r="D69"/>
  <c r="D68" s="1"/>
  <c r="E70"/>
  <c r="E69" s="1"/>
  <c r="E68" s="1"/>
  <c r="E67"/>
  <c r="E66" s="1"/>
  <c r="E65" s="1"/>
  <c r="E64"/>
  <c r="E63"/>
  <c r="E62" s="1"/>
  <c r="E61" s="1"/>
  <c r="E60" s="1"/>
  <c r="E59"/>
  <c r="E58"/>
  <c r="E54"/>
  <c r="E53" s="1"/>
  <c r="E52"/>
  <c r="E51"/>
  <c r="E50" s="1"/>
  <c r="E49" s="1"/>
  <c r="E48" s="1"/>
  <c r="E47"/>
  <c r="E46" s="1"/>
  <c r="E45" s="1"/>
  <c r="E44"/>
  <c r="E42"/>
  <c r="E40"/>
  <c r="E30"/>
  <c r="E33"/>
  <c r="E36"/>
  <c r="D43"/>
  <c r="D41"/>
  <c r="D39"/>
  <c r="E21"/>
  <c r="E22"/>
  <c r="E23"/>
  <c r="E20"/>
  <c r="D18"/>
  <c r="E84"/>
  <c r="D83"/>
  <c r="E83"/>
  <c r="C83"/>
  <c r="E101"/>
  <c r="E99"/>
  <c r="E98" s="1"/>
  <c r="E97"/>
  <c r="E95"/>
  <c r="E92"/>
  <c r="E77"/>
  <c r="E76" s="1"/>
  <c r="E75"/>
  <c r="D100"/>
  <c r="D98"/>
  <c r="D96"/>
  <c r="D94"/>
  <c r="D91"/>
  <c r="D78" s="1"/>
  <c r="D76"/>
  <c r="D74"/>
  <c r="D73" s="1"/>
  <c r="D35"/>
  <c r="D32"/>
  <c r="D29"/>
  <c r="D25"/>
  <c r="D24" s="1"/>
  <c r="D26"/>
  <c r="E27"/>
  <c r="F67" i="29"/>
  <c r="F215" s="1"/>
  <c r="E57" i="32" l="1"/>
  <c r="E56" s="1"/>
  <c r="E55" s="1"/>
  <c r="D38"/>
  <c r="D17" s="1"/>
  <c r="D93"/>
  <c r="D72" s="1"/>
  <c r="D71" s="1"/>
  <c r="C50" i="28"/>
  <c r="C46"/>
  <c r="C43"/>
  <c r="C37"/>
  <c r="C33"/>
  <c r="C29"/>
  <c r="C25"/>
  <c r="C16"/>
  <c r="C53" l="1"/>
  <c r="D110" i="32"/>
  <c r="D316" i="45"/>
  <c r="D315" s="1"/>
  <c r="D309"/>
  <c r="D289"/>
  <c r="D271"/>
  <c r="D268"/>
  <c r="D267" s="1"/>
  <c r="D266" s="1"/>
  <c r="D264"/>
  <c r="D263" s="1"/>
  <c r="D262" s="1"/>
  <c r="D260"/>
  <c r="D259" s="1"/>
  <c r="D257"/>
  <c r="D256" s="1"/>
  <c r="D248"/>
  <c r="D243"/>
  <c r="D238"/>
  <c r="D229"/>
  <c r="D224"/>
  <c r="D219"/>
  <c r="D218" s="1"/>
  <c r="D214"/>
  <c r="D213" s="1"/>
  <c r="D203"/>
  <c r="D202" s="1"/>
  <c r="D198"/>
  <c r="D195"/>
  <c r="D182"/>
  <c r="D174"/>
  <c r="D170"/>
  <c r="D169" s="1"/>
  <c r="D156"/>
  <c r="D153"/>
  <c r="D142" s="1"/>
  <c r="D139"/>
  <c r="D138" s="1"/>
  <c r="D137" s="1"/>
  <c r="D133"/>
  <c r="D131"/>
  <c r="D130" s="1"/>
  <c r="D127"/>
  <c r="D126" s="1"/>
  <c r="D125" s="1"/>
  <c r="D122"/>
  <c r="D121" s="1"/>
  <c r="D120" s="1"/>
  <c r="D113"/>
  <c r="D112" s="1"/>
  <c r="D111" s="1"/>
  <c r="D106"/>
  <c r="D105" s="1"/>
  <c r="D104" s="1"/>
  <c r="D102"/>
  <c r="D101" s="1"/>
  <c r="D100" s="1"/>
  <c r="D95"/>
  <c r="D88"/>
  <c r="D85"/>
  <c r="D84" s="1"/>
  <c r="D83" s="1"/>
  <c r="D80"/>
  <c r="D79" s="1"/>
  <c r="D76"/>
  <c r="D75" s="1"/>
  <c r="D74" s="1"/>
  <c r="D68"/>
  <c r="D67" s="1"/>
  <c r="D65"/>
  <c r="D64" s="1"/>
  <c r="D62"/>
  <c r="D61" s="1"/>
  <c r="D57"/>
  <c r="D56" s="1"/>
  <c r="D51"/>
  <c r="D49"/>
  <c r="D45"/>
  <c r="D44"/>
  <c r="D42"/>
  <c r="D41"/>
  <c r="D39"/>
  <c r="D38"/>
  <c r="D27"/>
  <c r="D26" s="1"/>
  <c r="D24"/>
  <c r="D23" s="1"/>
  <c r="D21"/>
  <c r="D20" s="1"/>
  <c r="C100" i="32"/>
  <c r="C98"/>
  <c r="C96"/>
  <c r="C94"/>
  <c r="C91"/>
  <c r="C78" s="1"/>
  <c r="C76"/>
  <c r="C74"/>
  <c r="C73" s="1"/>
  <c r="C69"/>
  <c r="C68" s="1"/>
  <c r="C66"/>
  <c r="C65" s="1"/>
  <c r="C62"/>
  <c r="C61" s="1"/>
  <c r="C60" s="1"/>
  <c r="C57"/>
  <c r="C56" s="1"/>
  <c r="C55" s="1"/>
  <c r="C53"/>
  <c r="C50"/>
  <c r="C49" s="1"/>
  <c r="C48" s="1"/>
  <c r="C46"/>
  <c r="C45" s="1"/>
  <c r="C43"/>
  <c r="C41"/>
  <c r="C39"/>
  <c r="C35"/>
  <c r="C32"/>
  <c r="C29"/>
  <c r="C26"/>
  <c r="C25"/>
  <c r="C24" s="1"/>
  <c r="C19"/>
  <c r="C18" s="1"/>
  <c r="C38" l="1"/>
  <c r="D228" i="45"/>
  <c r="D227" s="1"/>
  <c r="D194"/>
  <c r="D129"/>
  <c r="C93" i="32"/>
  <c r="C72" s="1"/>
  <c r="C71" s="1"/>
  <c r="C17"/>
  <c r="D173" i="45"/>
  <c r="D19"/>
  <c r="D223"/>
  <c r="F224"/>
  <c r="F223" s="1"/>
  <c r="D247"/>
  <c r="F248"/>
  <c r="F247" s="1"/>
  <c r="D141"/>
  <c r="D270"/>
  <c r="D87"/>
  <c r="D319" l="1"/>
  <c r="C110" i="32"/>
  <c r="E32"/>
  <c r="E35"/>
  <c r="E29"/>
  <c r="E26"/>
  <c r="F169" i="45" l="1"/>
  <c r="F141" s="1"/>
  <c r="F319" s="1"/>
  <c r="E39" i="32" l="1"/>
  <c r="E100" l="1"/>
  <c r="E96"/>
  <c r="E94"/>
  <c r="E91"/>
  <c r="E78" s="1"/>
  <c r="E74"/>
  <c r="E73" s="1"/>
  <c r="E43"/>
  <c r="E41"/>
  <c r="E25"/>
  <c r="E24" s="1"/>
  <c r="E19"/>
  <c r="E18" s="1"/>
  <c r="E93" l="1"/>
  <c r="E72" s="1"/>
  <c r="E38"/>
  <c r="E17" l="1"/>
  <c r="E71"/>
  <c r="E110" l="1"/>
  <c r="H67" i="29" l="1"/>
  <c r="H215" s="1"/>
  <c r="I122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I201" i="29" l="1"/>
  <c r="I215" s="1"/>
</calcChain>
</file>

<file path=xl/sharedStrings.xml><?xml version="1.0" encoding="utf-8"?>
<sst xmlns="http://schemas.openxmlformats.org/spreadsheetml/2006/main" count="1619" uniqueCount="837">
  <si>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</si>
  <si>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</si>
  <si>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</si>
  <si>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</si>
  <si>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</si>
  <si>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</si>
  <si>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</si>
  <si>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</si>
  <si>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</si>
  <si>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</si>
  <si>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</si>
  <si>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</si>
  <si>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</si>
  <si>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</si>
  <si>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</si>
  <si>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</si>
  <si>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</si>
  <si>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</si>
  <si>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</si>
  <si>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</si>
  <si>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</si>
  <si>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</si>
  <si>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</si>
  <si>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</si>
  <si>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</si>
  <si>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</si>
  <si>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</si>
  <si>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</si>
  <si>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</si>
  <si>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</si>
  <si>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</si>
  <si>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</si>
  <si>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</si>
  <si>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</si>
  <si>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</si>
  <si>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</si>
  <si>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</si>
  <si>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</si>
  <si>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</si>
  <si>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</si>
  <si>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</si>
  <si>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</si>
  <si>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</si>
  <si>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</si>
  <si>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</si>
  <si>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</si>
  <si>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</si>
  <si>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</si>
  <si>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</si>
  <si>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</si>
  <si>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</si>
  <si>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</si>
  <si>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</si>
  <si>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</si>
  <si>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</si>
  <si>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</si>
  <si>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</si>
  <si>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</si>
  <si>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</si>
  <si>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</si>
  <si>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</si>
  <si>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</si>
  <si>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</si>
  <si>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</si>
  <si>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</si>
  <si>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</si>
  <si>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</si>
  <si>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</si>
  <si>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</si>
  <si>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</si>
  <si>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</si>
  <si>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</si>
  <si>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</si>
  <si>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</si>
  <si>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</si>
  <si>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</si>
  <si>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</si>
  <si>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</si>
  <si>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</si>
  <si>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</si>
  <si>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</si>
  <si>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</si>
  <si>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</si>
  <si>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</si>
  <si>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</si>
  <si>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</si>
  <si>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</si>
  <si>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</si>
  <si>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</si>
  <si>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</si>
  <si>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</si>
  <si>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</si>
  <si>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</si>
  <si>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</si>
  <si>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</si>
  <si>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</si>
  <si>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</si>
  <si>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</si>
  <si>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</si>
  <si>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</si>
  <si>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</si>
  <si>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</si>
  <si>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</si>
  <si>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</si>
  <si>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</si>
  <si>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</si>
  <si>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</si>
  <si>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</si>
  <si>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</si>
  <si>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</si>
  <si>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</si>
  <si>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</si>
  <si>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</si>
  <si>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</si>
  <si>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</si>
  <si>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</si>
  <si>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</si>
  <si>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</si>
  <si>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</si>
  <si>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</si>
  <si>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</si>
  <si>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</si>
  <si>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</si>
  <si>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</si>
  <si>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</si>
  <si>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</si>
  <si>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</si>
  <si>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</si>
  <si>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</si>
  <si>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</si>
  <si>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</si>
  <si>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</si>
  <si>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</si>
  <si>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</si>
  <si>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</si>
  <si>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</si>
  <si>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</si>
  <si>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</si>
  <si>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</si>
  <si>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</si>
  <si>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</si>
  <si>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</si>
  <si>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</si>
  <si>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</si>
  <si>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</si>
  <si>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</si>
  <si>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</si>
  <si>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</si>
  <si>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</si>
  <si>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</si>
  <si>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</si>
  <si>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</si>
  <si>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</si>
  <si>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</si>
  <si>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</si>
  <si>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</si>
  <si>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</si>
  <si>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</si>
  <si>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</si>
  <si>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</si>
  <si>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</si>
  <si>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</si>
  <si>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</si>
  <si>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</si>
  <si>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</si>
  <si>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</si>
  <si>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</si>
  <si>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</si>
  <si>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</si>
  <si>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</si>
  <si>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</si>
  <si>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</si>
  <si>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</si>
  <si>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</si>
  <si>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</si>
  <si>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</si>
  <si>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</si>
  <si>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</si>
  <si>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</si>
  <si>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</si>
  <si>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</si>
  <si>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</si>
  <si>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</si>
  <si>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</si>
  <si>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</si>
  <si>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</si>
  <si>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</si>
  <si>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</si>
  <si>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</si>
  <si>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</si>
  <si>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</si>
  <si>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</si>
  <si>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</si>
  <si>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</si>
  <si>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</si>
  <si>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</si>
  <si>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</si>
  <si>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</si>
  <si>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</si>
  <si>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</si>
  <si>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</si>
  <si>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</si>
  <si>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</si>
  <si>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</si>
  <si>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</si>
  <si>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</si>
  <si>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</si>
  <si>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</si>
  <si>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</si>
  <si>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</si>
  <si>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</si>
  <si>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</si>
  <si>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</si>
  <si>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</si>
  <si>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</si>
  <si>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</si>
  <si>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</si>
  <si>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</si>
  <si>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</si>
  <si>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</si>
  <si>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</si>
  <si>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</si>
  <si>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</si>
  <si>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</si>
  <si>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</si>
  <si>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</si>
  <si>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</si>
  <si>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</si>
  <si>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</si>
  <si>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</si>
  <si>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</si>
  <si>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</si>
  <si>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</si>
  <si>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</si>
  <si>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</si>
  <si>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</si>
  <si>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</si>
  <si>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</si>
  <si>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</si>
  <si>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</si>
  <si>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</si>
  <si>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</si>
  <si>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</si>
  <si>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</si>
  <si>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</si>
  <si>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</si>
  <si>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</si>
  <si>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</si>
  <si>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</si>
  <si>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</si>
  <si>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</si>
  <si>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</si>
  <si>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</si>
  <si>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</si>
  <si>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</si>
  <si>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</si>
  <si>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</si>
  <si>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</si>
  <si>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</si>
  <si>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</si>
  <si>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</si>
  <si>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</si>
  <si>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</si>
  <si>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</si>
  <si>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</si>
  <si>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</si>
  <si>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</si>
  <si>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</si>
  <si>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</si>
  <si>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</si>
  <si>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</si>
  <si>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</si>
  <si>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</si>
  <si>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</si>
  <si>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</si>
  <si>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</si>
  <si>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</si>
  <si>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</si>
  <si>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</si>
  <si>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</si>
  <si>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</si>
  <si>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</si>
  <si>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</si>
  <si>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</si>
  <si>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</si>
  <si>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</si>
  <si>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</si>
  <si>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</si>
  <si>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</si>
  <si>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</si>
  <si>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</si>
  <si>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</si>
  <si>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</si>
  <si>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</si>
  <si>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</si>
  <si>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</si>
  <si>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</si>
  <si>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</si>
  <si>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</si>
  <si>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</si>
  <si>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</si>
  <si>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</si>
  <si>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</si>
  <si>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</si>
  <si>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</si>
  <si>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</si>
  <si>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</si>
  <si>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</si>
  <si>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</si>
  <si>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</si>
  <si>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</si>
  <si>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</si>
  <si>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</si>
  <si>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</si>
  <si>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</si>
  <si>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</si>
  <si>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</si>
  <si>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</si>
  <si>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</si>
  <si>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</si>
  <si>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</si>
  <si>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</si>
  <si>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</si>
  <si>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</si>
  <si>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</si>
  <si>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</si>
  <si>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</si>
  <si>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</si>
  <si>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</si>
  <si>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</si>
  <si>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</si>
  <si>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</si>
  <si>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</si>
  <si>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</si>
  <si>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</si>
  <si>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</si>
  <si>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</si>
  <si>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</si>
  <si>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</si>
  <si>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</si>
  <si>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</si>
  <si>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</si>
  <si>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</si>
  <si>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</si>
  <si>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</si>
  <si>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</si>
  <si>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</si>
  <si>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</si>
  <si>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</si>
  <si>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</si>
  <si>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</si>
  <si>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</si>
  <si>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</si>
  <si>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</si>
  <si>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</si>
  <si>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</si>
  <si>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</si>
  <si>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</si>
  <si>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</si>
  <si>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</si>
  <si>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</si>
  <si>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</si>
  <si>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</si>
  <si>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</si>
  <si>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</si>
  <si>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</si>
  <si>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</si>
  <si>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</si>
  <si>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</si>
  <si>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</si>
  <si>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</si>
  <si>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</si>
  <si>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</si>
  <si>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</si>
  <si>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</si>
  <si>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</si>
  <si>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</si>
  <si>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</si>
  <si>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</si>
  <si>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</si>
  <si>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</si>
  <si>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</si>
  <si>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</si>
  <si>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</si>
  <si>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</si>
  <si>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</si>
  <si>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</si>
  <si>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</si>
  <si>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</si>
  <si>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</si>
  <si>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</si>
  <si>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</si>
  <si>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</si>
  <si>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</si>
  <si>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</si>
  <si>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</si>
  <si>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</si>
  <si>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</si>
  <si>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</si>
  <si>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</si>
  <si>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</si>
  <si>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</si>
  <si>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</si>
  <si>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</si>
  <si>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</si>
  <si>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</si>
  <si>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</si>
  <si>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</si>
  <si>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</si>
  <si>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</si>
  <si>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</si>
  <si>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</si>
  <si>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</si>
  <si>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</si>
  <si>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</si>
  <si>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</si>
  <si>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</si>
  <si>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</si>
  <si>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</si>
  <si>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</si>
  <si>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</si>
  <si>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</si>
  <si>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</si>
  <si>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</si>
  <si>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</si>
  <si>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</si>
  <si>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</si>
  <si>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</si>
  <si>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</si>
  <si>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</si>
  <si>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</si>
  <si>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</si>
  <si>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</si>
  <si>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44900R0820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</si>
  <si>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</si>
  <si>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</si>
  <si>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</si>
  <si>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</si>
  <si>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</si>
  <si>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</si>
  <si>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</si>
  <si>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</si>
  <si>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</si>
  <si>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</si>
  <si>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</si>
  <si>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</si>
  <si>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</si>
  <si>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</si>
  <si>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</si>
  <si>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</si>
  <si>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</si>
  <si>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</si>
  <si>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</si>
  <si>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</si>
  <si>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</si>
  <si>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</si>
  <si>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</si>
  <si>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</si>
  <si>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</si>
  <si>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</si>
  <si>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</si>
  <si>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</si>
  <si>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</si>
  <si>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</si>
  <si>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</si>
  <si>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</si>
  <si>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</si>
  <si>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</si>
  <si>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</si>
  <si>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</si>
  <si>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</si>
  <si>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</si>
  <si>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</si>
  <si>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</si>
  <si>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</si>
  <si>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</si>
  <si>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</si>
  <si>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</si>
  <si>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</si>
  <si>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</si>
  <si>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</si>
  <si>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</si>
  <si>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</si>
  <si>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</si>
  <si>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</si>
  <si>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</si>
  <si>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</si>
  <si>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</si>
  <si>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</si>
  <si>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</si>
  <si>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</si>
  <si>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</si>
  <si>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</si>
  <si>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</si>
  <si>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</si>
  <si>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</si>
  <si>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</si>
  <si>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</si>
  <si>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</si>
  <si>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</si>
  <si>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</si>
  <si>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</si>
  <si>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</si>
  <si>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</si>
  <si>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</si>
  <si>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</si>
  <si>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</si>
  <si>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</si>
  <si>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</si>
  <si>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</si>
  <si>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</si>
  <si>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</si>
  <si>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</si>
  <si>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</si>
  <si>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</si>
  <si>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</si>
  <si>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</si>
  <si>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</si>
  <si>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</si>
  <si>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</si>
  <si>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</si>
  <si>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</si>
  <si>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</si>
  <si>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</si>
  <si>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</si>
  <si>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</si>
  <si>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</si>
  <si>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</si>
  <si>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</si>
  <si>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</si>
  <si>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</si>
  <si>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</si>
  <si>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</si>
  <si>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</si>
  <si>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</si>
  <si>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</si>
  <si>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</si>
  <si>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</si>
  <si>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</si>
  <si>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</si>
  <si>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</si>
  <si>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</si>
  <si>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</si>
  <si>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</si>
  <si>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</si>
  <si>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</si>
  <si>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</si>
  <si>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</si>
  <si>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</si>
  <si>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</si>
  <si>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</si>
  <si>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</si>
  <si>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</si>
  <si>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</si>
  <si>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</si>
  <si>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</si>
  <si>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</si>
  <si>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</si>
  <si>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</si>
  <si>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</si>
  <si>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</si>
  <si>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</si>
  <si>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</si>
  <si>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</si>
  <si>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</si>
  <si>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</si>
  <si>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</si>
  <si>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</si>
  <si>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</si>
  <si>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</si>
  <si>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</si>
  <si>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</si>
  <si>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</si>
  <si>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</si>
  <si>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</si>
  <si>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</si>
  <si>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</si>
  <si>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</si>
  <si>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</si>
  <si>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</si>
  <si>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</si>
  <si>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</si>
  <si>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</si>
  <si>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</si>
  <si>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</si>
  <si>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</si>
  <si>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</si>
  <si>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</si>
  <si>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</si>
  <si>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</si>
  <si>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</si>
  <si>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</si>
  <si>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</si>
  <si>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</si>
  <si>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</si>
  <si>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</si>
  <si>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</si>
  <si>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</si>
  <si>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</si>
  <si>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</si>
  <si>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</si>
  <si>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</si>
  <si>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</si>
  <si>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</si>
  <si>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</si>
  <si>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</si>
  <si>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</si>
  <si>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</si>
  <si>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</si>
  <si>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</si>
  <si>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</si>
  <si>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</si>
  <si>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</si>
  <si>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</si>
  <si>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</si>
  <si>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</si>
  <si>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</si>
  <si>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</si>
  <si>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</si>
  <si>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</si>
  <si>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</si>
  <si>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</si>
  <si>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</si>
  <si>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</si>
  <si>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</si>
  <si>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</si>
  <si>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</si>
  <si>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</si>
  <si>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</si>
  <si>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</si>
  <si>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</si>
  <si>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</si>
  <si>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</si>
  <si>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</si>
  <si>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</si>
  <si>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</si>
  <si>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</si>
  <si>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</si>
  <si>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</si>
  <si>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</si>
  <si>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</si>
  <si>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</si>
  <si>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</si>
  <si>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</si>
  <si>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</si>
  <si>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</si>
  <si>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</si>
  <si>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</si>
  <si>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</si>
  <si>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</si>
  <si>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</si>
  <si>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</si>
  <si>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</si>
  <si>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</si>
  <si>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</si>
  <si>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</si>
  <si>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</si>
  <si>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</si>
  <si>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</si>
  <si>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</si>
  <si>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</si>
  <si>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</si>
  <si>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</si>
  <si>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</si>
  <si>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</si>
  <si>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</si>
  <si>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</si>
  <si>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</si>
  <si>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</si>
  <si>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</si>
  <si>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</si>
  <si>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</si>
  <si>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</si>
  <si>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</si>
  <si>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</si>
  <si>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</si>
  <si>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</si>
  <si>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</si>
  <si>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</si>
  <si>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</si>
  <si>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</si>
  <si>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</si>
  <si>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</si>
  <si>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</si>
  <si>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</si>
  <si>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</si>
  <si>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</si>
  <si>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</si>
  <si>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</si>
  <si>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</si>
  <si>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</si>
  <si>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</si>
  <si>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</si>
  <si>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</si>
  <si>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</si>
  <si>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</si>
  <si>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</si>
  <si>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</si>
  <si>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</si>
  <si>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</si>
  <si>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</si>
  <si>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</si>
  <si>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</si>
  <si>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</si>
  <si>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</si>
  <si>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</si>
  <si>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</si>
  <si>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</si>
  <si>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</si>
  <si>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</si>
  <si>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</si>
  <si>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</si>
  <si>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</si>
  <si>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</si>
  <si>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</si>
  <si>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</si>
  <si>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</si>
  <si>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</si>
  <si>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</si>
  <si>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</si>
  <si>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</si>
  <si>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040 2022516905 0000 150</t>
  </si>
  <si>
    <t>000 2022516900 0000 150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</si>
  <si>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</si>
  <si>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</si>
  <si>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</si>
  <si>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</si>
  <si>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</si>
  <si>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</si>
  <si>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</si>
  <si>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</si>
  <si>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</si>
  <si>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</si>
  <si>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</si>
  <si>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</si>
  <si>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</si>
  <si>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</si>
  <si>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05Д0000000</t>
  </si>
  <si>
    <t>Основное мероприятие "Переселение граждан из аварийного жилищного фонда "</t>
  </si>
  <si>
    <t>05Д0100000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</si>
  <si>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</si>
  <si>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</si>
  <si>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</si>
  <si>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</si>
  <si>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</si>
  <si>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</si>
  <si>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</si>
  <si>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</si>
  <si>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</si>
  <si>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</si>
  <si>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</si>
  <si>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</si>
  <si>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</si>
  <si>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</si>
  <si>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</si>
  <si>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</si>
  <si>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</si>
  <si>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</si>
  <si>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</si>
  <si>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</si>
  <si>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</si>
  <si>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</si>
  <si>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</si>
  <si>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</si>
  <si>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</si>
  <si>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</si>
  <si>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</si>
  <si>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</si>
  <si>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</si>
  <si>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</si>
  <si>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</si>
  <si>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</si>
  <si>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</si>
  <si>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</si>
  <si>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</si>
  <si>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</si>
  <si>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</si>
  <si>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</si>
  <si>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</si>
  <si>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</si>
  <si>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</si>
  <si>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</si>
  <si>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</si>
  <si>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</si>
  <si>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</si>
  <si>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</si>
  <si>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</si>
  <si>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Комплексное обустройство объектами социальной и инженерной инфраструктуры населенных пунктов, расположенных в сельской местности  (распределительный газопровод в с. Морозово Тейковского муниципального района Ивановской области - 1 этап) (Межбюджетные трансферты)</t>
  </si>
  <si>
    <t>0920108181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</si>
  <si>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</si>
  <si>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</si>
  <si>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</si>
  <si>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</si>
  <si>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>040 2022551105 0000 150</t>
  </si>
  <si>
    <t>Субсидии бюджетам на проведение комплексных кадастровых работ</t>
  </si>
  <si>
    <t>Субсидии бюджетам муниципальных районов на проведение комплексных кадастровых работ</t>
  </si>
  <si>
    <t>09301L5110</t>
  </si>
  <si>
    <t xml:space="preserve">Проведение комплексных кадастровых работ на территории Ивановской области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</si>
  <si>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</si>
  <si>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(Закупка товаров, работ и услуг для обеспечения государственных (муниципальных) нужд) 
</t>
  </si>
  <si>
    <t>2120101080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</si>
  <si>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(Предоставление субсидий бюджетным, автономным учреждениям и иным некоммерческим организациям) 
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</si>
  <si>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</si>
  <si>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</si>
  <si>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040 2022757605 0000 150</t>
  </si>
  <si>
    <t>040 2022757600 0000 150</t>
  </si>
  <si>
    <t>000 2022551100 0000 150</t>
  </si>
  <si>
    <t>040 2022509705 0000 150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</si>
  <si>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</si>
  <si>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Обеспечение комплексного развития сельских территорий (распределительный газопровод в с. Морозово Тейковского муниципального района Ивановской области - 1 этап) (Межбюджетные трансферты)</t>
  </si>
  <si>
    <t>09Д02L5762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</si>
  <si>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</si>
  <si>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</si>
  <si>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</si>
  <si>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</si>
  <si>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040 2024999905 0000 150</t>
  </si>
  <si>
    <t>Прочие межбюджетные трансферты, передаваемые бюджетам муниципальных районов</t>
  </si>
  <si>
    <t>000 2024999905 0000 150</t>
  </si>
  <si>
    <t>Прочие межбюджетные трансферты, передаваемые бюджетам</t>
  </si>
  <si>
    <t>17201S0510</t>
  </si>
  <si>
    <t>04101S0240</t>
  </si>
  <si>
    <t xml:space="preserve">Осуществление 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</si>
  <si>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</si>
  <si>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Проведение ремонта жилых помещений и (или) замену (приобретение) бытового и сантехнического оборудования в жилых посещениях, занимаемых инвалидами и участниками Великой Отечественной войны, обеспеченных жильем в соответствии с Указом Президента Российской Федерации от 07.05.2008 № 714 "Об обеспечении жильем ветеранов Великой Отечественной войны 1941 - 1945 годов" и Федеральным законом от 12.01.1995 № 5-ФЗ "О ветеранах" (Закупка товаров, работ и услуг для обеспечения государственных (муниципальных) нужд) </t>
  </si>
  <si>
    <t>21101S1950</t>
  </si>
  <si>
    <t xml:space="preserve">Мероприятия 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</si>
  <si>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</si>
  <si>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 xml:space="preserve">Муниципальная программа "Улучшение условий и охраны труда в Тейковском муниципальном районе"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</si>
  <si>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</si>
  <si>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0530000000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</si>
  <si>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</si>
  <si>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0530100000</t>
  </si>
  <si>
    <t>0530120030</t>
  </si>
  <si>
    <t xml:space="preserve">Мероприятия по обеспечению инженерной и транспортной  инфраструктурой земельных участков, предназначенных для бесплатного предоставления семьям с тремя и более детьми, в том числе на разработку проектной документации, проведение экспертизы проектной документации (Закупка товаров, работ и услуг для обеспечения государственных (муниципальных) нужд) </t>
  </si>
  <si>
    <t>от 10.06.2020 г. № 499-р</t>
  </si>
  <si>
    <t>22102S1980</t>
  </si>
  <si>
    <t>Мероприятия на укрепление материально-технической базы муниципальных учреждений культуры Ивановской области (Закупка товаров, работ и услуг для обеспечения государственных (муниципальных) нужд)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</si>
</sst>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</cellStyleXfs>
  <cellXfs count="28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top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wrapText="1"/>
    </xf>
    <xf numFmtId="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0"/>
  <sheetViews>
    <sheetView view="pageBreakPreview" zoomScale="112" zoomScaleSheetLayoutView="112" workbookViewId="0">
      <selection activeCell="E110" sqref="E17:E110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18" t="s">
        <v>387</v>
      </c>
      <c r="C1" s="218"/>
      <c r="D1" s="218"/>
      <c r="E1" s="218"/>
    </row>
    <row r="2" spans="1:5" ht="15.75">
      <c r="B2" s="218" t="s">
        <v>0</v>
      </c>
      <c r="C2" s="218"/>
      <c r="D2" s="218"/>
      <c r="E2" s="218"/>
    </row>
    <row r="3" spans="1:5" ht="15.75">
      <c r="B3" s="219" t="s">
        <v>245</v>
      </c>
      <c r="C3" s="219"/>
      <c r="D3" s="219"/>
      <c r="E3" s="219"/>
    </row>
    <row r="4" spans="1:5" ht="15.75">
      <c r="B4" s="218" t="s">
        <v>2</v>
      </c>
      <c r="C4" s="218"/>
      <c r="D4" s="218"/>
      <c r="E4" s="218"/>
    </row>
    <row r="5" spans="1:5" ht="15.75">
      <c r="B5" s="218" t="s">
        <v>834</v>
      </c>
      <c r="C5" s="218"/>
      <c r="D5" s="218"/>
      <c r="E5" s="218"/>
    </row>
    <row r="6" spans="1:5" ht="15.75" customHeight="1">
      <c r="A6" s="1"/>
      <c r="B6" s="218" t="s">
        <v>228</v>
      </c>
      <c r="C6" s="218"/>
      <c r="D6" s="218"/>
      <c r="E6" s="218"/>
    </row>
    <row r="7" spans="1:5" ht="15.75" customHeight="1">
      <c r="A7" s="1"/>
      <c r="B7" s="218" t="s">
        <v>0</v>
      </c>
      <c r="C7" s="218"/>
      <c r="D7" s="218"/>
      <c r="E7" s="218"/>
    </row>
    <row r="8" spans="1:5" ht="15.75" customHeight="1">
      <c r="A8" s="1"/>
      <c r="B8" s="219" t="s">
        <v>245</v>
      </c>
      <c r="C8" s="219"/>
      <c r="D8" s="219"/>
      <c r="E8" s="219"/>
    </row>
    <row r="9" spans="1:5" ht="15.75" customHeight="1">
      <c r="A9" s="1"/>
      <c r="B9" s="218" t="s">
        <v>2</v>
      </c>
      <c r="C9" s="218"/>
      <c r="D9" s="218"/>
      <c r="E9" s="218"/>
    </row>
    <row r="10" spans="1:5" ht="15.75" customHeight="1">
      <c r="A10" s="1"/>
      <c r="B10" s="218" t="s">
        <v>717</v>
      </c>
      <c r="C10" s="218"/>
      <c r="D10" s="218"/>
      <c r="E10" s="218"/>
    </row>
    <row r="11" spans="1:5" ht="15.75">
      <c r="A11" s="230"/>
      <c r="B11" s="231"/>
      <c r="C11" s="231"/>
      <c r="D11" s="231"/>
      <c r="E11" s="231"/>
    </row>
    <row r="12" spans="1:5">
      <c r="A12" s="229" t="s">
        <v>246</v>
      </c>
      <c r="B12" s="229"/>
      <c r="C12" s="229"/>
      <c r="D12" s="229"/>
      <c r="E12" s="229"/>
    </row>
    <row r="13" spans="1:5" ht="15.75" customHeight="1">
      <c r="A13" s="223" t="s">
        <v>443</v>
      </c>
      <c r="B13" s="223"/>
      <c r="C13" s="223"/>
      <c r="D13" s="223"/>
      <c r="E13" s="223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224" t="s">
        <v>402</v>
      </c>
      <c r="C15" s="224"/>
      <c r="D15" s="224"/>
      <c r="E15" s="224"/>
    </row>
    <row r="16" spans="1:5" ht="39" customHeight="1">
      <c r="A16" s="30" t="s">
        <v>247</v>
      </c>
      <c r="B16" s="31" t="s">
        <v>3</v>
      </c>
      <c r="C16" s="128" t="s">
        <v>491</v>
      </c>
      <c r="D16" s="128" t="s">
        <v>718</v>
      </c>
      <c r="E16" s="128" t="s">
        <v>491</v>
      </c>
    </row>
    <row r="17" spans="1:5">
      <c r="A17" s="32" t="s">
        <v>248</v>
      </c>
      <c r="B17" s="5" t="s">
        <v>249</v>
      </c>
      <c r="C17" s="167">
        <f>C18+C24+C38+C45+C48+C55+C60+C65+C68</f>
        <v>53971166.490000002</v>
      </c>
      <c r="D17" s="167">
        <f>D18+D24+D38+D45+D48+D55+D60+D65+D68</f>
        <v>-497800</v>
      </c>
      <c r="E17" s="167">
        <f>E18+E24+E38+E45+E48+E55+E60+E65+E68</f>
        <v>53473366.490000002</v>
      </c>
    </row>
    <row r="18" spans="1:5">
      <c r="A18" s="32" t="s">
        <v>250</v>
      </c>
      <c r="B18" s="5" t="s">
        <v>251</v>
      </c>
      <c r="C18" s="167">
        <f>C19</f>
        <v>37971250</v>
      </c>
      <c r="D18" s="167">
        <f t="shared" ref="D18:E18" si="0">D19</f>
        <v>0</v>
      </c>
      <c r="E18" s="167">
        <f t="shared" si="0"/>
        <v>37971250</v>
      </c>
    </row>
    <row r="19" spans="1:5" ht="14.25" customHeight="1">
      <c r="A19" s="81" t="s">
        <v>252</v>
      </c>
      <c r="B19" s="83" t="s">
        <v>253</v>
      </c>
      <c r="C19" s="164">
        <f>C20+C21+C22+C23</f>
        <v>37971250</v>
      </c>
      <c r="D19" s="164"/>
      <c r="E19" s="164">
        <f>E20+E21+E22+E23</f>
        <v>37971250</v>
      </c>
    </row>
    <row r="20" spans="1:5" ht="53.25" customHeight="1">
      <c r="A20" s="85" t="s">
        <v>447</v>
      </c>
      <c r="B20" s="88" t="s">
        <v>254</v>
      </c>
      <c r="C20" s="145">
        <v>37700000</v>
      </c>
      <c r="D20" s="144"/>
      <c r="E20" s="145">
        <f>C20+D20</f>
        <v>37700000</v>
      </c>
    </row>
    <row r="21" spans="1:5" ht="66.75" customHeight="1">
      <c r="A21" s="85" t="s">
        <v>448</v>
      </c>
      <c r="B21" s="88" t="s">
        <v>444</v>
      </c>
      <c r="C21" s="145">
        <v>1250</v>
      </c>
      <c r="D21" s="144"/>
      <c r="E21" s="145">
        <f t="shared" ref="E21:E23" si="1">C21+D21</f>
        <v>1250</v>
      </c>
    </row>
    <row r="22" spans="1:5" ht="30" customHeight="1">
      <c r="A22" s="85" t="s">
        <v>449</v>
      </c>
      <c r="B22" s="88" t="s">
        <v>445</v>
      </c>
      <c r="C22" s="145">
        <v>90000</v>
      </c>
      <c r="D22" s="144"/>
      <c r="E22" s="145">
        <f t="shared" si="1"/>
        <v>90000</v>
      </c>
    </row>
    <row r="23" spans="1:5" ht="54.75" customHeight="1">
      <c r="A23" s="85" t="s">
        <v>450</v>
      </c>
      <c r="B23" s="88" t="s">
        <v>446</v>
      </c>
      <c r="C23" s="145">
        <v>180000</v>
      </c>
      <c r="D23" s="144"/>
      <c r="E23" s="145">
        <f t="shared" si="1"/>
        <v>180000</v>
      </c>
    </row>
    <row r="24" spans="1:5" ht="27" customHeight="1">
      <c r="A24" s="32" t="s">
        <v>255</v>
      </c>
      <c r="B24" s="5" t="s">
        <v>256</v>
      </c>
      <c r="C24" s="167">
        <f>C25</f>
        <v>6664252.4900000002</v>
      </c>
      <c r="D24" s="167">
        <f>D25</f>
        <v>0</v>
      </c>
      <c r="E24" s="167">
        <f>E25</f>
        <v>6664252.4900000002</v>
      </c>
    </row>
    <row r="25" spans="1:5" ht="27" customHeight="1">
      <c r="A25" s="85" t="s">
        <v>452</v>
      </c>
      <c r="B25" s="88" t="s">
        <v>451</v>
      </c>
      <c r="C25" s="164">
        <f>C27+C30+C33+C36</f>
        <v>6664252.4900000002</v>
      </c>
      <c r="D25" s="164">
        <f>D27+D30+D33+D36</f>
        <v>0</v>
      </c>
      <c r="E25" s="164">
        <f>E27+E30+E33+E36</f>
        <v>6664252.4900000002</v>
      </c>
    </row>
    <row r="26" spans="1:5" ht="41.25" customHeight="1">
      <c r="A26" s="120" t="s">
        <v>699</v>
      </c>
      <c r="B26" s="121" t="s">
        <v>700</v>
      </c>
      <c r="C26" s="164">
        <f>C27</f>
        <v>3053793.35</v>
      </c>
      <c r="D26" s="164">
        <f>D27</f>
        <v>0</v>
      </c>
      <c r="E26" s="164">
        <f>E27</f>
        <v>3053793.35</v>
      </c>
    </row>
    <row r="27" spans="1:5" ht="18.75" customHeight="1">
      <c r="A27" s="225" t="s">
        <v>457</v>
      </c>
      <c r="B27" s="221" t="s">
        <v>453</v>
      </c>
      <c r="C27" s="226">
        <v>3053793.35</v>
      </c>
      <c r="D27" s="227"/>
      <c r="E27" s="226">
        <f>C27+D27</f>
        <v>3053793.35</v>
      </c>
    </row>
    <row r="28" spans="1:5" ht="46.5" customHeight="1">
      <c r="A28" s="225"/>
      <c r="B28" s="221"/>
      <c r="C28" s="226"/>
      <c r="D28" s="228"/>
      <c r="E28" s="226"/>
    </row>
    <row r="29" spans="1:5" ht="54.75" customHeight="1">
      <c r="A29" s="122" t="s">
        <v>701</v>
      </c>
      <c r="B29" s="123" t="s">
        <v>702</v>
      </c>
      <c r="C29" s="164">
        <f>C30</f>
        <v>15729.64</v>
      </c>
      <c r="D29" s="164">
        <f>D30</f>
        <v>0</v>
      </c>
      <c r="E29" s="164">
        <f>E30</f>
        <v>15729.64</v>
      </c>
    </row>
    <row r="30" spans="1:5" ht="78" customHeight="1">
      <c r="A30" s="220" t="s">
        <v>458</v>
      </c>
      <c r="B30" s="221" t="s">
        <v>454</v>
      </c>
      <c r="C30" s="163">
        <v>15729.64</v>
      </c>
      <c r="D30" s="164"/>
      <c r="E30" s="163">
        <f>C30+D30</f>
        <v>15729.64</v>
      </c>
    </row>
    <row r="31" spans="1:5" ht="9" hidden="1" customHeight="1">
      <c r="A31" s="220"/>
      <c r="B31" s="221"/>
      <c r="C31" s="163"/>
      <c r="D31" s="164"/>
      <c r="E31" s="163"/>
    </row>
    <row r="32" spans="1:5" ht="55.5" customHeight="1">
      <c r="A32" s="122" t="s">
        <v>705</v>
      </c>
      <c r="B32" s="123" t="s">
        <v>703</v>
      </c>
      <c r="C32" s="163">
        <f>C33</f>
        <v>3988827.8</v>
      </c>
      <c r="D32" s="163">
        <f>D33</f>
        <v>0</v>
      </c>
      <c r="E32" s="163">
        <f>E33</f>
        <v>3988827.8</v>
      </c>
    </row>
    <row r="33" spans="1:5" ht="41.25" customHeight="1">
      <c r="A33" s="220" t="s">
        <v>459</v>
      </c>
      <c r="B33" s="221" t="s">
        <v>455</v>
      </c>
      <c r="C33" s="222">
        <v>3988827.8</v>
      </c>
      <c r="D33" s="227"/>
      <c r="E33" s="222">
        <f>C33+D33</f>
        <v>3988827.8</v>
      </c>
    </row>
    <row r="34" spans="1:5" ht="25.5" customHeight="1">
      <c r="A34" s="220"/>
      <c r="B34" s="221"/>
      <c r="C34" s="222"/>
      <c r="D34" s="228"/>
      <c r="E34" s="222"/>
    </row>
    <row r="35" spans="1:5" ht="42" customHeight="1">
      <c r="A35" s="122" t="s">
        <v>706</v>
      </c>
      <c r="B35" s="123" t="s">
        <v>704</v>
      </c>
      <c r="C35" s="163">
        <f>C36</f>
        <v>-394098.3</v>
      </c>
      <c r="D35" s="163">
        <f>D36</f>
        <v>0</v>
      </c>
      <c r="E35" s="163">
        <f>E36</f>
        <v>-394098.3</v>
      </c>
    </row>
    <row r="36" spans="1:5" ht="66.75" customHeight="1">
      <c r="A36" s="220" t="s">
        <v>460</v>
      </c>
      <c r="B36" s="221" t="s">
        <v>456</v>
      </c>
      <c r="C36" s="163">
        <v>-394098.3</v>
      </c>
      <c r="D36" s="164"/>
      <c r="E36" s="163">
        <f>C36+D36</f>
        <v>-394098.3</v>
      </c>
    </row>
    <row r="37" spans="1:5" ht="6" hidden="1" customHeight="1">
      <c r="A37" s="220"/>
      <c r="B37" s="221"/>
      <c r="C37" s="163">
        <v>-394298.97</v>
      </c>
      <c r="D37" s="164"/>
      <c r="E37" s="163">
        <v>-394298.97</v>
      </c>
    </row>
    <row r="38" spans="1:5" ht="14.25" customHeight="1">
      <c r="A38" s="32" t="s">
        <v>257</v>
      </c>
      <c r="B38" s="94" t="s">
        <v>258</v>
      </c>
      <c r="C38" s="167">
        <f>C39+C41+C43</f>
        <v>1961900</v>
      </c>
      <c r="D38" s="167">
        <f>D39+D41+D43</f>
        <v>0</v>
      </c>
      <c r="E38" s="167">
        <f>E39+E41+E43</f>
        <v>1961900</v>
      </c>
    </row>
    <row r="39" spans="1:5" ht="18" customHeight="1">
      <c r="A39" s="85" t="s">
        <v>461</v>
      </c>
      <c r="B39" s="88" t="s">
        <v>259</v>
      </c>
      <c r="C39" s="164">
        <f>C40</f>
        <v>1550000</v>
      </c>
      <c r="D39" s="164">
        <f>D40</f>
        <v>0</v>
      </c>
      <c r="E39" s="164">
        <f>E40</f>
        <v>1550000</v>
      </c>
    </row>
    <row r="40" spans="1:5" ht="17.25" customHeight="1">
      <c r="A40" s="85" t="s">
        <v>389</v>
      </c>
      <c r="B40" s="88" t="s">
        <v>259</v>
      </c>
      <c r="C40" s="145">
        <v>1550000</v>
      </c>
      <c r="D40" s="144"/>
      <c r="E40" s="145">
        <f>C40+D40</f>
        <v>1550000</v>
      </c>
    </row>
    <row r="41" spans="1:5" ht="15.75" customHeight="1">
      <c r="A41" s="86" t="s">
        <v>462</v>
      </c>
      <c r="B41" s="83" t="s">
        <v>260</v>
      </c>
      <c r="C41" s="164">
        <f>C42</f>
        <v>211900</v>
      </c>
      <c r="D41" s="164">
        <f>D42</f>
        <v>0</v>
      </c>
      <c r="E41" s="164">
        <f>E42</f>
        <v>211900</v>
      </c>
    </row>
    <row r="42" spans="1:5">
      <c r="A42" s="86" t="s">
        <v>391</v>
      </c>
      <c r="B42" s="83" t="s">
        <v>260</v>
      </c>
      <c r="C42" s="145">
        <v>211900</v>
      </c>
      <c r="D42" s="164"/>
      <c r="E42" s="145">
        <f>C42+D42</f>
        <v>211900</v>
      </c>
    </row>
    <row r="43" spans="1:5">
      <c r="A43" s="85" t="s">
        <v>464</v>
      </c>
      <c r="B43" s="88" t="s">
        <v>463</v>
      </c>
      <c r="C43" s="164">
        <f>C44</f>
        <v>200000</v>
      </c>
      <c r="D43" s="164">
        <f>D44</f>
        <v>0</v>
      </c>
      <c r="E43" s="164">
        <f>E44</f>
        <v>200000</v>
      </c>
    </row>
    <row r="44" spans="1:5" ht="27.75" customHeight="1">
      <c r="A44" s="85" t="s">
        <v>390</v>
      </c>
      <c r="B44" s="88" t="s">
        <v>486</v>
      </c>
      <c r="C44" s="145">
        <v>200000</v>
      </c>
      <c r="D44" s="144"/>
      <c r="E44" s="145">
        <f>C44+D44</f>
        <v>200000</v>
      </c>
    </row>
    <row r="45" spans="1:5" ht="18" customHeight="1">
      <c r="A45" s="32" t="s">
        <v>261</v>
      </c>
      <c r="B45" s="5" t="s">
        <v>262</v>
      </c>
      <c r="C45" s="167">
        <f t="shared" ref="C45:E46" si="2">C46</f>
        <v>169000</v>
      </c>
      <c r="D45" s="167">
        <f t="shared" si="2"/>
        <v>0</v>
      </c>
      <c r="E45" s="167">
        <f t="shared" si="2"/>
        <v>169000</v>
      </c>
    </row>
    <row r="46" spans="1:5" ht="18" customHeight="1">
      <c r="A46" s="81" t="s">
        <v>263</v>
      </c>
      <c r="B46" s="79" t="s">
        <v>264</v>
      </c>
      <c r="C46" s="164">
        <f t="shared" si="2"/>
        <v>169000</v>
      </c>
      <c r="D46" s="164">
        <f t="shared" si="2"/>
        <v>0</v>
      </c>
      <c r="E46" s="164">
        <f t="shared" si="2"/>
        <v>169000</v>
      </c>
    </row>
    <row r="47" spans="1:5" ht="17.25" customHeight="1">
      <c r="A47" s="82" t="s">
        <v>265</v>
      </c>
      <c r="B47" s="79" t="s">
        <v>266</v>
      </c>
      <c r="C47" s="145">
        <v>169000</v>
      </c>
      <c r="D47" s="164"/>
      <c r="E47" s="145">
        <f>C47+D47</f>
        <v>169000</v>
      </c>
    </row>
    <row r="48" spans="1:5" ht="29.25" customHeight="1">
      <c r="A48" s="32" t="s">
        <v>267</v>
      </c>
      <c r="B48" s="5" t="s">
        <v>268</v>
      </c>
      <c r="C48" s="167">
        <f>C49</f>
        <v>3098714</v>
      </c>
      <c r="D48" s="167">
        <f t="shared" ref="D48:E48" si="3">D49</f>
        <v>0</v>
      </c>
      <c r="E48" s="167">
        <f t="shared" si="3"/>
        <v>3098714</v>
      </c>
    </row>
    <row r="49" spans="1:5" ht="54.75" customHeight="1">
      <c r="A49" s="85" t="s">
        <v>465</v>
      </c>
      <c r="B49" s="88" t="s">
        <v>269</v>
      </c>
      <c r="C49" s="164">
        <f>C50+C53</f>
        <v>3098714</v>
      </c>
      <c r="D49" s="164">
        <f t="shared" ref="D49:E49" si="4">D50+D53</f>
        <v>0</v>
      </c>
      <c r="E49" s="164">
        <f t="shared" si="4"/>
        <v>3098714</v>
      </c>
    </row>
    <row r="50" spans="1:5" ht="40.5" customHeight="1">
      <c r="A50" s="81" t="s">
        <v>270</v>
      </c>
      <c r="B50" s="88" t="s">
        <v>271</v>
      </c>
      <c r="C50" s="164">
        <f>C51+C52</f>
        <v>2902200</v>
      </c>
      <c r="D50" s="164">
        <f t="shared" ref="D50:E50" si="5">D51+D52</f>
        <v>0</v>
      </c>
      <c r="E50" s="164">
        <f t="shared" si="5"/>
        <v>2902200</v>
      </c>
    </row>
    <row r="51" spans="1:5" ht="64.5" customHeight="1">
      <c r="A51" s="82" t="s">
        <v>400</v>
      </c>
      <c r="B51" s="88" t="s">
        <v>466</v>
      </c>
      <c r="C51" s="145">
        <v>2768400</v>
      </c>
      <c r="D51" s="144"/>
      <c r="E51" s="145">
        <f>C51+D51</f>
        <v>2768400</v>
      </c>
    </row>
    <row r="52" spans="1:5" ht="53.25" customHeight="1">
      <c r="A52" s="82" t="s">
        <v>272</v>
      </c>
      <c r="B52" s="88" t="s">
        <v>467</v>
      </c>
      <c r="C52" s="145">
        <v>133800</v>
      </c>
      <c r="D52" s="144"/>
      <c r="E52" s="145">
        <f>C52+D52</f>
        <v>133800</v>
      </c>
    </row>
    <row r="53" spans="1:5" ht="53.25" customHeight="1">
      <c r="A53" s="85" t="s">
        <v>469</v>
      </c>
      <c r="B53" s="88" t="s">
        <v>468</v>
      </c>
      <c r="C53" s="164">
        <f>C54</f>
        <v>196514</v>
      </c>
      <c r="D53" s="164">
        <f t="shared" ref="D53:E53" si="6">D54</f>
        <v>0</v>
      </c>
      <c r="E53" s="164">
        <f t="shared" si="6"/>
        <v>196514</v>
      </c>
    </row>
    <row r="54" spans="1:5" ht="40.5" customHeight="1">
      <c r="A54" s="85" t="s">
        <v>388</v>
      </c>
      <c r="B54" s="88" t="s">
        <v>273</v>
      </c>
      <c r="C54" s="145">
        <v>196514</v>
      </c>
      <c r="D54" s="144"/>
      <c r="E54" s="145">
        <f>C54+D54</f>
        <v>196514</v>
      </c>
    </row>
    <row r="55" spans="1:5" ht="29.25" customHeight="1">
      <c r="A55" s="32" t="s">
        <v>274</v>
      </c>
      <c r="B55" s="5" t="s">
        <v>412</v>
      </c>
      <c r="C55" s="167">
        <f t="shared" ref="C55:E56" si="7">C56</f>
        <v>2237100</v>
      </c>
      <c r="D55" s="167">
        <f t="shared" si="7"/>
        <v>-658800</v>
      </c>
      <c r="E55" s="167">
        <f t="shared" si="7"/>
        <v>1578300</v>
      </c>
    </row>
    <row r="56" spans="1:5" ht="19.5" customHeight="1">
      <c r="A56" s="81" t="s">
        <v>275</v>
      </c>
      <c r="B56" s="88" t="s">
        <v>276</v>
      </c>
      <c r="C56" s="164">
        <f t="shared" si="7"/>
        <v>2237100</v>
      </c>
      <c r="D56" s="164">
        <f t="shared" si="7"/>
        <v>-658800</v>
      </c>
      <c r="E56" s="164">
        <f t="shared" si="7"/>
        <v>1578300</v>
      </c>
    </row>
    <row r="57" spans="1:5" ht="17.25" customHeight="1">
      <c r="A57" s="81" t="s">
        <v>277</v>
      </c>
      <c r="B57" s="88" t="s">
        <v>278</v>
      </c>
      <c r="C57" s="164">
        <f>C58+C59</f>
        <v>2237100</v>
      </c>
      <c r="D57" s="164">
        <f t="shared" ref="D57:E57" si="8">D58+D59</f>
        <v>-658800</v>
      </c>
      <c r="E57" s="164">
        <f t="shared" si="8"/>
        <v>1578300</v>
      </c>
    </row>
    <row r="58" spans="1:5" ht="25.5" customHeight="1">
      <c r="A58" s="82" t="s">
        <v>279</v>
      </c>
      <c r="B58" s="88" t="s">
        <v>280</v>
      </c>
      <c r="C58" s="145">
        <v>20400</v>
      </c>
      <c r="D58" s="144"/>
      <c r="E58" s="145">
        <f>C58+D58</f>
        <v>20400</v>
      </c>
    </row>
    <row r="59" spans="1:5" ht="27.75" customHeight="1">
      <c r="A59" s="82" t="s">
        <v>281</v>
      </c>
      <c r="B59" s="83" t="s">
        <v>280</v>
      </c>
      <c r="C59" s="145">
        <v>2216700</v>
      </c>
      <c r="D59" s="164">
        <v>-658800</v>
      </c>
      <c r="E59" s="145">
        <f>C59+D59</f>
        <v>1557900</v>
      </c>
    </row>
    <row r="60" spans="1:5" ht="27.75" customHeight="1">
      <c r="A60" s="32" t="s">
        <v>282</v>
      </c>
      <c r="B60" s="5" t="s">
        <v>283</v>
      </c>
      <c r="C60" s="167">
        <f>C61</f>
        <v>1660400</v>
      </c>
      <c r="D60" s="167">
        <f t="shared" ref="D60:E60" si="9">D61</f>
        <v>0</v>
      </c>
      <c r="E60" s="167">
        <f t="shared" si="9"/>
        <v>1660400</v>
      </c>
    </row>
    <row r="61" spans="1:5" ht="26.25" customHeight="1">
      <c r="A61" s="85" t="s">
        <v>473</v>
      </c>
      <c r="B61" s="88" t="s">
        <v>470</v>
      </c>
      <c r="C61" s="164">
        <f>C62</f>
        <v>1660400</v>
      </c>
      <c r="D61" s="164">
        <f t="shared" ref="D61:E61" si="10">D62</f>
        <v>0</v>
      </c>
      <c r="E61" s="164">
        <f t="shared" si="10"/>
        <v>1660400</v>
      </c>
    </row>
    <row r="62" spans="1:5" ht="25.5" customHeight="1">
      <c r="A62" s="85" t="s">
        <v>474</v>
      </c>
      <c r="B62" s="88" t="s">
        <v>284</v>
      </c>
      <c r="C62" s="164">
        <f>C63+C64</f>
        <v>1660400</v>
      </c>
      <c r="D62" s="164">
        <f t="shared" ref="D62:E62" si="11">D63+D64</f>
        <v>0</v>
      </c>
      <c r="E62" s="164">
        <f t="shared" si="11"/>
        <v>1660400</v>
      </c>
    </row>
    <row r="63" spans="1:5" ht="39.75" customHeight="1">
      <c r="A63" s="85" t="s">
        <v>475</v>
      </c>
      <c r="B63" s="88" t="s">
        <v>471</v>
      </c>
      <c r="C63" s="145">
        <v>1477800</v>
      </c>
      <c r="D63" s="144"/>
      <c r="E63" s="145">
        <f>C63+D63</f>
        <v>1477800</v>
      </c>
    </row>
    <row r="64" spans="1:5" ht="29.25" customHeight="1">
      <c r="A64" s="85" t="s">
        <v>476</v>
      </c>
      <c r="B64" s="88" t="s">
        <v>472</v>
      </c>
      <c r="C64" s="145">
        <v>182600</v>
      </c>
      <c r="D64" s="144"/>
      <c r="E64" s="145">
        <f>C64+D64</f>
        <v>182600</v>
      </c>
    </row>
    <row r="65" spans="1:5" ht="17.25" customHeight="1">
      <c r="A65" s="32" t="s">
        <v>285</v>
      </c>
      <c r="B65" s="94" t="s">
        <v>286</v>
      </c>
      <c r="C65" s="167">
        <f>C66</f>
        <v>5250</v>
      </c>
      <c r="D65" s="167">
        <f t="shared" ref="D65:E66" si="12">D66</f>
        <v>0</v>
      </c>
      <c r="E65" s="167">
        <f t="shared" si="12"/>
        <v>5250</v>
      </c>
    </row>
    <row r="66" spans="1:5" ht="42" customHeight="1">
      <c r="A66" s="124" t="s">
        <v>708</v>
      </c>
      <c r="B66" s="121" t="s">
        <v>707</v>
      </c>
      <c r="C66" s="164">
        <f>C67</f>
        <v>5250</v>
      </c>
      <c r="D66" s="164">
        <f t="shared" si="12"/>
        <v>0</v>
      </c>
      <c r="E66" s="164">
        <f t="shared" si="12"/>
        <v>5250</v>
      </c>
    </row>
    <row r="67" spans="1:5" ht="40.5" customHeight="1">
      <c r="A67" s="85" t="s">
        <v>539</v>
      </c>
      <c r="B67" s="88" t="s">
        <v>540</v>
      </c>
      <c r="C67" s="145">
        <v>5250</v>
      </c>
      <c r="D67" s="144"/>
      <c r="E67" s="145">
        <f>C67+D67</f>
        <v>5250</v>
      </c>
    </row>
    <row r="68" spans="1:5" ht="16.5" customHeight="1">
      <c r="A68" s="32" t="s">
        <v>287</v>
      </c>
      <c r="B68" s="94" t="s">
        <v>288</v>
      </c>
      <c r="C68" s="167">
        <f t="shared" ref="C68:E69" si="13">C69</f>
        <v>203300</v>
      </c>
      <c r="D68" s="167">
        <f t="shared" si="13"/>
        <v>161000</v>
      </c>
      <c r="E68" s="167">
        <f t="shared" si="13"/>
        <v>364300</v>
      </c>
    </row>
    <row r="69" spans="1:5" ht="19.5" customHeight="1">
      <c r="A69" s="81" t="s">
        <v>289</v>
      </c>
      <c r="B69" s="79" t="s">
        <v>290</v>
      </c>
      <c r="C69" s="164">
        <f t="shared" si="13"/>
        <v>203300</v>
      </c>
      <c r="D69" s="164">
        <f t="shared" si="13"/>
        <v>161000</v>
      </c>
      <c r="E69" s="164">
        <f t="shared" si="13"/>
        <v>364300</v>
      </c>
    </row>
    <row r="70" spans="1:5" ht="18" customHeight="1">
      <c r="A70" s="82" t="s">
        <v>291</v>
      </c>
      <c r="B70" s="79" t="s">
        <v>292</v>
      </c>
      <c r="C70" s="145">
        <v>203300</v>
      </c>
      <c r="D70" s="164">
        <v>161000</v>
      </c>
      <c r="E70" s="145">
        <f>C70+D70</f>
        <v>364300</v>
      </c>
    </row>
    <row r="71" spans="1:5" ht="17.25" customHeight="1">
      <c r="A71" s="32" t="s">
        <v>293</v>
      </c>
      <c r="B71" s="5" t="s">
        <v>294</v>
      </c>
      <c r="C71" s="167">
        <f>C72</f>
        <v>184066695.00999999</v>
      </c>
      <c r="D71" s="167">
        <f>D72</f>
        <v>0</v>
      </c>
      <c r="E71" s="167">
        <f>E72</f>
        <v>184066695.00999999</v>
      </c>
    </row>
    <row r="72" spans="1:5" ht="31.5" customHeight="1">
      <c r="A72" s="32" t="s">
        <v>295</v>
      </c>
      <c r="B72" s="5" t="s">
        <v>296</v>
      </c>
      <c r="C72" s="167">
        <f>C73+C78+C93+C102+C107</f>
        <v>184066695.00999999</v>
      </c>
      <c r="D72" s="167">
        <f>D73+D78+D93+D102+D107</f>
        <v>0</v>
      </c>
      <c r="E72" s="167">
        <f>E73+E78+E93+E102+E107</f>
        <v>184066695.00999999</v>
      </c>
    </row>
    <row r="73" spans="1:5" ht="17.25" customHeight="1">
      <c r="A73" s="32" t="s">
        <v>403</v>
      </c>
      <c r="B73" s="5" t="s">
        <v>333</v>
      </c>
      <c r="C73" s="167">
        <f t="shared" ref="C73:E73" si="14">C74</f>
        <v>85827390</v>
      </c>
      <c r="D73" s="167">
        <f t="shared" si="14"/>
        <v>0</v>
      </c>
      <c r="E73" s="167">
        <f t="shared" si="14"/>
        <v>85827390</v>
      </c>
    </row>
    <row r="74" spans="1:5" ht="16.5" customHeight="1">
      <c r="A74" s="81" t="s">
        <v>404</v>
      </c>
      <c r="B74" s="168" t="s">
        <v>297</v>
      </c>
      <c r="C74" s="164">
        <f>C75+C77</f>
        <v>85827390</v>
      </c>
      <c r="D74" s="164">
        <f>D75+D77</f>
        <v>0</v>
      </c>
      <c r="E74" s="164">
        <f>E75+E77</f>
        <v>85827390</v>
      </c>
    </row>
    <row r="75" spans="1:5" ht="28.5" customHeight="1">
      <c r="A75" s="82" t="s">
        <v>405</v>
      </c>
      <c r="B75" s="83" t="s">
        <v>298</v>
      </c>
      <c r="C75" s="145">
        <v>82113700</v>
      </c>
      <c r="D75" s="164"/>
      <c r="E75" s="145">
        <f>C75+D75</f>
        <v>82113700</v>
      </c>
    </row>
    <row r="76" spans="1:5" ht="18" customHeight="1">
      <c r="A76" s="82" t="s">
        <v>406</v>
      </c>
      <c r="B76" s="168" t="s">
        <v>401</v>
      </c>
      <c r="C76" s="164">
        <f>C77</f>
        <v>3713690</v>
      </c>
      <c r="D76" s="164">
        <f>D77</f>
        <v>0</v>
      </c>
      <c r="E76" s="164">
        <f>E77</f>
        <v>3713690</v>
      </c>
    </row>
    <row r="77" spans="1:5" ht="26.25" customHeight="1">
      <c r="A77" s="82" t="s">
        <v>407</v>
      </c>
      <c r="B77" s="83" t="s">
        <v>399</v>
      </c>
      <c r="C77" s="145">
        <v>3713690</v>
      </c>
      <c r="D77" s="164"/>
      <c r="E77" s="145">
        <f>C77+D77</f>
        <v>3713690</v>
      </c>
    </row>
    <row r="78" spans="1:5" ht="27" customHeight="1">
      <c r="A78" s="32" t="s">
        <v>408</v>
      </c>
      <c r="B78" s="5" t="s">
        <v>299</v>
      </c>
      <c r="C78" s="167">
        <f>C91+C83+C81+C79+C85+C87+C89</f>
        <v>28024349.080000002</v>
      </c>
      <c r="D78" s="191">
        <f t="shared" ref="D78:E78" si="15">D91+D83+D81+D79+D85+D87+D89</f>
        <v>0</v>
      </c>
      <c r="E78" s="191">
        <f t="shared" si="15"/>
        <v>28024349.080000002</v>
      </c>
    </row>
    <row r="79" spans="1:5" ht="42" customHeight="1">
      <c r="A79" s="157" t="s">
        <v>784</v>
      </c>
      <c r="B79" s="158" t="s">
        <v>785</v>
      </c>
      <c r="C79" s="164">
        <f>C80</f>
        <v>2238602.2000000002</v>
      </c>
      <c r="D79" s="164">
        <f t="shared" ref="C79:E87" si="16">D80</f>
        <v>0</v>
      </c>
      <c r="E79" s="164">
        <f t="shared" si="16"/>
        <v>2238602.2000000002</v>
      </c>
    </row>
    <row r="80" spans="1:5" ht="45" customHeight="1">
      <c r="A80" s="184" t="s">
        <v>807</v>
      </c>
      <c r="B80" s="158" t="s">
        <v>786</v>
      </c>
      <c r="C80" s="170">
        <v>2238602.2000000002</v>
      </c>
      <c r="D80" s="164"/>
      <c r="E80" s="164">
        <f>C80+D80</f>
        <v>2238602.2000000002</v>
      </c>
    </row>
    <row r="81" spans="1:5" ht="39.75" customHeight="1">
      <c r="A81" s="152" t="s">
        <v>777</v>
      </c>
      <c r="B81" s="151" t="s">
        <v>776</v>
      </c>
      <c r="C81" s="164">
        <f>C82</f>
        <v>2259172.91</v>
      </c>
      <c r="D81" s="164">
        <f t="shared" si="16"/>
        <v>0</v>
      </c>
      <c r="E81" s="164">
        <f t="shared" si="16"/>
        <v>2259172.91</v>
      </c>
    </row>
    <row r="82" spans="1:5" ht="41.25" customHeight="1">
      <c r="A82" s="150" t="s">
        <v>779</v>
      </c>
      <c r="B82" s="151" t="s">
        <v>778</v>
      </c>
      <c r="C82" s="170">
        <v>2259172.91</v>
      </c>
      <c r="D82" s="164"/>
      <c r="E82" s="164">
        <f>C82+D82</f>
        <v>2259172.91</v>
      </c>
    </row>
    <row r="83" spans="1:5" ht="28.5" customHeight="1">
      <c r="A83" s="146" t="s">
        <v>722</v>
      </c>
      <c r="B83" s="132" t="s">
        <v>723</v>
      </c>
      <c r="C83" s="164">
        <f>C84</f>
        <v>1117058.69</v>
      </c>
      <c r="D83" s="164">
        <f t="shared" si="16"/>
        <v>0</v>
      </c>
      <c r="E83" s="164">
        <f t="shared" si="16"/>
        <v>1117058.69</v>
      </c>
    </row>
    <row r="84" spans="1:5" ht="38.25" customHeight="1">
      <c r="A84" s="146" t="s">
        <v>721</v>
      </c>
      <c r="B84" s="132" t="s">
        <v>720</v>
      </c>
      <c r="C84" s="170">
        <v>1117058.69</v>
      </c>
      <c r="D84" s="164"/>
      <c r="E84" s="164">
        <f>C84+D84</f>
        <v>1117058.69</v>
      </c>
    </row>
    <row r="85" spans="1:5" ht="18.75" customHeight="1">
      <c r="A85" s="184" t="s">
        <v>806</v>
      </c>
      <c r="B85" s="173" t="s">
        <v>794</v>
      </c>
      <c r="C85" s="174">
        <v>588900</v>
      </c>
      <c r="D85" s="183">
        <f t="shared" si="16"/>
        <v>0</v>
      </c>
      <c r="E85" s="174">
        <f t="shared" si="16"/>
        <v>588900</v>
      </c>
    </row>
    <row r="86" spans="1:5" ht="27.75" customHeight="1">
      <c r="A86" s="175" t="s">
        <v>793</v>
      </c>
      <c r="B86" s="173" t="s">
        <v>795</v>
      </c>
      <c r="C86" s="174">
        <v>588900</v>
      </c>
      <c r="D86" s="174"/>
      <c r="E86" s="174">
        <f>C86+D86</f>
        <v>588900</v>
      </c>
    </row>
    <row r="87" spans="1:5" ht="40.5" customHeight="1">
      <c r="A87" s="184" t="s">
        <v>805</v>
      </c>
      <c r="B87" s="182" t="s">
        <v>808</v>
      </c>
      <c r="C87" s="183">
        <f t="shared" si="16"/>
        <v>12237791.4</v>
      </c>
      <c r="D87" s="183">
        <f t="shared" si="16"/>
        <v>0</v>
      </c>
      <c r="E87" s="183">
        <f t="shared" si="16"/>
        <v>12237791.4</v>
      </c>
    </row>
    <row r="88" spans="1:5" ht="40.5" customHeight="1">
      <c r="A88" s="184" t="s">
        <v>804</v>
      </c>
      <c r="B88" s="182" t="s">
        <v>803</v>
      </c>
      <c r="C88" s="186">
        <v>12237791.4</v>
      </c>
      <c r="D88" s="183"/>
      <c r="E88" s="183">
        <f>C88+D88</f>
        <v>12237791.4</v>
      </c>
    </row>
    <row r="89" spans="1:5" ht="55.5" customHeight="1">
      <c r="A89" s="187" t="s">
        <v>811</v>
      </c>
      <c r="B89" s="188" t="s">
        <v>812</v>
      </c>
      <c r="C89" s="189">
        <f>C90</f>
        <v>5417903.1299999999</v>
      </c>
      <c r="D89" s="189">
        <f t="shared" ref="D89:E89" si="17">D90</f>
        <v>0</v>
      </c>
      <c r="E89" s="189">
        <f t="shared" si="17"/>
        <v>5417903.1299999999</v>
      </c>
    </row>
    <row r="90" spans="1:5" ht="54" customHeight="1">
      <c r="A90" s="187" t="s">
        <v>813</v>
      </c>
      <c r="B90" s="188" t="s">
        <v>814</v>
      </c>
      <c r="C90" s="189">
        <v>5417903.1299999999</v>
      </c>
      <c r="D90" s="189"/>
      <c r="E90" s="189">
        <f>C90+D90</f>
        <v>5417903.1299999999</v>
      </c>
    </row>
    <row r="91" spans="1:5">
      <c r="A91" s="81" t="s">
        <v>409</v>
      </c>
      <c r="B91" s="84" t="s">
        <v>300</v>
      </c>
      <c r="C91" s="164">
        <f t="shared" ref="C91:E91" si="18">C92</f>
        <v>4164920.75</v>
      </c>
      <c r="D91" s="164">
        <f t="shared" si="18"/>
        <v>0</v>
      </c>
      <c r="E91" s="164">
        <f t="shared" si="18"/>
        <v>4164920.75</v>
      </c>
    </row>
    <row r="92" spans="1:5">
      <c r="A92" s="82" t="s">
        <v>410</v>
      </c>
      <c r="B92" s="84" t="s">
        <v>301</v>
      </c>
      <c r="C92" s="145">
        <v>4164920.75</v>
      </c>
      <c r="D92" s="164"/>
      <c r="E92" s="145">
        <f>C92+D92</f>
        <v>4164920.75</v>
      </c>
    </row>
    <row r="93" spans="1:5" ht="16.5" customHeight="1">
      <c r="A93" s="32" t="s">
        <v>411</v>
      </c>
      <c r="B93" s="87" t="s">
        <v>477</v>
      </c>
      <c r="C93" s="167">
        <f>C98+C100+C94+C96</f>
        <v>70104555.930000007</v>
      </c>
      <c r="D93" s="167">
        <f>D98+D100+D94+D96</f>
        <v>0</v>
      </c>
      <c r="E93" s="167">
        <f>E98+E100+E94+E96</f>
        <v>70104555.930000007</v>
      </c>
    </row>
    <row r="94" spans="1:5" ht="26.25">
      <c r="A94" s="155" t="s">
        <v>780</v>
      </c>
      <c r="B94" s="88" t="s">
        <v>302</v>
      </c>
      <c r="C94" s="164">
        <f>C95</f>
        <v>1417948.68</v>
      </c>
      <c r="D94" s="164">
        <f>D95</f>
        <v>0</v>
      </c>
      <c r="E94" s="164">
        <f>E95</f>
        <v>1417948.68</v>
      </c>
    </row>
    <row r="95" spans="1:5" ht="26.25">
      <c r="A95" s="154" t="s">
        <v>781</v>
      </c>
      <c r="B95" s="88" t="s">
        <v>303</v>
      </c>
      <c r="C95" s="145">
        <v>1417948.68</v>
      </c>
      <c r="D95" s="144"/>
      <c r="E95" s="145">
        <f>C95+D95</f>
        <v>1417948.68</v>
      </c>
    </row>
    <row r="96" spans="1:5" ht="42" customHeight="1">
      <c r="A96" s="86" t="s">
        <v>482</v>
      </c>
      <c r="B96" s="88" t="s">
        <v>478</v>
      </c>
      <c r="C96" s="164">
        <f>C97</f>
        <v>1073457</v>
      </c>
      <c r="D96" s="164">
        <f>D97</f>
        <v>0</v>
      </c>
      <c r="E96" s="164">
        <f>E97</f>
        <v>1073457</v>
      </c>
    </row>
    <row r="97" spans="1:5" ht="41.25" customHeight="1">
      <c r="A97" s="86" t="s">
        <v>485</v>
      </c>
      <c r="B97" s="88" t="s">
        <v>479</v>
      </c>
      <c r="C97" s="164">
        <v>1073457</v>
      </c>
      <c r="D97" s="144"/>
      <c r="E97" s="145">
        <f>C97+D97</f>
        <v>1073457</v>
      </c>
    </row>
    <row r="98" spans="1:5" ht="41.25" customHeight="1">
      <c r="A98" s="86" t="s">
        <v>483</v>
      </c>
      <c r="B98" s="88" t="s">
        <v>480</v>
      </c>
      <c r="C98" s="164">
        <f>C99</f>
        <v>0</v>
      </c>
      <c r="D98" s="164">
        <f>D99</f>
        <v>0</v>
      </c>
      <c r="E98" s="164">
        <f>E99</f>
        <v>0</v>
      </c>
    </row>
    <row r="99" spans="1:5" ht="42" customHeight="1">
      <c r="A99" s="86" t="s">
        <v>414</v>
      </c>
      <c r="B99" s="88" t="s">
        <v>481</v>
      </c>
      <c r="C99" s="145">
        <v>0</v>
      </c>
      <c r="D99" s="144"/>
      <c r="E99" s="145">
        <f>C99+D99</f>
        <v>0</v>
      </c>
    </row>
    <row r="100" spans="1:5">
      <c r="A100" s="86" t="s">
        <v>484</v>
      </c>
      <c r="B100" s="88" t="s">
        <v>304</v>
      </c>
      <c r="C100" s="164">
        <f>C101</f>
        <v>67613150.25</v>
      </c>
      <c r="D100" s="164">
        <f>D101</f>
        <v>0</v>
      </c>
      <c r="E100" s="164">
        <f>E101</f>
        <v>67613150.25</v>
      </c>
    </row>
    <row r="101" spans="1:5">
      <c r="A101" s="86" t="s">
        <v>415</v>
      </c>
      <c r="B101" s="88" t="s">
        <v>305</v>
      </c>
      <c r="C101" s="145">
        <v>67613150.25</v>
      </c>
      <c r="D101" s="144"/>
      <c r="E101" s="145">
        <f>C101+D101</f>
        <v>67613150.25</v>
      </c>
    </row>
    <row r="102" spans="1:5">
      <c r="A102" s="60" t="s">
        <v>724</v>
      </c>
      <c r="B102" s="71" t="s">
        <v>725</v>
      </c>
      <c r="C102" s="145">
        <f>C103+C105</f>
        <v>110400</v>
      </c>
      <c r="D102" s="145">
        <f t="shared" ref="D102:E102" si="19">D103+D105</f>
        <v>0</v>
      </c>
      <c r="E102" s="145">
        <f t="shared" si="19"/>
        <v>110400</v>
      </c>
    </row>
    <row r="103" spans="1:5" ht="39">
      <c r="A103" s="28" t="s">
        <v>726</v>
      </c>
      <c r="B103" s="50" t="s">
        <v>727</v>
      </c>
      <c r="C103" s="145">
        <f>C104</f>
        <v>56700</v>
      </c>
      <c r="D103" s="145">
        <f t="shared" ref="D103:E103" si="20">D104</f>
        <v>0</v>
      </c>
      <c r="E103" s="145">
        <f t="shared" si="20"/>
        <v>56700</v>
      </c>
    </row>
    <row r="104" spans="1:5" ht="39">
      <c r="A104" s="133" t="s">
        <v>728</v>
      </c>
      <c r="B104" s="50" t="s">
        <v>729</v>
      </c>
      <c r="C104" s="145">
        <v>56700</v>
      </c>
      <c r="D104" s="144"/>
      <c r="E104" s="145">
        <f>C104+D104</f>
        <v>56700</v>
      </c>
    </row>
    <row r="105" spans="1:5" ht="19.5" customHeight="1">
      <c r="A105" s="190" t="s">
        <v>817</v>
      </c>
      <c r="B105" s="50" t="s">
        <v>818</v>
      </c>
      <c r="C105" s="145">
        <f>C106</f>
        <v>53700</v>
      </c>
      <c r="D105" s="145">
        <f t="shared" ref="D105:E105" si="21">D106</f>
        <v>0</v>
      </c>
      <c r="E105" s="145">
        <f t="shared" si="21"/>
        <v>53700</v>
      </c>
    </row>
    <row r="106" spans="1:5" ht="27" customHeight="1">
      <c r="A106" s="190" t="s">
        <v>815</v>
      </c>
      <c r="B106" s="50" t="s">
        <v>816</v>
      </c>
      <c r="C106" s="145">
        <v>53700</v>
      </c>
      <c r="D106" s="144"/>
      <c r="E106" s="145">
        <f>C106+D106</f>
        <v>53700</v>
      </c>
    </row>
    <row r="107" spans="1:5" ht="54" customHeight="1">
      <c r="A107" s="86" t="s">
        <v>731</v>
      </c>
      <c r="B107" s="87" t="s">
        <v>730</v>
      </c>
      <c r="C107" s="145">
        <f>C108</f>
        <v>0</v>
      </c>
      <c r="D107" s="145">
        <f t="shared" ref="D107:E108" si="22">D108</f>
        <v>0</v>
      </c>
      <c r="E107" s="145">
        <f t="shared" si="22"/>
        <v>0</v>
      </c>
    </row>
    <row r="108" spans="1:5" ht="54.75" customHeight="1">
      <c r="A108" s="86" t="s">
        <v>733</v>
      </c>
      <c r="B108" s="88" t="s">
        <v>732</v>
      </c>
      <c r="C108" s="145">
        <f>C109</f>
        <v>0</v>
      </c>
      <c r="D108" s="145">
        <f t="shared" si="22"/>
        <v>0</v>
      </c>
      <c r="E108" s="145">
        <f t="shared" si="22"/>
        <v>0</v>
      </c>
    </row>
    <row r="109" spans="1:5" ht="45" customHeight="1">
      <c r="A109" s="86" t="s">
        <v>735</v>
      </c>
      <c r="B109" s="88" t="s">
        <v>734</v>
      </c>
      <c r="C109" s="145"/>
      <c r="D109" s="144"/>
      <c r="E109" s="145">
        <f>C109+D109</f>
        <v>0</v>
      </c>
    </row>
    <row r="110" spans="1:5">
      <c r="A110" s="33"/>
      <c r="B110" s="5" t="s">
        <v>306</v>
      </c>
      <c r="C110" s="167">
        <f>C17+C71</f>
        <v>238037861.5</v>
      </c>
      <c r="D110" s="167">
        <f>D17+D71</f>
        <v>-497800</v>
      </c>
      <c r="E110" s="167">
        <f>E17+E71</f>
        <v>237540061.5</v>
      </c>
    </row>
  </sheetData>
  <mergeCells count="28">
    <mergeCell ref="A12:E12"/>
    <mergeCell ref="B6:E6"/>
    <mergeCell ref="B7:E7"/>
    <mergeCell ref="B8:E8"/>
    <mergeCell ref="B9:E9"/>
    <mergeCell ref="B10:E10"/>
    <mergeCell ref="A11:E11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36:A37"/>
    <mergeCell ref="B36:B37"/>
    <mergeCell ref="A30:A31"/>
    <mergeCell ref="B30:B31"/>
    <mergeCell ref="A33:A34"/>
    <mergeCell ref="B33:B34"/>
    <mergeCell ref="B1:E1"/>
    <mergeCell ref="B2:E2"/>
    <mergeCell ref="B3:E3"/>
    <mergeCell ref="B4:E4"/>
    <mergeCell ref="B5:E5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topLeftCell="A21" zoomScaleSheetLayoutView="100" workbookViewId="0">
      <selection activeCell="C19" sqref="C19:E41"/>
    </sheetView>
  </sheetViews>
  <sheetFormatPr defaultRowHeight="15"/>
  <cols>
    <col min="1" max="1" width="25.85546875" customWidth="1"/>
    <col min="2" max="2" width="46.85546875" customWidth="1"/>
    <col min="3" max="3" width="16" customWidth="1"/>
    <col min="4" max="4" width="14.85546875" customWidth="1"/>
    <col min="5" max="5" width="15" customWidth="1"/>
    <col min="6" max="8" width="9.140625" hidden="1" customWidth="1"/>
    <col min="9" max="9" width="9.140625" customWidth="1"/>
  </cols>
  <sheetData>
    <row r="1" spans="1:5" ht="15.75">
      <c r="A1" s="218" t="s">
        <v>228</v>
      </c>
      <c r="B1" s="232"/>
      <c r="C1" s="232"/>
      <c r="D1" s="232"/>
      <c r="E1" s="232"/>
    </row>
    <row r="2" spans="1:5" ht="15.75">
      <c r="A2" s="218" t="s">
        <v>307</v>
      </c>
      <c r="B2" s="232"/>
      <c r="C2" s="232"/>
      <c r="D2" s="232"/>
      <c r="E2" s="232"/>
    </row>
    <row r="3" spans="1:5" ht="15.75">
      <c r="A3" s="34"/>
      <c r="B3" s="218" t="s">
        <v>1</v>
      </c>
      <c r="C3" s="218"/>
      <c r="D3" s="218"/>
      <c r="E3" s="218"/>
    </row>
    <row r="4" spans="1:5" ht="15.75">
      <c r="A4" s="35"/>
      <c r="B4" s="218" t="s">
        <v>2</v>
      </c>
      <c r="C4" s="218"/>
      <c r="D4" s="218"/>
      <c r="E4" s="218"/>
    </row>
    <row r="5" spans="1:5" ht="15.75">
      <c r="A5" s="36"/>
      <c r="B5" s="218" t="s">
        <v>834</v>
      </c>
      <c r="C5" s="218"/>
      <c r="D5" s="218"/>
      <c r="E5" s="218"/>
    </row>
    <row r="6" spans="1:5" ht="15.75">
      <c r="A6" s="218" t="s">
        <v>308</v>
      </c>
      <c r="B6" s="232"/>
      <c r="C6" s="232"/>
      <c r="D6" s="232"/>
      <c r="E6" s="232"/>
    </row>
    <row r="7" spans="1:5" ht="15.75">
      <c r="A7" s="218" t="s">
        <v>307</v>
      </c>
      <c r="B7" s="232"/>
      <c r="C7" s="232"/>
      <c r="D7" s="232"/>
      <c r="E7" s="232"/>
    </row>
    <row r="8" spans="1:5" ht="15.75">
      <c r="A8" s="34"/>
      <c r="B8" s="218" t="s">
        <v>1</v>
      </c>
      <c r="C8" s="218"/>
      <c r="D8" s="218"/>
      <c r="E8" s="218"/>
    </row>
    <row r="9" spans="1:5" ht="15.75">
      <c r="A9" s="35"/>
      <c r="B9" s="218" t="s">
        <v>2</v>
      </c>
      <c r="C9" s="218"/>
      <c r="D9" s="218"/>
      <c r="E9" s="218"/>
    </row>
    <row r="10" spans="1:5" ht="15.75">
      <c r="A10" s="36"/>
      <c r="B10" s="218" t="s">
        <v>716</v>
      </c>
      <c r="C10" s="218"/>
      <c r="D10" s="218"/>
      <c r="E10" s="218"/>
    </row>
    <row r="11" spans="1:5" ht="15.75">
      <c r="A11" s="36"/>
      <c r="B11" s="39"/>
      <c r="C11" s="39"/>
      <c r="D11" s="39"/>
      <c r="E11" s="39"/>
    </row>
    <row r="12" spans="1:5" ht="15.75" customHeight="1">
      <c r="A12" s="230" t="s">
        <v>309</v>
      </c>
      <c r="B12" s="230"/>
      <c r="C12" s="230"/>
      <c r="D12" s="230"/>
      <c r="E12" s="230"/>
    </row>
    <row r="13" spans="1:5" ht="10.5" customHeight="1">
      <c r="A13" s="230" t="s">
        <v>488</v>
      </c>
      <c r="B13" s="230"/>
      <c r="C13" s="230"/>
      <c r="D13" s="230"/>
      <c r="E13" s="230"/>
    </row>
    <row r="14" spans="1:5" ht="8.25" customHeight="1">
      <c r="A14" s="230"/>
      <c r="B14" s="230"/>
      <c r="C14" s="230"/>
      <c r="D14" s="230"/>
      <c r="E14" s="230"/>
    </row>
    <row r="15" spans="1:5" ht="15.75" customHeight="1">
      <c r="A15" s="230" t="s">
        <v>489</v>
      </c>
      <c r="B15" s="230"/>
      <c r="C15" s="230"/>
      <c r="D15" s="230"/>
      <c r="E15" s="230"/>
    </row>
    <row r="16" spans="1:5" ht="15" customHeight="1">
      <c r="A16" s="245" t="s">
        <v>439</v>
      </c>
      <c r="B16" s="246"/>
      <c r="C16" s="246"/>
      <c r="D16" s="246"/>
      <c r="E16" s="246"/>
    </row>
    <row r="17" spans="1:5" ht="15" customHeight="1">
      <c r="A17" s="243" t="s">
        <v>310</v>
      </c>
      <c r="B17" s="243" t="s">
        <v>311</v>
      </c>
      <c r="C17" s="80" t="s">
        <v>332</v>
      </c>
      <c r="D17" s="80" t="s">
        <v>413</v>
      </c>
      <c r="E17" s="247" t="s">
        <v>487</v>
      </c>
    </row>
    <row r="18" spans="1:5" ht="23.25" customHeight="1">
      <c r="A18" s="243"/>
      <c r="B18" s="243"/>
      <c r="C18" s="41"/>
      <c r="D18" s="41"/>
      <c r="E18" s="248"/>
    </row>
    <row r="19" spans="1:5" ht="15" customHeight="1">
      <c r="A19" s="240" t="s">
        <v>312</v>
      </c>
      <c r="B19" s="241" t="s">
        <v>313</v>
      </c>
      <c r="C19" s="242">
        <f>C21</f>
        <v>9539157.2899999917</v>
      </c>
      <c r="D19" s="242">
        <f t="shared" ref="D19:E19" si="0">D21</f>
        <v>0</v>
      </c>
      <c r="E19" s="242">
        <f t="shared" si="0"/>
        <v>0</v>
      </c>
    </row>
    <row r="20" spans="1:5">
      <c r="A20" s="240"/>
      <c r="B20" s="241"/>
      <c r="C20" s="242"/>
      <c r="D20" s="242"/>
      <c r="E20" s="242"/>
    </row>
    <row r="21" spans="1:5" ht="15" customHeight="1">
      <c r="A21" s="240" t="s">
        <v>314</v>
      </c>
      <c r="B21" s="241" t="s">
        <v>315</v>
      </c>
      <c r="C21" s="242">
        <f>C23+C28</f>
        <v>9539157.2899999917</v>
      </c>
      <c r="D21" s="242">
        <f t="shared" ref="D21:E21" si="1">D23+D28</f>
        <v>0</v>
      </c>
      <c r="E21" s="242">
        <f t="shared" si="1"/>
        <v>0</v>
      </c>
    </row>
    <row r="22" spans="1:5">
      <c r="A22" s="240"/>
      <c r="B22" s="241"/>
      <c r="C22" s="242"/>
      <c r="D22" s="242"/>
      <c r="E22" s="242"/>
    </row>
    <row r="23" spans="1:5">
      <c r="A23" s="40" t="s">
        <v>316</v>
      </c>
      <c r="B23" s="37" t="s">
        <v>317</v>
      </c>
      <c r="C23" s="165">
        <f>C24</f>
        <v>-237721261.5</v>
      </c>
      <c r="D23" s="165">
        <f t="shared" ref="D23:E25" si="2">D24</f>
        <v>-215149287.68000001</v>
      </c>
      <c r="E23" s="165">
        <f t="shared" si="2"/>
        <v>-209477039.63999999</v>
      </c>
    </row>
    <row r="24" spans="1:5">
      <c r="A24" s="40" t="s">
        <v>318</v>
      </c>
      <c r="B24" s="37" t="s">
        <v>319</v>
      </c>
      <c r="C24" s="165">
        <f>C25</f>
        <v>-237721261.5</v>
      </c>
      <c r="D24" s="165">
        <f t="shared" si="2"/>
        <v>-215149287.68000001</v>
      </c>
      <c r="E24" s="165">
        <f t="shared" si="2"/>
        <v>-209477039.63999999</v>
      </c>
    </row>
    <row r="25" spans="1:5" ht="25.5">
      <c r="A25" s="40" t="s">
        <v>320</v>
      </c>
      <c r="B25" s="37" t="s">
        <v>321</v>
      </c>
      <c r="C25" s="165">
        <f>C26</f>
        <v>-237721261.5</v>
      </c>
      <c r="D25" s="165">
        <f t="shared" si="2"/>
        <v>-215149287.68000001</v>
      </c>
      <c r="E25" s="165">
        <f t="shared" si="2"/>
        <v>-209477039.63999999</v>
      </c>
    </row>
    <row r="26" spans="1:5" ht="15" customHeight="1">
      <c r="A26" s="243" t="s">
        <v>322</v>
      </c>
      <c r="B26" s="244" t="s">
        <v>323</v>
      </c>
      <c r="C26" s="237">
        <v>-237721261.5</v>
      </c>
      <c r="D26" s="237">
        <v>-215149287.68000001</v>
      </c>
      <c r="E26" s="238">
        <v>-209477039.63999999</v>
      </c>
    </row>
    <row r="27" spans="1:5" ht="24.75" customHeight="1">
      <c r="A27" s="243"/>
      <c r="B27" s="244"/>
      <c r="C27" s="237"/>
      <c r="D27" s="237"/>
      <c r="E27" s="239"/>
    </row>
    <row r="28" spans="1:5">
      <c r="A28" s="40" t="s">
        <v>324</v>
      </c>
      <c r="B28" s="37" t="s">
        <v>325</v>
      </c>
      <c r="C28" s="165">
        <f>C29</f>
        <v>247260418.78999999</v>
      </c>
      <c r="D28" s="165">
        <f t="shared" ref="D28:E29" si="3">D29</f>
        <v>215149287.68000001</v>
      </c>
      <c r="E28" s="165">
        <f t="shared" si="3"/>
        <v>209477039.63999999</v>
      </c>
    </row>
    <row r="29" spans="1:5">
      <c r="A29" s="40" t="s">
        <v>326</v>
      </c>
      <c r="B29" s="37" t="s">
        <v>327</v>
      </c>
      <c r="C29" s="165">
        <f>C30</f>
        <v>247260418.78999999</v>
      </c>
      <c r="D29" s="165">
        <f t="shared" si="3"/>
        <v>215149287.68000001</v>
      </c>
      <c r="E29" s="165">
        <f t="shared" si="3"/>
        <v>209477039.63999999</v>
      </c>
    </row>
    <row r="30" spans="1:5" ht="25.5">
      <c r="A30" s="40" t="s">
        <v>328</v>
      </c>
      <c r="B30" s="37" t="s">
        <v>329</v>
      </c>
      <c r="C30" s="165">
        <f>C31</f>
        <v>247260418.78999999</v>
      </c>
      <c r="D30" s="165">
        <f>D31</f>
        <v>215149287.68000001</v>
      </c>
      <c r="E30" s="165">
        <f>E31</f>
        <v>209477039.63999999</v>
      </c>
    </row>
    <row r="31" spans="1:5" ht="15" customHeight="1">
      <c r="A31" s="233" t="s">
        <v>330</v>
      </c>
      <c r="B31" s="235" t="s">
        <v>331</v>
      </c>
      <c r="C31" s="237">
        <v>247260418.78999999</v>
      </c>
      <c r="D31" s="237">
        <v>215149287.68000001</v>
      </c>
      <c r="E31" s="238">
        <v>209477039.63999999</v>
      </c>
    </row>
    <row r="32" spans="1:5">
      <c r="A32" s="234"/>
      <c r="B32" s="236"/>
      <c r="C32" s="237"/>
      <c r="D32" s="237"/>
      <c r="E32" s="239"/>
    </row>
    <row r="33" spans="1:5" ht="25.5">
      <c r="A33" s="148" t="s">
        <v>759</v>
      </c>
      <c r="B33" s="149" t="s">
        <v>760</v>
      </c>
      <c r="C33" s="160">
        <f>C34</f>
        <v>0</v>
      </c>
      <c r="D33" s="160">
        <f t="shared" ref="D33:E33" si="4">D34</f>
        <v>0</v>
      </c>
      <c r="E33" s="160">
        <f t="shared" si="4"/>
        <v>0</v>
      </c>
    </row>
    <row r="34" spans="1:5" ht="25.5">
      <c r="A34" s="136" t="s">
        <v>761</v>
      </c>
      <c r="B34" s="138" t="s">
        <v>762</v>
      </c>
      <c r="C34" s="160">
        <f>C35+C39</f>
        <v>0</v>
      </c>
      <c r="D34" s="160">
        <f t="shared" ref="D34:E34" si="5">D35+D39</f>
        <v>0</v>
      </c>
      <c r="E34" s="160">
        <f t="shared" si="5"/>
        <v>0</v>
      </c>
    </row>
    <row r="35" spans="1:5" ht="25.5">
      <c r="A35" s="137" t="s">
        <v>761</v>
      </c>
      <c r="B35" s="139" t="s">
        <v>763</v>
      </c>
      <c r="C35" s="166">
        <f>C36</f>
        <v>-181200</v>
      </c>
      <c r="D35" s="166">
        <f t="shared" ref="D35:E37" si="6">D36</f>
        <v>0</v>
      </c>
      <c r="E35" s="166">
        <f t="shared" si="6"/>
        <v>0</v>
      </c>
    </row>
    <row r="36" spans="1:5" ht="38.25">
      <c r="A36" s="137" t="s">
        <v>764</v>
      </c>
      <c r="B36" s="139" t="s">
        <v>765</v>
      </c>
      <c r="C36" s="166">
        <f>C37</f>
        <v>-181200</v>
      </c>
      <c r="D36" s="166">
        <f t="shared" si="6"/>
        <v>0</v>
      </c>
      <c r="E36" s="166">
        <f t="shared" si="6"/>
        <v>0</v>
      </c>
    </row>
    <row r="37" spans="1:5" ht="51">
      <c r="A37" s="137" t="s">
        <v>766</v>
      </c>
      <c r="B37" s="139" t="s">
        <v>767</v>
      </c>
      <c r="C37" s="166">
        <f>C38</f>
        <v>-181200</v>
      </c>
      <c r="D37" s="166">
        <f t="shared" si="6"/>
        <v>0</v>
      </c>
      <c r="E37" s="166">
        <f t="shared" si="6"/>
        <v>0</v>
      </c>
    </row>
    <row r="38" spans="1:5" ht="51">
      <c r="A38" s="137" t="s">
        <v>768</v>
      </c>
      <c r="B38" s="139" t="s">
        <v>767</v>
      </c>
      <c r="C38" s="166">
        <v>-181200</v>
      </c>
      <c r="D38" s="166"/>
      <c r="E38" s="166"/>
    </row>
    <row r="39" spans="1:5" ht="25.5">
      <c r="A39" s="137" t="s">
        <v>769</v>
      </c>
      <c r="B39" s="139" t="s">
        <v>770</v>
      </c>
      <c r="C39" s="166">
        <f>C40</f>
        <v>181200</v>
      </c>
      <c r="D39" s="166">
        <f>D40</f>
        <v>0</v>
      </c>
      <c r="E39" s="166">
        <f>E40</f>
        <v>0</v>
      </c>
    </row>
    <row r="40" spans="1:5" ht="38.25">
      <c r="A40" s="137" t="s">
        <v>771</v>
      </c>
      <c r="B40" s="139" t="s">
        <v>772</v>
      </c>
      <c r="C40" s="166">
        <f>C41</f>
        <v>181200</v>
      </c>
      <c r="D40" s="166">
        <f t="shared" ref="D40:E40" si="7">D41</f>
        <v>0</v>
      </c>
      <c r="E40" s="166">
        <f t="shared" si="7"/>
        <v>0</v>
      </c>
    </row>
    <row r="41" spans="1:5" ht="51">
      <c r="A41" s="137" t="s">
        <v>773</v>
      </c>
      <c r="B41" s="139" t="s">
        <v>774</v>
      </c>
      <c r="C41" s="166">
        <v>181200</v>
      </c>
      <c r="D41" s="166"/>
      <c r="E41" s="166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0"/>
  <sheetViews>
    <sheetView tabSelected="1" view="pageBreakPreview" topLeftCell="A310" zoomScale="112" zoomScaleSheetLayoutView="112" workbookViewId="0">
      <selection activeCell="B229" sqref="B229"/>
    </sheetView>
  </sheetViews>
  <sheetFormatPr defaultRowHeight="12.75"/>
  <cols>
    <col min="1" max="1" width="57.28515625" style="125" customWidth="1"/>
    <col min="2" max="2" width="11.5703125" style="125" customWidth="1"/>
    <col min="3" max="3" width="5.85546875" style="125" customWidth="1"/>
    <col min="4" max="4" width="14" style="125" customWidth="1"/>
    <col min="5" max="5" width="13" style="125" customWidth="1"/>
    <col min="6" max="6" width="13.5703125" style="125" customWidth="1"/>
    <col min="7" max="16384" width="9.140625" style="125"/>
  </cols>
  <sheetData>
    <row r="1" spans="1:6" ht="15.75">
      <c r="A1" s="249" t="s">
        <v>392</v>
      </c>
      <c r="B1" s="249"/>
      <c r="C1" s="249"/>
      <c r="D1" s="249"/>
      <c r="E1" s="249"/>
      <c r="F1" s="249"/>
    </row>
    <row r="2" spans="1:6" ht="15.75">
      <c r="A2" s="249" t="s">
        <v>0</v>
      </c>
      <c r="B2" s="249"/>
      <c r="C2" s="249"/>
      <c r="D2" s="249"/>
      <c r="E2" s="249"/>
      <c r="F2" s="249"/>
    </row>
    <row r="3" spans="1:6" ht="15.75">
      <c r="A3" s="127"/>
      <c r="B3" s="249" t="s">
        <v>1</v>
      </c>
      <c r="C3" s="249"/>
      <c r="D3" s="249"/>
      <c r="E3" s="249"/>
      <c r="F3" s="249"/>
    </row>
    <row r="4" spans="1:6" ht="15.75">
      <c r="A4" s="127"/>
      <c r="B4" s="249" t="s">
        <v>2</v>
      </c>
      <c r="C4" s="249"/>
      <c r="D4" s="249"/>
      <c r="E4" s="249"/>
      <c r="F4" s="249"/>
    </row>
    <row r="5" spans="1:6" ht="15.75">
      <c r="A5" s="249" t="s">
        <v>834</v>
      </c>
      <c r="B5" s="249"/>
      <c r="C5" s="249"/>
      <c r="D5" s="249"/>
      <c r="E5" s="249"/>
      <c r="F5" s="249"/>
    </row>
    <row r="6" spans="1:6" ht="15.75">
      <c r="A6" s="249" t="s">
        <v>137</v>
      </c>
      <c r="B6" s="249"/>
      <c r="C6" s="249"/>
      <c r="D6" s="249"/>
      <c r="E6" s="249"/>
      <c r="F6" s="249"/>
    </row>
    <row r="7" spans="1:6" ht="15.75">
      <c r="A7" s="249" t="s">
        <v>0</v>
      </c>
      <c r="B7" s="249"/>
      <c r="C7" s="249"/>
      <c r="D7" s="249"/>
      <c r="E7" s="249"/>
      <c r="F7" s="249"/>
    </row>
    <row r="8" spans="1:6" ht="15.75" customHeight="1">
      <c r="A8" s="126"/>
      <c r="B8" s="249" t="s">
        <v>1</v>
      </c>
      <c r="C8" s="249"/>
      <c r="D8" s="249"/>
      <c r="E8" s="249"/>
      <c r="F8" s="249"/>
    </row>
    <row r="9" spans="1:6" ht="15.75" customHeight="1">
      <c r="A9" s="126"/>
      <c r="B9" s="249" t="s">
        <v>2</v>
      </c>
      <c r="C9" s="249"/>
      <c r="D9" s="249"/>
      <c r="E9" s="249"/>
      <c r="F9" s="249"/>
    </row>
    <row r="10" spans="1:6" ht="15.75">
      <c r="A10" s="249" t="s">
        <v>716</v>
      </c>
      <c r="B10" s="249"/>
      <c r="C10" s="249"/>
      <c r="D10" s="249"/>
      <c r="E10" s="249"/>
      <c r="F10" s="249"/>
    </row>
    <row r="11" spans="1:6" ht="15.75">
      <c r="A11" s="102"/>
      <c r="B11" s="102"/>
      <c r="C11" s="102"/>
      <c r="D11" s="102"/>
      <c r="E11" s="102"/>
      <c r="F11" s="102"/>
    </row>
    <row r="12" spans="1:6" ht="15.75">
      <c r="A12" s="250" t="s">
        <v>8</v>
      </c>
      <c r="B12" s="251"/>
      <c r="C12" s="251"/>
      <c r="D12" s="251"/>
      <c r="E12" s="251"/>
      <c r="F12" s="251"/>
    </row>
    <row r="13" spans="1:6" ht="15.75" customHeight="1">
      <c r="A13" s="250" t="s">
        <v>20</v>
      </c>
      <c r="B13" s="251"/>
      <c r="C13" s="251"/>
      <c r="D13" s="251"/>
      <c r="E13" s="251"/>
      <c r="F13" s="251"/>
    </row>
    <row r="14" spans="1:6" ht="15.75" customHeight="1">
      <c r="A14" s="250" t="s">
        <v>21</v>
      </c>
      <c r="B14" s="251"/>
      <c r="C14" s="251"/>
      <c r="D14" s="251"/>
      <c r="E14" s="251"/>
      <c r="F14" s="251"/>
    </row>
    <row r="15" spans="1:6" ht="50.25" customHeight="1">
      <c r="A15" s="250" t="s">
        <v>527</v>
      </c>
      <c r="B15" s="251"/>
      <c r="C15" s="251"/>
      <c r="D15" s="251"/>
      <c r="E15" s="251"/>
      <c r="F15" s="251"/>
    </row>
    <row r="16" spans="1:6" ht="21.75" customHeight="1">
      <c r="A16" s="260" t="s">
        <v>402</v>
      </c>
      <c r="B16" s="261"/>
      <c r="C16" s="261"/>
      <c r="D16" s="261"/>
      <c r="E16" s="261"/>
      <c r="F16" s="261"/>
    </row>
    <row r="17" spans="1:6" ht="15.75" customHeight="1">
      <c r="A17" s="262" t="s">
        <v>9</v>
      </c>
      <c r="B17" s="262" t="s">
        <v>10</v>
      </c>
      <c r="C17" s="262" t="s">
        <v>11</v>
      </c>
      <c r="D17" s="263" t="s">
        <v>491</v>
      </c>
      <c r="E17" s="265" t="s">
        <v>718</v>
      </c>
      <c r="F17" s="263" t="s">
        <v>491</v>
      </c>
    </row>
    <row r="18" spans="1:6" ht="34.5" customHeight="1">
      <c r="A18" s="262"/>
      <c r="B18" s="262"/>
      <c r="C18" s="262"/>
      <c r="D18" s="264"/>
      <c r="E18" s="266"/>
      <c r="F18" s="264"/>
    </row>
    <row r="19" spans="1:6" ht="29.25" customHeight="1">
      <c r="A19" s="59" t="s">
        <v>12</v>
      </c>
      <c r="B19" s="55" t="s">
        <v>115</v>
      </c>
      <c r="C19" s="199"/>
      <c r="D19" s="95">
        <f>D20+D23</f>
        <v>489520</v>
      </c>
      <c r="E19" s="95">
        <f t="shared" ref="E19:F19" si="0">E20+E23</f>
        <v>0</v>
      </c>
      <c r="F19" s="95">
        <f t="shared" si="0"/>
        <v>489520</v>
      </c>
    </row>
    <row r="20" spans="1:6" ht="50.25" customHeight="1">
      <c r="A20" s="67" t="s">
        <v>435</v>
      </c>
      <c r="B20" s="195" t="s">
        <v>116</v>
      </c>
      <c r="C20" s="69"/>
      <c r="D20" s="205">
        <f t="shared" ref="D20:F21" si="1">D21</f>
        <v>300000</v>
      </c>
      <c r="E20" s="205">
        <f t="shared" si="1"/>
        <v>0</v>
      </c>
      <c r="F20" s="205">
        <f t="shared" si="1"/>
        <v>300000</v>
      </c>
    </row>
    <row r="21" spans="1:6" ht="39.75" customHeight="1">
      <c r="A21" s="29" t="s">
        <v>117</v>
      </c>
      <c r="B21" s="195" t="s">
        <v>118</v>
      </c>
      <c r="C21" s="69"/>
      <c r="D21" s="205">
        <f t="shared" si="1"/>
        <v>300000</v>
      </c>
      <c r="E21" s="205">
        <f t="shared" si="1"/>
        <v>0</v>
      </c>
      <c r="F21" s="205">
        <f t="shared" si="1"/>
        <v>300000</v>
      </c>
    </row>
    <row r="22" spans="1:6" ht="42.75" customHeight="1">
      <c r="A22" s="29" t="s">
        <v>495</v>
      </c>
      <c r="B22" s="195" t="s">
        <v>119</v>
      </c>
      <c r="C22" s="199">
        <v>200</v>
      </c>
      <c r="D22" s="205">
        <v>300000</v>
      </c>
      <c r="E22" s="96"/>
      <c r="F22" s="205">
        <f>D22+E22</f>
        <v>300000</v>
      </c>
    </row>
    <row r="23" spans="1:6" ht="29.25" customHeight="1">
      <c r="A23" s="29" t="s">
        <v>496</v>
      </c>
      <c r="B23" s="195" t="s">
        <v>497</v>
      </c>
      <c r="C23" s="199"/>
      <c r="D23" s="205">
        <f>D24</f>
        <v>189520</v>
      </c>
      <c r="E23" s="205">
        <f t="shared" ref="E23:F24" si="2">E24</f>
        <v>0</v>
      </c>
      <c r="F23" s="205">
        <f t="shared" si="2"/>
        <v>189520</v>
      </c>
    </row>
    <row r="24" spans="1:6" ht="26.25" customHeight="1">
      <c r="A24" s="29" t="s">
        <v>498</v>
      </c>
      <c r="B24" s="195" t="s">
        <v>499</v>
      </c>
      <c r="C24" s="199"/>
      <c r="D24" s="205">
        <f>D25</f>
        <v>189520</v>
      </c>
      <c r="E24" s="205">
        <f t="shared" si="2"/>
        <v>0</v>
      </c>
      <c r="F24" s="205">
        <f t="shared" si="2"/>
        <v>189520</v>
      </c>
    </row>
    <row r="25" spans="1:6" ht="64.5" customHeight="1">
      <c r="A25" s="29" t="s">
        <v>524</v>
      </c>
      <c r="B25" s="195" t="s">
        <v>500</v>
      </c>
      <c r="C25" s="199">
        <v>100</v>
      </c>
      <c r="D25" s="205">
        <v>189520</v>
      </c>
      <c r="E25" s="96"/>
      <c r="F25" s="205">
        <f>D25+E25</f>
        <v>189520</v>
      </c>
    </row>
    <row r="26" spans="1:6" ht="24.75" customHeight="1">
      <c r="A26" s="59" t="s">
        <v>647</v>
      </c>
      <c r="B26" s="55" t="s">
        <v>648</v>
      </c>
      <c r="C26" s="199"/>
      <c r="D26" s="95">
        <f>D27+D31</f>
        <v>1207157</v>
      </c>
      <c r="E26" s="95">
        <f t="shared" ref="E26:F26" si="3">E27+E31</f>
        <v>0</v>
      </c>
      <c r="F26" s="95">
        <f t="shared" si="3"/>
        <v>1207157</v>
      </c>
    </row>
    <row r="27" spans="1:6" ht="28.5" customHeight="1">
      <c r="A27" s="67" t="s">
        <v>649</v>
      </c>
      <c r="B27" s="197" t="s">
        <v>650</v>
      </c>
      <c r="C27" s="51"/>
      <c r="D27" s="205">
        <f t="shared" ref="D27:F32" si="4">D28</f>
        <v>133700</v>
      </c>
      <c r="E27" s="205">
        <f t="shared" si="4"/>
        <v>0</v>
      </c>
      <c r="F27" s="205">
        <f t="shared" si="4"/>
        <v>133700</v>
      </c>
    </row>
    <row r="28" spans="1:6" ht="39.75" customHeight="1">
      <c r="A28" s="29" t="s">
        <v>651</v>
      </c>
      <c r="B28" s="197" t="s">
        <v>652</v>
      </c>
      <c r="C28" s="51"/>
      <c r="D28" s="205">
        <f>D29+D30</f>
        <v>133700</v>
      </c>
      <c r="E28" s="205">
        <f t="shared" ref="E28:F28" si="5">E29+E30</f>
        <v>0</v>
      </c>
      <c r="F28" s="205">
        <f t="shared" si="5"/>
        <v>133700</v>
      </c>
    </row>
    <row r="29" spans="1:6" ht="54" customHeight="1">
      <c r="A29" s="29" t="s">
        <v>653</v>
      </c>
      <c r="B29" s="197" t="s">
        <v>654</v>
      </c>
      <c r="C29" s="51">
        <v>200</v>
      </c>
      <c r="D29" s="205">
        <v>80000</v>
      </c>
      <c r="E29" s="141"/>
      <c r="F29" s="205">
        <f>D29+E29</f>
        <v>80000</v>
      </c>
    </row>
    <row r="30" spans="1:6" ht="117" customHeight="1">
      <c r="A30" s="29" t="s">
        <v>823</v>
      </c>
      <c r="B30" s="197" t="s">
        <v>820</v>
      </c>
      <c r="C30" s="51">
        <v>200</v>
      </c>
      <c r="D30" s="205">
        <v>53700</v>
      </c>
      <c r="E30" s="141"/>
      <c r="F30" s="205">
        <f>D30+E30</f>
        <v>53700</v>
      </c>
    </row>
    <row r="31" spans="1:6" ht="30" customHeight="1">
      <c r="A31" s="29" t="s">
        <v>740</v>
      </c>
      <c r="B31" s="197" t="s">
        <v>741</v>
      </c>
      <c r="C31" s="51"/>
      <c r="D31" s="205">
        <f t="shared" si="4"/>
        <v>1073457</v>
      </c>
      <c r="E31" s="205">
        <f t="shared" si="4"/>
        <v>0</v>
      </c>
      <c r="F31" s="205">
        <f t="shared" si="4"/>
        <v>1073457</v>
      </c>
    </row>
    <row r="32" spans="1:6" ht="38.25" customHeight="1">
      <c r="A32" s="134" t="s">
        <v>742</v>
      </c>
      <c r="B32" s="197" t="s">
        <v>743</v>
      </c>
      <c r="C32" s="51"/>
      <c r="D32" s="205">
        <f>D33</f>
        <v>1073457</v>
      </c>
      <c r="E32" s="205">
        <f t="shared" si="4"/>
        <v>0</v>
      </c>
      <c r="F32" s="205">
        <f t="shared" si="4"/>
        <v>1073457</v>
      </c>
    </row>
    <row r="33" spans="1:6" ht="51.75" customHeight="1">
      <c r="A33" s="50" t="s">
        <v>538</v>
      </c>
      <c r="B33" s="204" t="s">
        <v>744</v>
      </c>
      <c r="C33" s="51">
        <v>400</v>
      </c>
      <c r="D33" s="205">
        <v>1073457</v>
      </c>
      <c r="E33" s="141"/>
      <c r="F33" s="205">
        <f>D33+E33</f>
        <v>1073457</v>
      </c>
    </row>
    <row r="34" spans="1:6" ht="51.75" customHeight="1">
      <c r="A34" s="29" t="s">
        <v>142</v>
      </c>
      <c r="B34" s="55" t="s">
        <v>345</v>
      </c>
      <c r="C34" s="199"/>
      <c r="D34" s="95">
        <f>D35+D38+D44+D51+D56+D61+D64+D41+D67+D70</f>
        <v>15547200</v>
      </c>
      <c r="E34" s="95">
        <f t="shared" ref="E34:F34" si="6">E35+E38+E44+E51+E56+E61+E64+E41+E67+E70</f>
        <v>200000</v>
      </c>
      <c r="F34" s="95">
        <f t="shared" si="6"/>
        <v>15747200</v>
      </c>
    </row>
    <row r="35" spans="1:6" ht="51.75" customHeight="1">
      <c r="A35" s="50" t="s">
        <v>828</v>
      </c>
      <c r="B35" s="112" t="s">
        <v>829</v>
      </c>
      <c r="C35" s="209"/>
      <c r="D35" s="95"/>
      <c r="E35" s="205">
        <v>200000</v>
      </c>
      <c r="F35" s="205">
        <f>D35+E35</f>
        <v>200000</v>
      </c>
    </row>
    <row r="36" spans="1:6" ht="40.5" customHeight="1">
      <c r="A36" s="29" t="s">
        <v>830</v>
      </c>
      <c r="B36" s="208" t="s">
        <v>831</v>
      </c>
      <c r="C36" s="51"/>
      <c r="D36" s="95"/>
      <c r="E36" s="205">
        <v>200000</v>
      </c>
      <c r="F36" s="205">
        <f t="shared" ref="F36:F37" si="7">D36+E36</f>
        <v>200000</v>
      </c>
    </row>
    <row r="37" spans="1:6" ht="75.75" customHeight="1">
      <c r="A37" s="50" t="s">
        <v>833</v>
      </c>
      <c r="B37" s="208" t="s">
        <v>832</v>
      </c>
      <c r="C37" s="51">
        <v>200</v>
      </c>
      <c r="D37" s="95"/>
      <c r="E37" s="205">
        <v>200000</v>
      </c>
      <c r="F37" s="205">
        <f t="shared" si="7"/>
        <v>200000</v>
      </c>
    </row>
    <row r="38" spans="1:6" ht="25.5" customHeight="1">
      <c r="A38" s="50" t="s">
        <v>202</v>
      </c>
      <c r="B38" s="197" t="s">
        <v>346</v>
      </c>
      <c r="C38" s="51"/>
      <c r="D38" s="205">
        <f t="shared" ref="D38:F39" si="8">D39</f>
        <v>495600</v>
      </c>
      <c r="E38" s="205">
        <f t="shared" si="8"/>
        <v>0</v>
      </c>
      <c r="F38" s="205">
        <f t="shared" si="8"/>
        <v>495600</v>
      </c>
    </row>
    <row r="39" spans="1:6" ht="27" customHeight="1">
      <c r="A39" s="29" t="s">
        <v>204</v>
      </c>
      <c r="B39" s="197" t="s">
        <v>347</v>
      </c>
      <c r="C39" s="51"/>
      <c r="D39" s="205">
        <f>D40</f>
        <v>495600</v>
      </c>
      <c r="E39" s="205">
        <f t="shared" si="8"/>
        <v>0</v>
      </c>
      <c r="F39" s="205">
        <f t="shared" si="8"/>
        <v>495600</v>
      </c>
    </row>
    <row r="40" spans="1:6" ht="51.75" customHeight="1">
      <c r="A40" s="50" t="s">
        <v>398</v>
      </c>
      <c r="B40" s="197" t="s">
        <v>348</v>
      </c>
      <c r="C40" s="51">
        <v>400</v>
      </c>
      <c r="D40" s="205">
        <v>495600</v>
      </c>
      <c r="E40" s="141"/>
      <c r="F40" s="205">
        <f>D40+E40</f>
        <v>495600</v>
      </c>
    </row>
    <row r="41" spans="1:6" ht="38.25" customHeight="1">
      <c r="A41" s="50" t="s">
        <v>428</v>
      </c>
      <c r="B41" s="197" t="s">
        <v>427</v>
      </c>
      <c r="C41" s="51"/>
      <c r="D41" s="205">
        <f>D42</f>
        <v>20000</v>
      </c>
      <c r="E41" s="205">
        <f t="shared" ref="E41:F42" si="9">E42</f>
        <v>0</v>
      </c>
      <c r="F41" s="205">
        <f t="shared" si="9"/>
        <v>20000</v>
      </c>
    </row>
    <row r="42" spans="1:6" ht="27" customHeight="1">
      <c r="A42" s="50" t="s">
        <v>429</v>
      </c>
      <c r="B42" s="197" t="s">
        <v>430</v>
      </c>
      <c r="C42" s="51"/>
      <c r="D42" s="205">
        <f>D43</f>
        <v>20000</v>
      </c>
      <c r="E42" s="205">
        <f t="shared" si="9"/>
        <v>0</v>
      </c>
      <c r="F42" s="205">
        <f t="shared" si="9"/>
        <v>20000</v>
      </c>
    </row>
    <row r="43" spans="1:6" ht="64.5" customHeight="1">
      <c r="A43" s="50" t="s">
        <v>437</v>
      </c>
      <c r="B43" s="197" t="s">
        <v>438</v>
      </c>
      <c r="C43" s="51">
        <v>300</v>
      </c>
      <c r="D43" s="205">
        <v>20000</v>
      </c>
      <c r="E43" s="141"/>
      <c r="F43" s="205">
        <f>D43+E43</f>
        <v>20000</v>
      </c>
    </row>
    <row r="44" spans="1:6" ht="40.5" customHeight="1">
      <c r="A44" s="50" t="s">
        <v>209</v>
      </c>
      <c r="B44" s="197" t="s">
        <v>349</v>
      </c>
      <c r="C44" s="51"/>
      <c r="D44" s="205">
        <f>D45+D49</f>
        <v>1383100</v>
      </c>
      <c r="E44" s="205">
        <f t="shared" ref="E44:F44" si="10">E45+E49</f>
        <v>0</v>
      </c>
      <c r="F44" s="205">
        <f t="shared" si="10"/>
        <v>1383100</v>
      </c>
    </row>
    <row r="45" spans="1:6" ht="25.5" customHeight="1">
      <c r="A45" s="50" t="s">
        <v>210</v>
      </c>
      <c r="B45" s="197" t="s">
        <v>350</v>
      </c>
      <c r="C45" s="51"/>
      <c r="D45" s="205">
        <f>D46+D47+D48</f>
        <v>1023100</v>
      </c>
      <c r="E45" s="205">
        <f t="shared" ref="E45:F45" si="11">E46+E47+E48</f>
        <v>0</v>
      </c>
      <c r="F45" s="205">
        <f t="shared" si="11"/>
        <v>1023100</v>
      </c>
    </row>
    <row r="46" spans="1:6" ht="52.5" customHeight="1">
      <c r="A46" s="50" t="s">
        <v>213</v>
      </c>
      <c r="B46" s="197" t="s">
        <v>351</v>
      </c>
      <c r="C46" s="51">
        <v>200</v>
      </c>
      <c r="D46" s="205">
        <v>879900</v>
      </c>
      <c r="E46" s="141"/>
      <c r="F46" s="205">
        <f>D46+E46</f>
        <v>879900</v>
      </c>
    </row>
    <row r="47" spans="1:6" ht="38.25" customHeight="1">
      <c r="A47" s="50" t="s">
        <v>212</v>
      </c>
      <c r="B47" s="197" t="s">
        <v>352</v>
      </c>
      <c r="C47" s="51">
        <v>200</v>
      </c>
      <c r="D47" s="205">
        <v>97000</v>
      </c>
      <c r="E47" s="141"/>
      <c r="F47" s="205">
        <f>D47+E47</f>
        <v>97000</v>
      </c>
    </row>
    <row r="48" spans="1:6" ht="39.75" customHeight="1">
      <c r="A48" s="57" t="s">
        <v>655</v>
      </c>
      <c r="B48" s="197" t="s">
        <v>656</v>
      </c>
      <c r="C48" s="51">
        <v>500</v>
      </c>
      <c r="D48" s="205">
        <v>46200</v>
      </c>
      <c r="E48" s="141"/>
      <c r="F48" s="205">
        <f>D48+E48</f>
        <v>46200</v>
      </c>
    </row>
    <row r="49" spans="1:6" ht="51.75" customHeight="1">
      <c r="A49" s="50" t="s">
        <v>501</v>
      </c>
      <c r="B49" s="197" t="s">
        <v>502</v>
      </c>
      <c r="C49" s="51"/>
      <c r="D49" s="205">
        <f>D50</f>
        <v>360000</v>
      </c>
      <c r="E49" s="205">
        <f t="shared" ref="E49:F49" si="12">E50</f>
        <v>0</v>
      </c>
      <c r="F49" s="205">
        <f t="shared" si="12"/>
        <v>360000</v>
      </c>
    </row>
    <row r="50" spans="1:6" ht="52.5" customHeight="1">
      <c r="A50" s="134" t="s">
        <v>503</v>
      </c>
      <c r="B50" s="197" t="s">
        <v>504</v>
      </c>
      <c r="C50" s="51">
        <v>800</v>
      </c>
      <c r="D50" s="205">
        <v>360000</v>
      </c>
      <c r="E50" s="141"/>
      <c r="F50" s="205">
        <f>D50+E50</f>
        <v>360000</v>
      </c>
    </row>
    <row r="51" spans="1:6" ht="27" customHeight="1">
      <c r="A51" s="50" t="s">
        <v>203</v>
      </c>
      <c r="B51" s="197" t="s">
        <v>353</v>
      </c>
      <c r="C51" s="51"/>
      <c r="D51" s="205">
        <f t="shared" ref="D51:F51" si="13">D52</f>
        <v>1987900</v>
      </c>
      <c r="E51" s="205">
        <f t="shared" si="13"/>
        <v>0</v>
      </c>
      <c r="F51" s="205">
        <f t="shared" si="13"/>
        <v>1987900</v>
      </c>
    </row>
    <row r="52" spans="1:6" ht="26.25" customHeight="1">
      <c r="A52" s="29" t="s">
        <v>226</v>
      </c>
      <c r="B52" s="197" t="s">
        <v>354</v>
      </c>
      <c r="C52" s="51"/>
      <c r="D52" s="205">
        <f>D53+D54+D55</f>
        <v>1987900</v>
      </c>
      <c r="E52" s="205">
        <f t="shared" ref="E52:F52" si="14">E53+E54+E55</f>
        <v>0</v>
      </c>
      <c r="F52" s="205">
        <f t="shared" si="14"/>
        <v>1987900</v>
      </c>
    </row>
    <row r="53" spans="1:6" ht="39" customHeight="1">
      <c r="A53" s="50" t="s">
        <v>334</v>
      </c>
      <c r="B53" s="197" t="s">
        <v>355</v>
      </c>
      <c r="C53" s="199">
        <v>200</v>
      </c>
      <c r="D53" s="205">
        <v>164000</v>
      </c>
      <c r="E53" s="96"/>
      <c r="F53" s="205">
        <f>D53+E53</f>
        <v>164000</v>
      </c>
    </row>
    <row r="54" spans="1:6" ht="41.25" customHeight="1">
      <c r="A54" s="50" t="s">
        <v>657</v>
      </c>
      <c r="B54" s="197" t="s">
        <v>658</v>
      </c>
      <c r="C54" s="51">
        <v>500</v>
      </c>
      <c r="D54" s="205">
        <v>887900</v>
      </c>
      <c r="E54" s="141"/>
      <c r="F54" s="205">
        <f>D54+E54</f>
        <v>887900</v>
      </c>
    </row>
    <row r="55" spans="1:6" ht="41.25" customHeight="1">
      <c r="A55" s="153" t="s">
        <v>748</v>
      </c>
      <c r="B55" s="197" t="s">
        <v>749</v>
      </c>
      <c r="C55" s="51">
        <v>800</v>
      </c>
      <c r="D55" s="205">
        <v>936000</v>
      </c>
      <c r="E55" s="141"/>
      <c r="F55" s="205">
        <f>D55+E55</f>
        <v>936000</v>
      </c>
    </row>
    <row r="56" spans="1:6" ht="24.75" customHeight="1">
      <c r="A56" s="50" t="s">
        <v>205</v>
      </c>
      <c r="B56" s="197" t="s">
        <v>356</v>
      </c>
      <c r="C56" s="51"/>
      <c r="D56" s="205">
        <f t="shared" ref="D56:F56" si="15">D57</f>
        <v>10000000</v>
      </c>
      <c r="E56" s="205">
        <f t="shared" si="15"/>
        <v>0</v>
      </c>
      <c r="F56" s="205">
        <f t="shared" si="15"/>
        <v>10000000</v>
      </c>
    </row>
    <row r="57" spans="1:6" ht="27" customHeight="1">
      <c r="A57" s="29" t="s">
        <v>227</v>
      </c>
      <c r="B57" s="197" t="s">
        <v>357</v>
      </c>
      <c r="C57" s="51"/>
      <c r="D57" s="205">
        <f>D58+D59+D60</f>
        <v>10000000</v>
      </c>
      <c r="E57" s="205">
        <f t="shared" ref="E57:F57" si="16">E58+E59+E60</f>
        <v>0</v>
      </c>
      <c r="F57" s="205">
        <f t="shared" si="16"/>
        <v>10000000</v>
      </c>
    </row>
    <row r="58" spans="1:6" ht="51" customHeight="1">
      <c r="A58" s="50" t="s">
        <v>206</v>
      </c>
      <c r="B58" s="197" t="s">
        <v>358</v>
      </c>
      <c r="C58" s="51">
        <v>800</v>
      </c>
      <c r="D58" s="205">
        <v>8531400</v>
      </c>
      <c r="E58" s="141"/>
      <c r="F58" s="205">
        <f>D58+E58</f>
        <v>8531400</v>
      </c>
    </row>
    <row r="59" spans="1:6" ht="38.25" customHeight="1">
      <c r="A59" s="50" t="s">
        <v>211</v>
      </c>
      <c r="B59" s="197" t="s">
        <v>359</v>
      </c>
      <c r="C59" s="199">
        <v>200</v>
      </c>
      <c r="D59" s="205">
        <v>500000</v>
      </c>
      <c r="E59" s="96"/>
      <c r="F59" s="205">
        <f>D59+E59</f>
        <v>500000</v>
      </c>
    </row>
    <row r="60" spans="1:6" ht="41.25" customHeight="1">
      <c r="A60" s="50" t="s">
        <v>659</v>
      </c>
      <c r="B60" s="197" t="s">
        <v>660</v>
      </c>
      <c r="C60" s="51">
        <v>500</v>
      </c>
      <c r="D60" s="205">
        <v>968600</v>
      </c>
      <c r="E60" s="141"/>
      <c r="F60" s="205">
        <f>D60+E60</f>
        <v>968600</v>
      </c>
    </row>
    <row r="61" spans="1:6" ht="24.75" customHeight="1">
      <c r="A61" s="50" t="s">
        <v>207</v>
      </c>
      <c r="B61" s="197" t="s">
        <v>360</v>
      </c>
      <c r="C61" s="51"/>
      <c r="D61" s="205">
        <f t="shared" ref="D61:F62" si="17">D62</f>
        <v>200000</v>
      </c>
      <c r="E61" s="205">
        <f t="shared" si="17"/>
        <v>0</v>
      </c>
      <c r="F61" s="205">
        <f t="shared" si="17"/>
        <v>200000</v>
      </c>
    </row>
    <row r="62" spans="1:6" ht="24.75" customHeight="1">
      <c r="A62" s="50" t="s">
        <v>208</v>
      </c>
      <c r="B62" s="197" t="s">
        <v>361</v>
      </c>
      <c r="C62" s="51"/>
      <c r="D62" s="205">
        <f>D63</f>
        <v>200000</v>
      </c>
      <c r="E62" s="205">
        <f t="shared" si="17"/>
        <v>0</v>
      </c>
      <c r="F62" s="205">
        <f t="shared" si="17"/>
        <v>200000</v>
      </c>
    </row>
    <row r="63" spans="1:6" ht="52.5" customHeight="1">
      <c r="A63" s="50" t="s">
        <v>667</v>
      </c>
      <c r="B63" s="197" t="s">
        <v>668</v>
      </c>
      <c r="C63" s="51">
        <v>500</v>
      </c>
      <c r="D63" s="205">
        <v>200000</v>
      </c>
      <c r="E63" s="141"/>
      <c r="F63" s="205">
        <f>D63+E63</f>
        <v>200000</v>
      </c>
    </row>
    <row r="64" spans="1:6" ht="39.75" customHeight="1">
      <c r="A64" s="50" t="s">
        <v>396</v>
      </c>
      <c r="B64" s="197" t="s">
        <v>362</v>
      </c>
      <c r="C64" s="51"/>
      <c r="D64" s="205">
        <f t="shared" ref="D64:F65" si="18">D65</f>
        <v>100000</v>
      </c>
      <c r="E64" s="205">
        <f t="shared" si="18"/>
        <v>0</v>
      </c>
      <c r="F64" s="205">
        <f t="shared" si="18"/>
        <v>100000</v>
      </c>
    </row>
    <row r="65" spans="1:6" ht="19.5" customHeight="1">
      <c r="A65" s="50" t="s">
        <v>239</v>
      </c>
      <c r="B65" s="197" t="s">
        <v>363</v>
      </c>
      <c r="C65" s="51"/>
      <c r="D65" s="205">
        <f t="shared" si="18"/>
        <v>100000</v>
      </c>
      <c r="E65" s="205">
        <f t="shared" si="18"/>
        <v>0</v>
      </c>
      <c r="F65" s="205">
        <f t="shared" si="18"/>
        <v>100000</v>
      </c>
    </row>
    <row r="66" spans="1:6" ht="48.75" customHeight="1">
      <c r="A66" s="50" t="s">
        <v>241</v>
      </c>
      <c r="B66" s="197" t="s">
        <v>364</v>
      </c>
      <c r="C66" s="51">
        <v>200</v>
      </c>
      <c r="D66" s="205">
        <v>100000</v>
      </c>
      <c r="E66" s="141"/>
      <c r="F66" s="205">
        <f>D66+E66</f>
        <v>100000</v>
      </c>
    </row>
    <row r="67" spans="1:6" ht="68.25" customHeight="1">
      <c r="A67" s="50" t="s">
        <v>661</v>
      </c>
      <c r="B67" s="197" t="s">
        <v>662</v>
      </c>
      <c r="C67" s="51"/>
      <c r="D67" s="205">
        <f t="shared" ref="D67:F70" si="19">D68</f>
        <v>360600</v>
      </c>
      <c r="E67" s="205">
        <f t="shared" si="19"/>
        <v>0</v>
      </c>
      <c r="F67" s="205">
        <f t="shared" si="19"/>
        <v>360600</v>
      </c>
    </row>
    <row r="68" spans="1:6" ht="41.25" customHeight="1">
      <c r="A68" s="29" t="s">
        <v>663</v>
      </c>
      <c r="B68" s="197" t="s">
        <v>664</v>
      </c>
      <c r="C68" s="51"/>
      <c r="D68" s="205">
        <f>D69</f>
        <v>360600</v>
      </c>
      <c r="E68" s="205">
        <f t="shared" si="19"/>
        <v>0</v>
      </c>
      <c r="F68" s="205">
        <f t="shared" si="19"/>
        <v>360600</v>
      </c>
    </row>
    <row r="69" spans="1:6" ht="63.75" customHeight="1">
      <c r="A69" s="50" t="s">
        <v>665</v>
      </c>
      <c r="B69" s="197" t="s">
        <v>666</v>
      </c>
      <c r="C69" s="51">
        <v>500</v>
      </c>
      <c r="D69" s="205">
        <v>360600</v>
      </c>
      <c r="E69" s="141"/>
      <c r="F69" s="205">
        <f>D69+E69</f>
        <v>360600</v>
      </c>
    </row>
    <row r="70" spans="1:6" ht="39" customHeight="1">
      <c r="A70" s="169" t="s">
        <v>736</v>
      </c>
      <c r="B70" s="197" t="s">
        <v>737</v>
      </c>
      <c r="C70" s="51"/>
      <c r="D70" s="205">
        <f t="shared" si="19"/>
        <v>1000000</v>
      </c>
      <c r="E70" s="205">
        <f t="shared" si="19"/>
        <v>0</v>
      </c>
      <c r="F70" s="205">
        <f t="shared" si="19"/>
        <v>1000000</v>
      </c>
    </row>
    <row r="71" spans="1:6" ht="25.5" customHeight="1">
      <c r="A71" s="50" t="s">
        <v>738</v>
      </c>
      <c r="B71" s="197" t="s">
        <v>739</v>
      </c>
      <c r="C71" s="51"/>
      <c r="D71" s="205">
        <f>D73+D72</f>
        <v>1000000</v>
      </c>
      <c r="E71" s="205">
        <f t="shared" ref="E71:F71" si="20">E73+E72</f>
        <v>0</v>
      </c>
      <c r="F71" s="205">
        <f t="shared" si="20"/>
        <v>1000000</v>
      </c>
    </row>
    <row r="72" spans="1:6" ht="52.5" customHeight="1">
      <c r="A72" s="211" t="s">
        <v>782</v>
      </c>
      <c r="B72" s="197" t="s">
        <v>783</v>
      </c>
      <c r="C72" s="51">
        <v>200</v>
      </c>
      <c r="D72" s="205">
        <v>950000</v>
      </c>
      <c r="E72" s="159"/>
      <c r="F72" s="205">
        <f>D72+E72</f>
        <v>950000</v>
      </c>
    </row>
    <row r="73" spans="1:6" ht="39.75" customHeight="1">
      <c r="A73" s="50" t="s">
        <v>758</v>
      </c>
      <c r="B73" s="197" t="s">
        <v>747</v>
      </c>
      <c r="C73" s="51">
        <v>200</v>
      </c>
      <c r="D73" s="205">
        <v>50000</v>
      </c>
      <c r="E73" s="141"/>
      <c r="F73" s="205">
        <f>D73+E73</f>
        <v>50000</v>
      </c>
    </row>
    <row r="74" spans="1:6" ht="40.5" customHeight="1">
      <c r="A74" s="59" t="s">
        <v>373</v>
      </c>
      <c r="B74" s="55" t="s">
        <v>366</v>
      </c>
      <c r="C74" s="199"/>
      <c r="D74" s="95">
        <f t="shared" ref="D74:F74" si="21">D75+D79</f>
        <v>1330000</v>
      </c>
      <c r="E74" s="95">
        <f t="shared" si="21"/>
        <v>0</v>
      </c>
      <c r="F74" s="95">
        <f t="shared" si="21"/>
        <v>1330000</v>
      </c>
    </row>
    <row r="75" spans="1:6" ht="27" customHeight="1">
      <c r="A75" s="29" t="s">
        <v>374</v>
      </c>
      <c r="B75" s="195" t="s">
        <v>367</v>
      </c>
      <c r="C75" s="199"/>
      <c r="D75" s="205">
        <f t="shared" ref="D75:F75" si="22">D76</f>
        <v>830000</v>
      </c>
      <c r="E75" s="205">
        <f t="shared" si="22"/>
        <v>0</v>
      </c>
      <c r="F75" s="205">
        <f t="shared" si="22"/>
        <v>830000</v>
      </c>
    </row>
    <row r="76" spans="1:6" ht="39" customHeight="1">
      <c r="A76" s="29" t="s">
        <v>122</v>
      </c>
      <c r="B76" s="195" t="s">
        <v>368</v>
      </c>
      <c r="C76" s="199"/>
      <c r="D76" s="205">
        <f t="shared" ref="D76:F76" si="23">D77+D78</f>
        <v>830000</v>
      </c>
      <c r="E76" s="205">
        <f t="shared" si="23"/>
        <v>0</v>
      </c>
      <c r="F76" s="205">
        <f t="shared" si="23"/>
        <v>830000</v>
      </c>
    </row>
    <row r="77" spans="1:6" ht="66" customHeight="1">
      <c r="A77" s="29" t="s">
        <v>375</v>
      </c>
      <c r="B77" s="195" t="s">
        <v>369</v>
      </c>
      <c r="C77" s="199">
        <v>200</v>
      </c>
      <c r="D77" s="205">
        <v>630000</v>
      </c>
      <c r="E77" s="96"/>
      <c r="F77" s="205">
        <f>D77+E77</f>
        <v>630000</v>
      </c>
    </row>
    <row r="78" spans="1:6" ht="53.25" customHeight="1">
      <c r="A78" s="70" t="s">
        <v>377</v>
      </c>
      <c r="B78" s="197" t="s">
        <v>376</v>
      </c>
      <c r="C78" s="199">
        <v>200</v>
      </c>
      <c r="D78" s="205">
        <v>200000</v>
      </c>
      <c r="E78" s="96"/>
      <c r="F78" s="205">
        <f>D78+E78</f>
        <v>200000</v>
      </c>
    </row>
    <row r="79" spans="1:6" ht="28.5" customHeight="1">
      <c r="A79" s="50" t="s">
        <v>123</v>
      </c>
      <c r="B79" s="195" t="s">
        <v>370</v>
      </c>
      <c r="C79" s="199"/>
      <c r="D79" s="205">
        <f t="shared" ref="D79:F79" si="24">D80</f>
        <v>500000</v>
      </c>
      <c r="E79" s="205">
        <f t="shared" si="24"/>
        <v>0</v>
      </c>
      <c r="F79" s="205">
        <f t="shared" si="24"/>
        <v>500000</v>
      </c>
    </row>
    <row r="80" spans="1:6" ht="40.5" customHeight="1">
      <c r="A80" s="29" t="s">
        <v>124</v>
      </c>
      <c r="B80" s="195" t="s">
        <v>371</v>
      </c>
      <c r="C80" s="199"/>
      <c r="D80" s="205">
        <f t="shared" ref="D80:F80" si="25">D81+D82</f>
        <v>500000</v>
      </c>
      <c r="E80" s="205">
        <f t="shared" si="25"/>
        <v>0</v>
      </c>
      <c r="F80" s="205">
        <f t="shared" si="25"/>
        <v>500000</v>
      </c>
    </row>
    <row r="81" spans="1:6" ht="38.25" customHeight="1">
      <c r="A81" s="29" t="s">
        <v>393</v>
      </c>
      <c r="B81" s="195" t="s">
        <v>394</v>
      </c>
      <c r="C81" s="199">
        <v>200</v>
      </c>
      <c r="D81" s="205">
        <v>40000</v>
      </c>
      <c r="E81" s="96"/>
      <c r="F81" s="205">
        <f>D81+E81</f>
        <v>40000</v>
      </c>
    </row>
    <row r="82" spans="1:6" ht="53.25" customHeight="1">
      <c r="A82" s="50" t="s">
        <v>165</v>
      </c>
      <c r="B82" s="195" t="s">
        <v>372</v>
      </c>
      <c r="C82" s="199">
        <v>200</v>
      </c>
      <c r="D82" s="205">
        <v>460000</v>
      </c>
      <c r="E82" s="96"/>
      <c r="F82" s="205">
        <f>D82+E82</f>
        <v>460000</v>
      </c>
    </row>
    <row r="83" spans="1:6" ht="27" customHeight="1">
      <c r="A83" s="71" t="s">
        <v>508</v>
      </c>
      <c r="B83" s="55" t="s">
        <v>511</v>
      </c>
      <c r="C83" s="201"/>
      <c r="D83" s="95">
        <f>D84</f>
        <v>40000</v>
      </c>
      <c r="E83" s="95">
        <f t="shared" ref="E83:F83" si="26">E84</f>
        <v>0</v>
      </c>
      <c r="F83" s="95">
        <f t="shared" si="26"/>
        <v>40000</v>
      </c>
    </row>
    <row r="84" spans="1:6" ht="29.25" customHeight="1">
      <c r="A84" s="57" t="s">
        <v>509</v>
      </c>
      <c r="B84" s="195" t="s">
        <v>512</v>
      </c>
      <c r="C84" s="199"/>
      <c r="D84" s="205">
        <f t="shared" ref="D84:F84" si="27">D85</f>
        <v>40000</v>
      </c>
      <c r="E84" s="205">
        <f t="shared" si="27"/>
        <v>0</v>
      </c>
      <c r="F84" s="205">
        <f t="shared" si="27"/>
        <v>40000</v>
      </c>
    </row>
    <row r="85" spans="1:6" ht="21" customHeight="1">
      <c r="A85" s="57" t="s">
        <v>510</v>
      </c>
      <c r="B85" s="195" t="s">
        <v>513</v>
      </c>
      <c r="C85" s="199"/>
      <c r="D85" s="205">
        <f>D86</f>
        <v>40000</v>
      </c>
      <c r="E85" s="205">
        <f>E86</f>
        <v>0</v>
      </c>
      <c r="F85" s="205">
        <f>F86</f>
        <v>40000</v>
      </c>
    </row>
    <row r="86" spans="1:6" ht="41.25" customHeight="1">
      <c r="A86" s="57" t="s">
        <v>672</v>
      </c>
      <c r="B86" s="195" t="s">
        <v>514</v>
      </c>
      <c r="C86" s="199">
        <v>200</v>
      </c>
      <c r="D86" s="205">
        <v>40000</v>
      </c>
      <c r="E86" s="96"/>
      <c r="F86" s="205">
        <f>D86+E86</f>
        <v>40000</v>
      </c>
    </row>
    <row r="87" spans="1:6" ht="50.25" customHeight="1">
      <c r="A87" s="71" t="s">
        <v>229</v>
      </c>
      <c r="B87" s="55" t="s">
        <v>378</v>
      </c>
      <c r="C87" s="201"/>
      <c r="D87" s="95">
        <f>D95+D88</f>
        <v>14463691.399999999</v>
      </c>
      <c r="E87" s="95">
        <f t="shared" ref="E87:F87" si="28">E95+E88</f>
        <v>0</v>
      </c>
      <c r="F87" s="95">
        <f t="shared" si="28"/>
        <v>14463691.4</v>
      </c>
    </row>
    <row r="88" spans="1:6" ht="24" customHeight="1">
      <c r="A88" s="50" t="s">
        <v>337</v>
      </c>
      <c r="B88" s="195" t="s">
        <v>379</v>
      </c>
      <c r="C88" s="199"/>
      <c r="D88" s="205">
        <f t="shared" ref="D88:F88" si="29">D89</f>
        <v>13175803.399999999</v>
      </c>
      <c r="E88" s="205">
        <f t="shared" si="29"/>
        <v>0</v>
      </c>
      <c r="F88" s="205">
        <f t="shared" si="29"/>
        <v>13175803.4</v>
      </c>
    </row>
    <row r="89" spans="1:6" ht="28.5" customHeight="1">
      <c r="A89" s="50" t="s">
        <v>338</v>
      </c>
      <c r="B89" s="195" t="s">
        <v>380</v>
      </c>
      <c r="C89" s="199"/>
      <c r="D89" s="205">
        <f>D90+D94+D91+D93+D92</f>
        <v>13175803.399999999</v>
      </c>
      <c r="E89" s="205">
        <f t="shared" ref="E89:F89" si="30">E90+E94+E91+E93+E92</f>
        <v>0</v>
      </c>
      <c r="F89" s="205">
        <f t="shared" si="30"/>
        <v>13175803.4</v>
      </c>
    </row>
    <row r="90" spans="1:6" ht="48.75" customHeight="1">
      <c r="A90" s="50" t="s">
        <v>395</v>
      </c>
      <c r="B90" s="195" t="s">
        <v>381</v>
      </c>
      <c r="C90" s="199">
        <v>200</v>
      </c>
      <c r="D90" s="205">
        <v>86067.4</v>
      </c>
      <c r="E90" s="96"/>
      <c r="F90" s="205">
        <f>D90+E90</f>
        <v>86067.4</v>
      </c>
    </row>
    <row r="91" spans="1:6" ht="24.75" customHeight="1">
      <c r="A91" s="50" t="s">
        <v>789</v>
      </c>
      <c r="B91" s="195" t="s">
        <v>790</v>
      </c>
      <c r="C91" s="199">
        <v>500</v>
      </c>
      <c r="D91" s="205">
        <v>69500</v>
      </c>
      <c r="E91" s="96"/>
      <c r="F91" s="205">
        <f>D91+E91</f>
        <v>69500</v>
      </c>
    </row>
    <row r="92" spans="1:6" ht="51" customHeight="1">
      <c r="A92" s="50" t="s">
        <v>809</v>
      </c>
      <c r="B92" s="195" t="s">
        <v>810</v>
      </c>
      <c r="C92" s="199">
        <v>500</v>
      </c>
      <c r="D92" s="205">
        <v>12361405.449999999</v>
      </c>
      <c r="E92" s="96">
        <v>483830.55</v>
      </c>
      <c r="F92" s="205">
        <f>D92+E92</f>
        <v>12845236</v>
      </c>
    </row>
    <row r="93" spans="1:6" ht="66.75" customHeight="1">
      <c r="A93" s="50" t="s">
        <v>787</v>
      </c>
      <c r="B93" s="195" t="s">
        <v>788</v>
      </c>
      <c r="C93" s="199">
        <v>500</v>
      </c>
      <c r="D93" s="205">
        <v>483830.55</v>
      </c>
      <c r="E93" s="96">
        <v>-483830.55</v>
      </c>
      <c r="F93" s="205">
        <f>D93+E93</f>
        <v>0</v>
      </c>
    </row>
    <row r="94" spans="1:6" ht="27" customHeight="1">
      <c r="A94" s="57" t="s">
        <v>505</v>
      </c>
      <c r="B94" s="195" t="s">
        <v>669</v>
      </c>
      <c r="C94" s="199">
        <v>200</v>
      </c>
      <c r="D94" s="205">
        <v>175000</v>
      </c>
      <c r="E94" s="96"/>
      <c r="F94" s="205">
        <f>D94+E94</f>
        <v>175000</v>
      </c>
    </row>
    <row r="95" spans="1:6" ht="39.75" customHeight="1">
      <c r="A95" s="50" t="s">
        <v>230</v>
      </c>
      <c r="B95" s="195" t="s">
        <v>424</v>
      </c>
      <c r="C95" s="199"/>
      <c r="D95" s="205">
        <f t="shared" ref="D95:F95" si="31">D96</f>
        <v>1287888</v>
      </c>
      <c r="E95" s="205">
        <f t="shared" si="31"/>
        <v>0</v>
      </c>
      <c r="F95" s="205">
        <f t="shared" si="31"/>
        <v>1287888</v>
      </c>
    </row>
    <row r="96" spans="1:6" ht="26.25" customHeight="1">
      <c r="A96" s="50" t="s">
        <v>231</v>
      </c>
      <c r="B96" s="195" t="s">
        <v>425</v>
      </c>
      <c r="C96" s="199"/>
      <c r="D96" s="205">
        <f>D97+D98+D99</f>
        <v>1287888</v>
      </c>
      <c r="E96" s="205">
        <f t="shared" ref="E96:F96" si="32">E97+E98+E99</f>
        <v>0</v>
      </c>
      <c r="F96" s="205">
        <f t="shared" si="32"/>
        <v>1287888</v>
      </c>
    </row>
    <row r="97" spans="1:6" ht="39.75" customHeight="1">
      <c r="A97" s="50" t="s">
        <v>244</v>
      </c>
      <c r="B97" s="195" t="s">
        <v>382</v>
      </c>
      <c r="C97" s="199">
        <v>200</v>
      </c>
      <c r="D97" s="205">
        <v>550000</v>
      </c>
      <c r="E97" s="96"/>
      <c r="F97" s="205">
        <f>D97+E97</f>
        <v>550000</v>
      </c>
    </row>
    <row r="98" spans="1:6" ht="28.5" customHeight="1">
      <c r="A98" s="50" t="s">
        <v>670</v>
      </c>
      <c r="B98" s="197" t="s">
        <v>673</v>
      </c>
      <c r="C98" s="199">
        <v>200</v>
      </c>
      <c r="D98" s="205">
        <v>0</v>
      </c>
      <c r="E98" s="96"/>
      <c r="F98" s="205">
        <f>D98+E98</f>
        <v>0</v>
      </c>
    </row>
    <row r="99" spans="1:6" ht="39" customHeight="1">
      <c r="A99" s="50" t="s">
        <v>797</v>
      </c>
      <c r="B99" s="197" t="s">
        <v>796</v>
      </c>
      <c r="C99" s="199">
        <v>200</v>
      </c>
      <c r="D99" s="205">
        <v>737888</v>
      </c>
      <c r="E99" s="96"/>
      <c r="F99" s="205">
        <f>D99+E99</f>
        <v>737888</v>
      </c>
    </row>
    <row r="100" spans="1:6" ht="24" customHeight="1">
      <c r="A100" s="71" t="s">
        <v>515</v>
      </c>
      <c r="B100" s="55" t="s">
        <v>518</v>
      </c>
      <c r="C100" s="201"/>
      <c r="D100" s="95">
        <f>D101</f>
        <v>10000</v>
      </c>
      <c r="E100" s="95">
        <f t="shared" ref="E100:F100" si="33">E101</f>
        <v>0</v>
      </c>
      <c r="F100" s="95">
        <f t="shared" si="33"/>
        <v>10000</v>
      </c>
    </row>
    <row r="101" spans="1:6" ht="27" customHeight="1">
      <c r="A101" s="57" t="s">
        <v>516</v>
      </c>
      <c r="B101" s="195" t="s">
        <v>519</v>
      </c>
      <c r="C101" s="199"/>
      <c r="D101" s="205">
        <f t="shared" ref="D101:F102" si="34">D102</f>
        <v>10000</v>
      </c>
      <c r="E101" s="205">
        <f t="shared" si="34"/>
        <v>0</v>
      </c>
      <c r="F101" s="205">
        <f t="shared" si="34"/>
        <v>10000</v>
      </c>
    </row>
    <row r="102" spans="1:6" ht="28.5" customHeight="1">
      <c r="A102" s="57" t="s">
        <v>517</v>
      </c>
      <c r="B102" s="195" t="s">
        <v>520</v>
      </c>
      <c r="C102" s="199"/>
      <c r="D102" s="205">
        <f>D103</f>
        <v>10000</v>
      </c>
      <c r="E102" s="205">
        <f t="shared" si="34"/>
        <v>0</v>
      </c>
      <c r="F102" s="205">
        <f t="shared" si="34"/>
        <v>10000</v>
      </c>
    </row>
    <row r="103" spans="1:6" ht="40.5" customHeight="1">
      <c r="A103" s="57" t="s">
        <v>671</v>
      </c>
      <c r="B103" s="195" t="s">
        <v>521</v>
      </c>
      <c r="C103" s="199">
        <v>200</v>
      </c>
      <c r="D103" s="205">
        <v>10000</v>
      </c>
      <c r="E103" s="96"/>
      <c r="F103" s="205">
        <f>D103+E103</f>
        <v>10000</v>
      </c>
    </row>
    <row r="104" spans="1:6" ht="39" customHeight="1">
      <c r="A104" s="59" t="s">
        <v>441</v>
      </c>
      <c r="B104" s="60">
        <v>1100000000</v>
      </c>
      <c r="C104" s="201"/>
      <c r="D104" s="95">
        <f t="shared" ref="D104:F105" si="35">D105</f>
        <v>621849.84</v>
      </c>
      <c r="E104" s="95">
        <f t="shared" si="35"/>
        <v>0</v>
      </c>
      <c r="F104" s="95">
        <f t="shared" si="35"/>
        <v>621849.84</v>
      </c>
    </row>
    <row r="105" spans="1:6" ht="29.25" customHeight="1">
      <c r="A105" s="29" t="s">
        <v>689</v>
      </c>
      <c r="B105" s="195" t="s">
        <v>383</v>
      </c>
      <c r="C105" s="199"/>
      <c r="D105" s="205">
        <f t="shared" si="35"/>
        <v>621849.84</v>
      </c>
      <c r="E105" s="205">
        <f t="shared" si="35"/>
        <v>0</v>
      </c>
      <c r="F105" s="205">
        <f t="shared" si="35"/>
        <v>621849.84</v>
      </c>
    </row>
    <row r="106" spans="1:6" ht="27.75" customHeight="1">
      <c r="A106" s="48" t="s">
        <v>125</v>
      </c>
      <c r="B106" s="195" t="s">
        <v>384</v>
      </c>
      <c r="C106" s="199"/>
      <c r="D106" s="205">
        <f t="shared" ref="D106:F106" si="36">D107+D109+D110+D108</f>
        <v>621849.84</v>
      </c>
      <c r="E106" s="205">
        <f t="shared" si="36"/>
        <v>0</v>
      </c>
      <c r="F106" s="205">
        <f t="shared" si="36"/>
        <v>621849.84</v>
      </c>
    </row>
    <row r="107" spans="1:6" ht="53.25" customHeight="1">
      <c r="A107" s="29" t="s">
        <v>690</v>
      </c>
      <c r="B107" s="49">
        <v>1110100310</v>
      </c>
      <c r="C107" s="199">
        <v>200</v>
      </c>
      <c r="D107" s="205">
        <v>130000</v>
      </c>
      <c r="E107" s="96"/>
      <c r="F107" s="205">
        <f>D107+E107</f>
        <v>130000</v>
      </c>
    </row>
    <row r="108" spans="1:6" ht="53.25" customHeight="1">
      <c r="A108" s="29" t="s">
        <v>691</v>
      </c>
      <c r="B108" s="49">
        <v>1110100310</v>
      </c>
      <c r="C108" s="199">
        <v>600</v>
      </c>
      <c r="D108" s="205">
        <v>100000</v>
      </c>
      <c r="E108" s="96"/>
      <c r="F108" s="205">
        <f>D108+E108</f>
        <v>100000</v>
      </c>
    </row>
    <row r="109" spans="1:6" ht="76.5" customHeight="1">
      <c r="A109" s="50" t="s">
        <v>126</v>
      </c>
      <c r="B109" s="28">
        <v>1110180360</v>
      </c>
      <c r="C109" s="199">
        <v>100</v>
      </c>
      <c r="D109" s="205">
        <v>341800</v>
      </c>
      <c r="E109" s="96"/>
      <c r="F109" s="205">
        <f>D109+E109</f>
        <v>341800</v>
      </c>
    </row>
    <row r="110" spans="1:6" ht="51.75" customHeight="1">
      <c r="A110" s="50" t="s">
        <v>166</v>
      </c>
      <c r="B110" s="28">
        <v>1110180360</v>
      </c>
      <c r="C110" s="199">
        <v>200</v>
      </c>
      <c r="D110" s="205">
        <v>50049.84</v>
      </c>
      <c r="E110" s="96"/>
      <c r="F110" s="205">
        <f>D110+E110</f>
        <v>50049.84</v>
      </c>
    </row>
    <row r="111" spans="1:6" ht="39" customHeight="1">
      <c r="A111" s="71" t="s">
        <v>73</v>
      </c>
      <c r="B111" s="60">
        <v>1200000000</v>
      </c>
      <c r="C111" s="201"/>
      <c r="D111" s="95">
        <f t="shared" ref="D111:F112" si="37">D112</f>
        <v>200000</v>
      </c>
      <c r="E111" s="95">
        <f t="shared" si="37"/>
        <v>0</v>
      </c>
      <c r="F111" s="95">
        <f t="shared" si="37"/>
        <v>200000</v>
      </c>
    </row>
    <row r="112" spans="1:6" ht="37.5" customHeight="1">
      <c r="A112" s="50" t="s">
        <v>127</v>
      </c>
      <c r="B112" s="49">
        <v>1210000000</v>
      </c>
      <c r="C112" s="199"/>
      <c r="D112" s="205">
        <f t="shared" si="37"/>
        <v>200000</v>
      </c>
      <c r="E112" s="205">
        <f t="shared" si="37"/>
        <v>0</v>
      </c>
      <c r="F112" s="205">
        <f t="shared" si="37"/>
        <v>200000</v>
      </c>
    </row>
    <row r="113" spans="1:6" ht="23.25" customHeight="1">
      <c r="A113" s="58" t="s">
        <v>128</v>
      </c>
      <c r="B113" s="49">
        <v>1210100000</v>
      </c>
      <c r="C113" s="199"/>
      <c r="D113" s="205">
        <f>D114+D116+D118+D117+D115+D119</f>
        <v>200000</v>
      </c>
      <c r="E113" s="205">
        <f t="shared" ref="E113:F113" si="38">E114+E116+E118+E117+E115+E119</f>
        <v>0</v>
      </c>
      <c r="F113" s="205">
        <f t="shared" si="38"/>
        <v>200000</v>
      </c>
    </row>
    <row r="114" spans="1:6" ht="39.75" customHeight="1">
      <c r="A114" s="50" t="s">
        <v>385</v>
      </c>
      <c r="B114" s="49">
        <v>1210100500</v>
      </c>
      <c r="C114" s="199">
        <v>200</v>
      </c>
      <c r="D114" s="205">
        <v>10000</v>
      </c>
      <c r="E114" s="96"/>
      <c r="F114" s="205">
        <f t="shared" ref="F114:F119" si="39">D114+E114</f>
        <v>10000</v>
      </c>
    </row>
    <row r="115" spans="1:6" ht="39.75" customHeight="1">
      <c r="A115" s="50" t="s">
        <v>431</v>
      </c>
      <c r="B115" s="49">
        <v>1210100500</v>
      </c>
      <c r="C115" s="199">
        <v>600</v>
      </c>
      <c r="D115" s="205">
        <v>10000</v>
      </c>
      <c r="E115" s="96"/>
      <c r="F115" s="205">
        <f t="shared" si="39"/>
        <v>10000</v>
      </c>
    </row>
    <row r="116" spans="1:6" ht="39" customHeight="1">
      <c r="A116" s="50" t="s">
        <v>167</v>
      </c>
      <c r="B116" s="28">
        <v>1210100510</v>
      </c>
      <c r="C116" s="199">
        <v>200</v>
      </c>
      <c r="D116" s="205">
        <v>150000</v>
      </c>
      <c r="E116" s="96"/>
      <c r="F116" s="205">
        <f t="shared" si="39"/>
        <v>150000</v>
      </c>
    </row>
    <row r="117" spans="1:6" ht="40.5" customHeight="1">
      <c r="A117" s="50" t="s">
        <v>418</v>
      </c>
      <c r="B117" s="28">
        <v>1210100510</v>
      </c>
      <c r="C117" s="199">
        <v>600</v>
      </c>
      <c r="D117" s="205">
        <v>20000</v>
      </c>
      <c r="E117" s="96"/>
      <c r="F117" s="205">
        <f t="shared" si="39"/>
        <v>20000</v>
      </c>
    </row>
    <row r="118" spans="1:6" ht="39" customHeight="1">
      <c r="A118" s="50" t="s">
        <v>339</v>
      </c>
      <c r="B118" s="28">
        <v>1210100520</v>
      </c>
      <c r="C118" s="199">
        <v>200</v>
      </c>
      <c r="D118" s="205"/>
      <c r="E118" s="96"/>
      <c r="F118" s="205">
        <f t="shared" si="39"/>
        <v>0</v>
      </c>
    </row>
    <row r="119" spans="1:6" ht="54.75" customHeight="1">
      <c r="A119" s="119" t="s">
        <v>432</v>
      </c>
      <c r="B119" s="28">
        <v>1210100520</v>
      </c>
      <c r="C119" s="199">
        <v>600</v>
      </c>
      <c r="D119" s="205">
        <v>10000</v>
      </c>
      <c r="E119" s="96"/>
      <c r="F119" s="205">
        <f t="shared" si="39"/>
        <v>10000</v>
      </c>
    </row>
    <row r="120" spans="1:6" ht="27" customHeight="1">
      <c r="A120" s="71" t="s">
        <v>827</v>
      </c>
      <c r="B120" s="60">
        <v>1400000000</v>
      </c>
      <c r="C120" s="201"/>
      <c r="D120" s="95">
        <f t="shared" ref="D120:F121" si="40">D121</f>
        <v>50000</v>
      </c>
      <c r="E120" s="95">
        <f t="shared" si="40"/>
        <v>0</v>
      </c>
      <c r="F120" s="95">
        <f t="shared" si="40"/>
        <v>50000</v>
      </c>
    </row>
    <row r="121" spans="1:6" ht="52.5" customHeight="1">
      <c r="A121" s="50" t="s">
        <v>145</v>
      </c>
      <c r="B121" s="28">
        <v>1410000000</v>
      </c>
      <c r="C121" s="199"/>
      <c r="D121" s="205">
        <f t="shared" si="40"/>
        <v>50000</v>
      </c>
      <c r="E121" s="205">
        <f t="shared" si="40"/>
        <v>0</v>
      </c>
      <c r="F121" s="205">
        <f t="shared" si="40"/>
        <v>50000</v>
      </c>
    </row>
    <row r="122" spans="1:6" ht="17.25" customHeight="1">
      <c r="A122" s="50" t="s">
        <v>146</v>
      </c>
      <c r="B122" s="28">
        <v>1410100000</v>
      </c>
      <c r="C122" s="199"/>
      <c r="D122" s="205">
        <f t="shared" ref="D122:F122" si="41">D123+D124</f>
        <v>50000</v>
      </c>
      <c r="E122" s="205">
        <f t="shared" si="41"/>
        <v>0</v>
      </c>
      <c r="F122" s="205">
        <f t="shared" si="41"/>
        <v>50000</v>
      </c>
    </row>
    <row r="123" spans="1:6" ht="38.25" customHeight="1">
      <c r="A123" s="50" t="s">
        <v>168</v>
      </c>
      <c r="B123" s="28">
        <v>1410100700</v>
      </c>
      <c r="C123" s="199">
        <v>200</v>
      </c>
      <c r="D123" s="205">
        <v>20000</v>
      </c>
      <c r="E123" s="96"/>
      <c r="F123" s="205">
        <f>D123+E123</f>
        <v>20000</v>
      </c>
    </row>
    <row r="124" spans="1:6" ht="42" customHeight="1">
      <c r="A124" s="50" t="s">
        <v>169</v>
      </c>
      <c r="B124" s="28">
        <v>1410100710</v>
      </c>
      <c r="C124" s="199">
        <v>200</v>
      </c>
      <c r="D124" s="205">
        <v>30000</v>
      </c>
      <c r="E124" s="96"/>
      <c r="F124" s="205">
        <f>D124+E124</f>
        <v>30000</v>
      </c>
    </row>
    <row r="125" spans="1:6" ht="35.25" customHeight="1">
      <c r="A125" s="71" t="s">
        <v>193</v>
      </c>
      <c r="B125" s="60">
        <v>1600000000</v>
      </c>
      <c r="C125" s="199"/>
      <c r="D125" s="95">
        <f t="shared" ref="D125:F127" si="42">D126</f>
        <v>500000</v>
      </c>
      <c r="E125" s="95">
        <f t="shared" si="42"/>
        <v>0</v>
      </c>
      <c r="F125" s="95">
        <f t="shared" si="42"/>
        <v>500000</v>
      </c>
    </row>
    <row r="126" spans="1:6" ht="38.25" customHeight="1">
      <c r="A126" s="50" t="s">
        <v>194</v>
      </c>
      <c r="B126" s="28">
        <v>1620000000</v>
      </c>
      <c r="C126" s="199"/>
      <c r="D126" s="205">
        <f t="shared" si="42"/>
        <v>500000</v>
      </c>
      <c r="E126" s="205">
        <f t="shared" si="42"/>
        <v>0</v>
      </c>
      <c r="F126" s="205">
        <f t="shared" si="42"/>
        <v>500000</v>
      </c>
    </row>
    <row r="127" spans="1:6" ht="25.5" customHeight="1">
      <c r="A127" s="50" t="s">
        <v>195</v>
      </c>
      <c r="B127" s="28">
        <v>1620100000</v>
      </c>
      <c r="C127" s="199"/>
      <c r="D127" s="205">
        <f>D128</f>
        <v>500000</v>
      </c>
      <c r="E127" s="205">
        <f t="shared" si="42"/>
        <v>0</v>
      </c>
      <c r="F127" s="205">
        <f t="shared" si="42"/>
        <v>500000</v>
      </c>
    </row>
    <row r="128" spans="1:6" ht="93" customHeight="1">
      <c r="A128" s="27" t="s">
        <v>196</v>
      </c>
      <c r="B128" s="28">
        <v>1620120300</v>
      </c>
      <c r="C128" s="199">
        <v>200</v>
      </c>
      <c r="D128" s="205">
        <v>500000</v>
      </c>
      <c r="E128" s="96"/>
      <c r="F128" s="205">
        <f>D128+E128</f>
        <v>500000</v>
      </c>
    </row>
    <row r="129" spans="1:6" ht="52.5" customHeight="1">
      <c r="A129" s="71" t="s">
        <v>197</v>
      </c>
      <c r="B129" s="60">
        <v>1700000000</v>
      </c>
      <c r="C129" s="201"/>
      <c r="D129" s="95">
        <f>D130+D133</f>
        <v>11640625.91</v>
      </c>
      <c r="E129" s="95">
        <f t="shared" ref="E129:F129" si="43">E130+E133</f>
        <v>0</v>
      </c>
      <c r="F129" s="95">
        <f t="shared" si="43"/>
        <v>11640625.91</v>
      </c>
    </row>
    <row r="130" spans="1:6" ht="42.75" customHeight="1">
      <c r="A130" s="50" t="s">
        <v>198</v>
      </c>
      <c r="B130" s="28">
        <v>1710000000</v>
      </c>
      <c r="C130" s="199"/>
      <c r="D130" s="205">
        <f t="shared" ref="D130:F131" si="44">D131</f>
        <v>6088000</v>
      </c>
      <c r="E130" s="205">
        <f t="shared" si="44"/>
        <v>0</v>
      </c>
      <c r="F130" s="205">
        <f t="shared" si="44"/>
        <v>6088000</v>
      </c>
    </row>
    <row r="131" spans="1:6" ht="27.75" customHeight="1">
      <c r="A131" s="29" t="s">
        <v>199</v>
      </c>
      <c r="B131" s="28">
        <v>1710100000</v>
      </c>
      <c r="C131" s="199"/>
      <c r="D131" s="205">
        <f>D132</f>
        <v>6088000</v>
      </c>
      <c r="E131" s="205">
        <f t="shared" si="44"/>
        <v>0</v>
      </c>
      <c r="F131" s="205">
        <f t="shared" si="44"/>
        <v>6088000</v>
      </c>
    </row>
    <row r="132" spans="1:6" ht="42" customHeight="1">
      <c r="A132" s="27" t="s">
        <v>674</v>
      </c>
      <c r="B132" s="28">
        <v>1710108010</v>
      </c>
      <c r="C132" s="199">
        <v>500</v>
      </c>
      <c r="D132" s="205">
        <v>6088000</v>
      </c>
      <c r="E132" s="96"/>
      <c r="F132" s="205">
        <f>D132+E132</f>
        <v>6088000</v>
      </c>
    </row>
    <row r="133" spans="1:6" ht="50.25" customHeight="1">
      <c r="A133" s="27" t="s">
        <v>200</v>
      </c>
      <c r="B133" s="28">
        <v>1720000000</v>
      </c>
      <c r="C133" s="199"/>
      <c r="D133" s="205">
        <f t="shared" ref="D133:F133" si="45">D134</f>
        <v>5552625.9100000001</v>
      </c>
      <c r="E133" s="205">
        <f t="shared" si="45"/>
        <v>0</v>
      </c>
      <c r="F133" s="205">
        <f t="shared" si="45"/>
        <v>5552625.9100000001</v>
      </c>
    </row>
    <row r="134" spans="1:6" ht="42" customHeight="1">
      <c r="A134" s="29" t="s">
        <v>201</v>
      </c>
      <c r="B134" s="28">
        <v>1720100000</v>
      </c>
      <c r="C134" s="199"/>
      <c r="D134" s="205">
        <f>D135+D136</f>
        <v>5552625.9100000001</v>
      </c>
      <c r="E134" s="205">
        <f t="shared" ref="E134:F134" si="46">E135+E136</f>
        <v>0</v>
      </c>
      <c r="F134" s="205">
        <f t="shared" si="46"/>
        <v>5552625.9100000001</v>
      </c>
    </row>
    <row r="135" spans="1:6" ht="63.75" customHeight="1">
      <c r="A135" s="27" t="s">
        <v>214</v>
      </c>
      <c r="B135" s="49">
        <v>1720120410</v>
      </c>
      <c r="C135" s="199">
        <v>200</v>
      </c>
      <c r="D135" s="205">
        <v>79996.490000000005</v>
      </c>
      <c r="E135" s="96">
        <v>-0.01</v>
      </c>
      <c r="F135" s="205">
        <f>D135+E135</f>
        <v>79996.48000000001</v>
      </c>
    </row>
    <row r="136" spans="1:6" ht="80.25" customHeight="1">
      <c r="A136" s="27" t="s">
        <v>822</v>
      </c>
      <c r="B136" s="49" t="s">
        <v>819</v>
      </c>
      <c r="C136" s="199">
        <v>200</v>
      </c>
      <c r="D136" s="205">
        <v>5472629.4199999999</v>
      </c>
      <c r="E136" s="96">
        <v>0.01</v>
      </c>
      <c r="F136" s="205">
        <f>D136+E136</f>
        <v>5472629.4299999997</v>
      </c>
    </row>
    <row r="137" spans="1:6" ht="39.75" customHeight="1">
      <c r="A137" s="71" t="s">
        <v>675</v>
      </c>
      <c r="B137" s="60">
        <v>2000000000</v>
      </c>
      <c r="C137" s="199"/>
      <c r="D137" s="95">
        <f>D138</f>
        <v>30000</v>
      </c>
      <c r="E137" s="95">
        <f t="shared" ref="E137:F139" si="47">E138</f>
        <v>0</v>
      </c>
      <c r="F137" s="95">
        <f t="shared" si="47"/>
        <v>30000</v>
      </c>
    </row>
    <row r="138" spans="1:6" ht="36.75" customHeight="1">
      <c r="A138" s="50" t="s">
        <v>676</v>
      </c>
      <c r="B138" s="28">
        <v>2010000000</v>
      </c>
      <c r="C138" s="199"/>
      <c r="D138" s="205">
        <f>D139</f>
        <v>30000</v>
      </c>
      <c r="E138" s="205">
        <f t="shared" si="47"/>
        <v>0</v>
      </c>
      <c r="F138" s="205">
        <f t="shared" si="47"/>
        <v>30000</v>
      </c>
    </row>
    <row r="139" spans="1:6" ht="25.5" customHeight="1">
      <c r="A139" s="50" t="s">
        <v>677</v>
      </c>
      <c r="B139" s="28">
        <v>2010100000</v>
      </c>
      <c r="C139" s="199"/>
      <c r="D139" s="205">
        <f>D140</f>
        <v>30000</v>
      </c>
      <c r="E139" s="205">
        <f t="shared" si="47"/>
        <v>0</v>
      </c>
      <c r="F139" s="205">
        <f t="shared" si="47"/>
        <v>30000</v>
      </c>
    </row>
    <row r="140" spans="1:6" ht="51" customHeight="1">
      <c r="A140" s="50" t="s">
        <v>678</v>
      </c>
      <c r="B140" s="28">
        <v>2010100940</v>
      </c>
      <c r="C140" s="199">
        <v>200</v>
      </c>
      <c r="D140" s="205">
        <v>30000</v>
      </c>
      <c r="E140" s="96"/>
      <c r="F140" s="205">
        <f>D140+E140</f>
        <v>30000</v>
      </c>
    </row>
    <row r="141" spans="1:6" ht="27" customHeight="1">
      <c r="A141" s="54" t="s">
        <v>711</v>
      </c>
      <c r="B141" s="61" t="s">
        <v>546</v>
      </c>
      <c r="C141" s="28"/>
      <c r="D141" s="95">
        <f>D142+D156+D169+D173+D194+D202+D213+D218+D223</f>
        <v>145073137.93000001</v>
      </c>
      <c r="E141" s="95">
        <f t="shared" ref="E141:F141" si="48">E142+E156+E169+E173+E194+E202+E213+E218+E223</f>
        <v>-497800</v>
      </c>
      <c r="F141" s="95">
        <f t="shared" si="48"/>
        <v>144575337.93000001</v>
      </c>
    </row>
    <row r="142" spans="1:6" ht="14.25">
      <c r="A142" s="54" t="s">
        <v>81</v>
      </c>
      <c r="B142" s="61" t="s">
        <v>547</v>
      </c>
      <c r="C142" s="60"/>
      <c r="D142" s="95">
        <f>D143+D153</f>
        <v>18439847.039999999</v>
      </c>
      <c r="E142" s="95">
        <f t="shared" ref="E142:F142" si="49">E143+E153</f>
        <v>0</v>
      </c>
      <c r="F142" s="95">
        <f t="shared" si="49"/>
        <v>18439847.039999999</v>
      </c>
    </row>
    <row r="143" spans="1:6" ht="25.5">
      <c r="A143" s="57" t="s">
        <v>82</v>
      </c>
      <c r="B143" s="197" t="s">
        <v>548</v>
      </c>
      <c r="C143" s="49"/>
      <c r="D143" s="205">
        <f>D146+D147+D148+D145+D149+D150+D151+D144+D152</f>
        <v>18344747.039999999</v>
      </c>
      <c r="E143" s="205">
        <f t="shared" ref="E143:F143" si="50">E146+E147+E148+E145+E149+E150+E151+E144+E152</f>
        <v>0</v>
      </c>
      <c r="F143" s="205">
        <f t="shared" si="50"/>
        <v>18344747.039999999</v>
      </c>
    </row>
    <row r="144" spans="1:6" ht="41.25" customHeight="1">
      <c r="A144" s="69" t="s">
        <v>798</v>
      </c>
      <c r="B144" s="197" t="s">
        <v>751</v>
      </c>
      <c r="C144" s="49">
        <v>200</v>
      </c>
      <c r="D144" s="205">
        <v>500000</v>
      </c>
      <c r="E144" s="205"/>
      <c r="F144" s="205">
        <f>D144+E144</f>
        <v>500000</v>
      </c>
    </row>
    <row r="145" spans="1:6" ht="50.25" customHeight="1">
      <c r="A145" s="69" t="s">
        <v>750</v>
      </c>
      <c r="B145" s="197" t="s">
        <v>751</v>
      </c>
      <c r="C145" s="49">
        <v>600</v>
      </c>
      <c r="D145" s="205">
        <v>1450000</v>
      </c>
      <c r="E145" s="205"/>
      <c r="F145" s="205">
        <f>D145+E145</f>
        <v>1450000</v>
      </c>
    </row>
    <row r="146" spans="1:6" ht="39.75" customHeight="1">
      <c r="A146" s="29" t="s">
        <v>712</v>
      </c>
      <c r="B146" s="197" t="s">
        <v>549</v>
      </c>
      <c r="C146" s="199">
        <v>200</v>
      </c>
      <c r="D146" s="205">
        <v>3582700</v>
      </c>
      <c r="E146" s="96"/>
      <c r="F146" s="205">
        <f>D146+E146</f>
        <v>3582700</v>
      </c>
    </row>
    <row r="147" spans="1:6" ht="54" customHeight="1">
      <c r="A147" s="29" t="s">
        <v>713</v>
      </c>
      <c r="B147" s="197" t="s">
        <v>549</v>
      </c>
      <c r="C147" s="199">
        <v>600</v>
      </c>
      <c r="D147" s="205">
        <v>5826860</v>
      </c>
      <c r="E147" s="96"/>
      <c r="F147" s="205">
        <f>D147+E147</f>
        <v>5826860</v>
      </c>
    </row>
    <row r="148" spans="1:6" ht="39.75" customHeight="1">
      <c r="A148" s="50" t="s">
        <v>714</v>
      </c>
      <c r="B148" s="197" t="s">
        <v>550</v>
      </c>
      <c r="C148" s="199">
        <v>200</v>
      </c>
      <c r="D148" s="205">
        <v>1094874.75</v>
      </c>
      <c r="E148" s="96"/>
      <c r="F148" s="205">
        <f>D148+E148</f>
        <v>1094874.75</v>
      </c>
    </row>
    <row r="149" spans="1:6" ht="79.5" customHeight="1">
      <c r="A149" s="57" t="s">
        <v>755</v>
      </c>
      <c r="B149" s="197" t="s">
        <v>752</v>
      </c>
      <c r="C149" s="199">
        <v>600</v>
      </c>
      <c r="D149" s="205">
        <v>1117171.53</v>
      </c>
      <c r="E149" s="96"/>
      <c r="F149" s="205">
        <f t="shared" ref="F149:F152" si="51">D149+E149</f>
        <v>1117171.53</v>
      </c>
    </row>
    <row r="150" spans="1:6" ht="70.5" customHeight="1">
      <c r="A150" s="57" t="s">
        <v>756</v>
      </c>
      <c r="B150" s="197" t="s">
        <v>753</v>
      </c>
      <c r="C150" s="199">
        <v>600</v>
      </c>
      <c r="D150" s="96">
        <v>2259401.11</v>
      </c>
      <c r="E150" s="96"/>
      <c r="F150" s="205">
        <f t="shared" si="51"/>
        <v>2259401.11</v>
      </c>
    </row>
    <row r="151" spans="1:6" ht="51.75" customHeight="1">
      <c r="A151" s="29" t="s">
        <v>775</v>
      </c>
      <c r="B151" s="197" t="s">
        <v>754</v>
      </c>
      <c r="C151" s="199">
        <v>200</v>
      </c>
      <c r="D151" s="205">
        <v>2261214.4</v>
      </c>
      <c r="E151" s="96"/>
      <c r="F151" s="205">
        <f t="shared" si="51"/>
        <v>2261214.4</v>
      </c>
    </row>
    <row r="152" spans="1:6" ht="52.5" customHeight="1">
      <c r="A152" s="29" t="s">
        <v>826</v>
      </c>
      <c r="B152" s="207" t="s">
        <v>824</v>
      </c>
      <c r="C152" s="194">
        <v>200</v>
      </c>
      <c r="D152" s="205">
        <v>252525.25</v>
      </c>
      <c r="E152" s="141"/>
      <c r="F152" s="205">
        <f t="shared" si="51"/>
        <v>252525.25</v>
      </c>
    </row>
    <row r="153" spans="1:6" ht="28.5" customHeight="1">
      <c r="A153" s="29" t="s">
        <v>90</v>
      </c>
      <c r="B153" s="197" t="s">
        <v>551</v>
      </c>
      <c r="C153" s="199"/>
      <c r="D153" s="205">
        <f>D154+D155</f>
        <v>95100</v>
      </c>
      <c r="E153" s="205">
        <f>E154+E155</f>
        <v>0</v>
      </c>
      <c r="F153" s="205">
        <f>F154+F155</f>
        <v>95100</v>
      </c>
    </row>
    <row r="154" spans="1:6" ht="28.5" customHeight="1">
      <c r="A154" s="29" t="s">
        <v>152</v>
      </c>
      <c r="B154" s="197" t="s">
        <v>552</v>
      </c>
      <c r="C154" s="51">
        <v>200</v>
      </c>
      <c r="D154" s="205">
        <v>45100</v>
      </c>
      <c r="E154" s="141"/>
      <c r="F154" s="205">
        <f>D154+E154</f>
        <v>45100</v>
      </c>
    </row>
    <row r="155" spans="1:6" ht="25.5">
      <c r="A155" s="29" t="s">
        <v>679</v>
      </c>
      <c r="B155" s="197" t="s">
        <v>552</v>
      </c>
      <c r="C155" s="51">
        <v>300</v>
      </c>
      <c r="D155" s="205">
        <v>50000</v>
      </c>
      <c r="E155" s="141"/>
      <c r="F155" s="205">
        <f>D155+E155</f>
        <v>50000</v>
      </c>
    </row>
    <row r="156" spans="1:6" ht="30" customHeight="1">
      <c r="A156" s="62" t="s">
        <v>91</v>
      </c>
      <c r="B156" s="55" t="s">
        <v>553</v>
      </c>
      <c r="C156" s="51"/>
      <c r="D156" s="95">
        <f t="shared" ref="D156:F156" si="52">D157</f>
        <v>3138564.57</v>
      </c>
      <c r="E156" s="95">
        <f t="shared" si="52"/>
        <v>0</v>
      </c>
      <c r="F156" s="95">
        <f t="shared" si="52"/>
        <v>3138564.57</v>
      </c>
    </row>
    <row r="157" spans="1:6" ht="27" customHeight="1">
      <c r="A157" s="29" t="s">
        <v>92</v>
      </c>
      <c r="B157" s="197" t="s">
        <v>554</v>
      </c>
      <c r="C157" s="51"/>
      <c r="D157" s="205">
        <f>SUM(D164:D168)+D158+D159+D160+D161+D162+D163</f>
        <v>3138564.57</v>
      </c>
      <c r="E157" s="205">
        <f t="shared" ref="E157:F157" si="53">SUM(E164:E168)+E158+E159+E160+E161+E162+E163</f>
        <v>0</v>
      </c>
      <c r="F157" s="205">
        <f t="shared" si="53"/>
        <v>3138564.57</v>
      </c>
    </row>
    <row r="158" spans="1:6" ht="51.75" customHeight="1">
      <c r="A158" s="29" t="s">
        <v>541</v>
      </c>
      <c r="B158" s="197" t="s">
        <v>570</v>
      </c>
      <c r="C158" s="51">
        <v>200</v>
      </c>
      <c r="D158" s="205">
        <v>455700</v>
      </c>
      <c r="E158" s="141"/>
      <c r="F158" s="205">
        <f>D158+E158</f>
        <v>455700</v>
      </c>
    </row>
    <row r="159" spans="1:6" ht="53.25" customHeight="1">
      <c r="A159" s="29" t="s">
        <v>542</v>
      </c>
      <c r="B159" s="197" t="s">
        <v>570</v>
      </c>
      <c r="C159" s="51">
        <v>600</v>
      </c>
      <c r="D159" s="205">
        <v>1222564.44</v>
      </c>
      <c r="E159" s="141"/>
      <c r="F159" s="205">
        <f>D159+E159</f>
        <v>1222564.44</v>
      </c>
    </row>
    <row r="160" spans="1:6" ht="40.5" customHeight="1">
      <c r="A160" s="29" t="s">
        <v>791</v>
      </c>
      <c r="B160" s="197" t="s">
        <v>757</v>
      </c>
      <c r="C160" s="51">
        <v>200</v>
      </c>
      <c r="D160" s="205">
        <v>164832</v>
      </c>
      <c r="E160" s="141"/>
      <c r="F160" s="205">
        <f t="shared" ref="F160:F163" si="54">D160+E160</f>
        <v>164832</v>
      </c>
    </row>
    <row r="161" spans="1:6" ht="56.25" customHeight="1">
      <c r="A161" s="29" t="s">
        <v>792</v>
      </c>
      <c r="B161" s="197" t="s">
        <v>757</v>
      </c>
      <c r="C161" s="51">
        <v>600</v>
      </c>
      <c r="D161" s="205">
        <v>521724</v>
      </c>
      <c r="E161" s="141"/>
      <c r="F161" s="205">
        <f t="shared" si="54"/>
        <v>521724</v>
      </c>
    </row>
    <row r="162" spans="1:6" ht="56.25" customHeight="1">
      <c r="A162" s="29" t="s">
        <v>799</v>
      </c>
      <c r="B162" s="197" t="s">
        <v>800</v>
      </c>
      <c r="C162" s="51">
        <v>200</v>
      </c>
      <c r="D162" s="205">
        <v>9400</v>
      </c>
      <c r="E162" s="141"/>
      <c r="F162" s="205">
        <f t="shared" si="54"/>
        <v>9400</v>
      </c>
    </row>
    <row r="163" spans="1:6" ht="54" customHeight="1">
      <c r="A163" s="29" t="s">
        <v>801</v>
      </c>
      <c r="B163" s="197" t="s">
        <v>800</v>
      </c>
      <c r="C163" s="51">
        <v>600</v>
      </c>
      <c r="D163" s="205">
        <v>28700</v>
      </c>
      <c r="E163" s="141"/>
      <c r="F163" s="205">
        <f t="shared" si="54"/>
        <v>28700</v>
      </c>
    </row>
    <row r="164" spans="1:6" ht="78" customHeight="1">
      <c r="A164" s="48" t="s">
        <v>153</v>
      </c>
      <c r="B164" s="197" t="s">
        <v>555</v>
      </c>
      <c r="C164" s="199">
        <v>200</v>
      </c>
      <c r="D164" s="205">
        <v>72690</v>
      </c>
      <c r="E164" s="96"/>
      <c r="F164" s="205">
        <f>D164+E164</f>
        <v>72690</v>
      </c>
    </row>
    <row r="165" spans="1:6" ht="93.75" customHeight="1">
      <c r="A165" s="48" t="s">
        <v>523</v>
      </c>
      <c r="B165" s="197" t="s">
        <v>555</v>
      </c>
      <c r="C165" s="198">
        <v>600</v>
      </c>
      <c r="D165" s="200">
        <v>36345</v>
      </c>
      <c r="E165" s="142"/>
      <c r="F165" s="205">
        <f>D165+E165</f>
        <v>36345</v>
      </c>
    </row>
    <row r="166" spans="1:6" ht="15" customHeight="1">
      <c r="A166" s="252" t="s">
        <v>341</v>
      </c>
      <c r="B166" s="254" t="s">
        <v>556</v>
      </c>
      <c r="C166" s="256">
        <v>200</v>
      </c>
      <c r="D166" s="258">
        <v>24841</v>
      </c>
      <c r="E166" s="267"/>
      <c r="F166" s="258">
        <f>D166+E166</f>
        <v>24841</v>
      </c>
    </row>
    <row r="167" spans="1:6" ht="87" customHeight="1">
      <c r="A167" s="253"/>
      <c r="B167" s="255"/>
      <c r="C167" s="257"/>
      <c r="D167" s="259"/>
      <c r="E167" s="268"/>
      <c r="F167" s="259"/>
    </row>
    <row r="168" spans="1:6" ht="77.25" customHeight="1">
      <c r="A168" s="50" t="s">
        <v>342</v>
      </c>
      <c r="B168" s="197" t="s">
        <v>557</v>
      </c>
      <c r="C168" s="199">
        <v>300</v>
      </c>
      <c r="D168" s="205">
        <v>601768.13</v>
      </c>
      <c r="E168" s="96"/>
      <c r="F168" s="205">
        <f>D168+E168</f>
        <v>601768.13</v>
      </c>
    </row>
    <row r="169" spans="1:6" ht="18" customHeight="1">
      <c r="A169" s="59" t="s">
        <v>139</v>
      </c>
      <c r="B169" s="55" t="s">
        <v>558</v>
      </c>
      <c r="C169" s="63"/>
      <c r="D169" s="95">
        <f t="shared" ref="D169:F169" si="55">D170</f>
        <v>506400</v>
      </c>
      <c r="E169" s="95">
        <f t="shared" si="55"/>
        <v>0</v>
      </c>
      <c r="F169" s="95">
        <f t="shared" si="55"/>
        <v>506400</v>
      </c>
    </row>
    <row r="170" spans="1:6" ht="28.5" customHeight="1">
      <c r="A170" s="29" t="s">
        <v>140</v>
      </c>
      <c r="B170" s="197" t="s">
        <v>559</v>
      </c>
      <c r="C170" s="199"/>
      <c r="D170" s="205">
        <f t="shared" ref="D170:F170" si="56">D171+D172</f>
        <v>506400</v>
      </c>
      <c r="E170" s="205">
        <f t="shared" si="56"/>
        <v>0</v>
      </c>
      <c r="F170" s="205">
        <f t="shared" si="56"/>
        <v>506400</v>
      </c>
    </row>
    <row r="171" spans="1:6" ht="54.75" customHeight="1">
      <c r="A171" s="29" t="s">
        <v>154</v>
      </c>
      <c r="B171" s="197" t="s">
        <v>560</v>
      </c>
      <c r="C171" s="199">
        <v>200</v>
      </c>
      <c r="D171" s="205">
        <v>466400</v>
      </c>
      <c r="E171" s="96"/>
      <c r="F171" s="205">
        <f>D171+E171</f>
        <v>466400</v>
      </c>
    </row>
    <row r="172" spans="1:6" ht="52.5" customHeight="1">
      <c r="A172" s="29" t="s">
        <v>141</v>
      </c>
      <c r="B172" s="197" t="s">
        <v>560</v>
      </c>
      <c r="C172" s="199">
        <v>600</v>
      </c>
      <c r="D172" s="205">
        <v>40000</v>
      </c>
      <c r="E172" s="96"/>
      <c r="F172" s="205">
        <f>D172+E172</f>
        <v>40000</v>
      </c>
    </row>
    <row r="173" spans="1:6" ht="28.5" customHeight="1">
      <c r="A173" s="59" t="s">
        <v>93</v>
      </c>
      <c r="B173" s="55" t="s">
        <v>561</v>
      </c>
      <c r="C173" s="199"/>
      <c r="D173" s="95">
        <f t="shared" ref="D173:F173" si="57">D174+D182</f>
        <v>49206694</v>
      </c>
      <c r="E173" s="95">
        <f t="shared" si="57"/>
        <v>-497800</v>
      </c>
      <c r="F173" s="95">
        <f t="shared" si="57"/>
        <v>48708894</v>
      </c>
    </row>
    <row r="174" spans="1:6" ht="19.5" customHeight="1">
      <c r="A174" s="29" t="s">
        <v>94</v>
      </c>
      <c r="B174" s="197" t="s">
        <v>562</v>
      </c>
      <c r="C174" s="199"/>
      <c r="D174" s="205">
        <f>D175+D176+D177+D178+D179+D180+D181</f>
        <v>8902096</v>
      </c>
      <c r="E174" s="205">
        <f t="shared" ref="E174:F174" si="58">E175+E176+E177+E178+E179+E180+E181</f>
        <v>-417530</v>
      </c>
      <c r="F174" s="205">
        <f t="shared" si="58"/>
        <v>8484566</v>
      </c>
    </row>
    <row r="175" spans="1:6" ht="79.5" customHeight="1">
      <c r="A175" s="29" t="s">
        <v>83</v>
      </c>
      <c r="B175" s="197" t="s">
        <v>563</v>
      </c>
      <c r="C175" s="199">
        <v>100</v>
      </c>
      <c r="D175" s="205">
        <v>1732400</v>
      </c>
      <c r="E175" s="96"/>
      <c r="F175" s="205">
        <f t="shared" ref="F175:F181" si="59">D175+E175</f>
        <v>1732400</v>
      </c>
    </row>
    <row r="176" spans="1:6" ht="57.75" customHeight="1">
      <c r="A176" s="29" t="s">
        <v>155</v>
      </c>
      <c r="B176" s="196" t="s">
        <v>563</v>
      </c>
      <c r="C176" s="199">
        <v>200</v>
      </c>
      <c r="D176" s="205">
        <v>3425100</v>
      </c>
      <c r="E176" s="96"/>
      <c r="F176" s="205">
        <f t="shared" si="59"/>
        <v>3425100</v>
      </c>
    </row>
    <row r="177" spans="1:6" ht="43.5" customHeight="1">
      <c r="A177" s="29" t="s">
        <v>84</v>
      </c>
      <c r="B177" s="197" t="s">
        <v>563</v>
      </c>
      <c r="C177" s="199">
        <v>800</v>
      </c>
      <c r="D177" s="205">
        <v>188800</v>
      </c>
      <c r="E177" s="96"/>
      <c r="F177" s="205">
        <f t="shared" si="59"/>
        <v>188800</v>
      </c>
    </row>
    <row r="178" spans="1:6" ht="40.5" customHeight="1">
      <c r="A178" s="29" t="s">
        <v>156</v>
      </c>
      <c r="B178" s="197" t="s">
        <v>564</v>
      </c>
      <c r="C178" s="199">
        <v>200</v>
      </c>
      <c r="D178" s="205">
        <v>1413400</v>
      </c>
      <c r="E178" s="96">
        <v>-417530</v>
      </c>
      <c r="F178" s="205">
        <f t="shared" si="59"/>
        <v>995870</v>
      </c>
    </row>
    <row r="179" spans="1:6" ht="25.5">
      <c r="A179" s="29" t="s">
        <v>157</v>
      </c>
      <c r="B179" s="197" t="s">
        <v>565</v>
      </c>
      <c r="C179" s="199">
        <v>200</v>
      </c>
      <c r="D179" s="205">
        <v>1371500</v>
      </c>
      <c r="E179" s="96"/>
      <c r="F179" s="205">
        <f t="shared" si="59"/>
        <v>1371500</v>
      </c>
    </row>
    <row r="180" spans="1:6" ht="65.25" customHeight="1">
      <c r="A180" s="56" t="s">
        <v>493</v>
      </c>
      <c r="B180" s="197" t="s">
        <v>566</v>
      </c>
      <c r="C180" s="199">
        <v>100</v>
      </c>
      <c r="D180" s="205">
        <v>572294</v>
      </c>
      <c r="E180" s="96"/>
      <c r="F180" s="205">
        <f t="shared" si="59"/>
        <v>572294</v>
      </c>
    </row>
    <row r="181" spans="1:6" ht="66" customHeight="1">
      <c r="A181" s="56" t="s">
        <v>494</v>
      </c>
      <c r="B181" s="197" t="s">
        <v>567</v>
      </c>
      <c r="C181" s="199">
        <v>100</v>
      </c>
      <c r="D181" s="205">
        <v>198602</v>
      </c>
      <c r="E181" s="96"/>
      <c r="F181" s="205">
        <f t="shared" si="59"/>
        <v>198602</v>
      </c>
    </row>
    <row r="182" spans="1:6" ht="15.75" customHeight="1">
      <c r="A182" s="29" t="s">
        <v>95</v>
      </c>
      <c r="B182" s="197" t="s">
        <v>568</v>
      </c>
      <c r="C182" s="199"/>
      <c r="D182" s="205">
        <f>D183+D184+D185+D186+D187+D188+D189+D190+D191+D192+D193</f>
        <v>40304598</v>
      </c>
      <c r="E182" s="205">
        <f t="shared" ref="E182:F182" si="60">E183+E184+E185+E186+E187+E188+E189+E190+E191+E192+E193</f>
        <v>-80270</v>
      </c>
      <c r="F182" s="205">
        <f t="shared" si="60"/>
        <v>40224328</v>
      </c>
    </row>
    <row r="183" spans="1:6" ht="79.5" customHeight="1">
      <c r="A183" s="29" t="s">
        <v>85</v>
      </c>
      <c r="B183" s="196" t="s">
        <v>569</v>
      </c>
      <c r="C183" s="198">
        <v>100</v>
      </c>
      <c r="D183" s="205">
        <v>1090200</v>
      </c>
      <c r="E183" s="202"/>
      <c r="F183" s="205">
        <f t="shared" ref="F183:F193" si="61">D183+E183</f>
        <v>1090200</v>
      </c>
    </row>
    <row r="184" spans="1:6" ht="54.75" customHeight="1">
      <c r="A184" s="57" t="s">
        <v>158</v>
      </c>
      <c r="B184" s="196" t="s">
        <v>569</v>
      </c>
      <c r="C184" s="199">
        <v>200</v>
      </c>
      <c r="D184" s="205">
        <v>10120320.23</v>
      </c>
      <c r="E184" s="96"/>
      <c r="F184" s="205">
        <f t="shared" si="61"/>
        <v>10120320.23</v>
      </c>
    </row>
    <row r="185" spans="1:6" ht="53.25" customHeight="1">
      <c r="A185" s="57" t="s">
        <v>86</v>
      </c>
      <c r="B185" s="196" t="s">
        <v>569</v>
      </c>
      <c r="C185" s="199">
        <v>600</v>
      </c>
      <c r="D185" s="205">
        <v>17594869.77</v>
      </c>
      <c r="E185" s="96">
        <v>161000</v>
      </c>
      <c r="F185" s="205">
        <f t="shared" si="61"/>
        <v>17755869.77</v>
      </c>
    </row>
    <row r="186" spans="1:6" ht="41.25" customHeight="1">
      <c r="A186" s="57" t="s">
        <v>87</v>
      </c>
      <c r="B186" s="196" t="s">
        <v>569</v>
      </c>
      <c r="C186" s="199">
        <v>800</v>
      </c>
      <c r="D186" s="205">
        <v>651200</v>
      </c>
      <c r="E186" s="96"/>
      <c r="F186" s="205">
        <f t="shared" si="61"/>
        <v>651200</v>
      </c>
    </row>
    <row r="187" spans="1:6" ht="64.5" customHeight="1">
      <c r="A187" s="29" t="s">
        <v>88</v>
      </c>
      <c r="B187" s="197" t="s">
        <v>571</v>
      </c>
      <c r="C187" s="199">
        <v>100</v>
      </c>
      <c r="D187" s="205">
        <v>6819300</v>
      </c>
      <c r="E187" s="96"/>
      <c r="F187" s="205">
        <f t="shared" si="61"/>
        <v>6819300</v>
      </c>
    </row>
    <row r="188" spans="1:6" ht="30.75" customHeight="1">
      <c r="A188" s="57" t="s">
        <v>159</v>
      </c>
      <c r="B188" s="197" t="s">
        <v>571</v>
      </c>
      <c r="C188" s="199">
        <v>200</v>
      </c>
      <c r="D188" s="205">
        <v>1544900</v>
      </c>
      <c r="E188" s="96"/>
      <c r="F188" s="205">
        <f t="shared" si="61"/>
        <v>1544900</v>
      </c>
    </row>
    <row r="189" spans="1:6" ht="29.25" customHeight="1">
      <c r="A189" s="57" t="s">
        <v>89</v>
      </c>
      <c r="B189" s="197" t="s">
        <v>571</v>
      </c>
      <c r="C189" s="199">
        <v>800</v>
      </c>
      <c r="D189" s="205">
        <v>5800</v>
      </c>
      <c r="E189" s="96"/>
      <c r="F189" s="205">
        <f t="shared" si="61"/>
        <v>5800</v>
      </c>
    </row>
    <row r="190" spans="1:6" ht="41.25" customHeight="1">
      <c r="A190" s="29" t="s">
        <v>156</v>
      </c>
      <c r="B190" s="197" t="s">
        <v>572</v>
      </c>
      <c r="C190" s="199">
        <v>200</v>
      </c>
      <c r="D190" s="205">
        <v>803300</v>
      </c>
      <c r="E190" s="96">
        <v>-241270</v>
      </c>
      <c r="F190" s="205">
        <f t="shared" si="61"/>
        <v>562030</v>
      </c>
    </row>
    <row r="191" spans="1:6" ht="25.5">
      <c r="A191" s="29" t="s">
        <v>157</v>
      </c>
      <c r="B191" s="197" t="s">
        <v>573</v>
      </c>
      <c r="C191" s="199">
        <v>200</v>
      </c>
      <c r="D191" s="205">
        <v>814800</v>
      </c>
      <c r="E191" s="96"/>
      <c r="F191" s="205">
        <f t="shared" si="61"/>
        <v>814800</v>
      </c>
    </row>
    <row r="192" spans="1:6" ht="66.75" customHeight="1">
      <c r="A192" s="56" t="s">
        <v>493</v>
      </c>
      <c r="B192" s="197" t="s">
        <v>574</v>
      </c>
      <c r="C192" s="199">
        <v>100</v>
      </c>
      <c r="D192" s="205">
        <v>72245</v>
      </c>
      <c r="E192" s="96"/>
      <c r="F192" s="205">
        <f t="shared" si="61"/>
        <v>72245</v>
      </c>
    </row>
    <row r="193" spans="1:6" ht="67.5" customHeight="1">
      <c r="A193" s="56" t="s">
        <v>494</v>
      </c>
      <c r="B193" s="197" t="s">
        <v>575</v>
      </c>
      <c r="C193" s="199">
        <v>100</v>
      </c>
      <c r="D193" s="205">
        <v>787663</v>
      </c>
      <c r="E193" s="96"/>
      <c r="F193" s="205">
        <f t="shared" si="61"/>
        <v>787663</v>
      </c>
    </row>
    <row r="194" spans="1:6" ht="42" customHeight="1">
      <c r="A194" s="64" t="s">
        <v>715</v>
      </c>
      <c r="B194" s="65" t="s">
        <v>576</v>
      </c>
      <c r="C194" s="199"/>
      <c r="D194" s="95">
        <f t="shared" ref="D194:F194" si="62">D195+D198</f>
        <v>67613150.25</v>
      </c>
      <c r="E194" s="95">
        <f t="shared" si="62"/>
        <v>0</v>
      </c>
      <c r="F194" s="95">
        <f t="shared" si="62"/>
        <v>67613150.25</v>
      </c>
    </row>
    <row r="195" spans="1:6" ht="21" customHeight="1">
      <c r="A195" s="29" t="s">
        <v>94</v>
      </c>
      <c r="B195" s="197" t="s">
        <v>577</v>
      </c>
      <c r="C195" s="199"/>
      <c r="D195" s="205">
        <f t="shared" ref="D195:F195" si="63">D196+D197</f>
        <v>8429371</v>
      </c>
      <c r="E195" s="205">
        <f t="shared" si="63"/>
        <v>0</v>
      </c>
      <c r="F195" s="205">
        <f t="shared" si="63"/>
        <v>8429371</v>
      </c>
    </row>
    <row r="196" spans="1:6" ht="130.5" customHeight="1">
      <c r="A196" s="29" t="s">
        <v>543</v>
      </c>
      <c r="B196" s="197" t="s">
        <v>578</v>
      </c>
      <c r="C196" s="199">
        <v>100</v>
      </c>
      <c r="D196" s="205">
        <v>8378775</v>
      </c>
      <c r="E196" s="96"/>
      <c r="F196" s="205">
        <f>D196+E196</f>
        <v>8378775</v>
      </c>
    </row>
    <row r="197" spans="1:6" ht="104.25" customHeight="1">
      <c r="A197" s="29" t="s">
        <v>532</v>
      </c>
      <c r="B197" s="197" t="s">
        <v>578</v>
      </c>
      <c r="C197" s="199">
        <v>200</v>
      </c>
      <c r="D197" s="205">
        <v>50596</v>
      </c>
      <c r="E197" s="96"/>
      <c r="F197" s="205">
        <f>D197+E197</f>
        <v>50596</v>
      </c>
    </row>
    <row r="198" spans="1:6" ht="15" customHeight="1">
      <c r="A198" s="29" t="s">
        <v>96</v>
      </c>
      <c r="B198" s="197" t="s">
        <v>579</v>
      </c>
      <c r="C198" s="198"/>
      <c r="D198" s="205">
        <f t="shared" ref="D198:F198" si="64">D199+D200+D201</f>
        <v>59183779.25</v>
      </c>
      <c r="E198" s="205">
        <f t="shared" si="64"/>
        <v>0</v>
      </c>
      <c r="F198" s="205">
        <f t="shared" si="64"/>
        <v>59183779.25</v>
      </c>
    </row>
    <row r="199" spans="1:6" ht="157.5" customHeight="1">
      <c r="A199" s="29" t="s">
        <v>343</v>
      </c>
      <c r="B199" s="197" t="s">
        <v>580</v>
      </c>
      <c r="C199" s="199">
        <v>100</v>
      </c>
      <c r="D199" s="205">
        <v>15849264.25</v>
      </c>
      <c r="E199" s="96"/>
      <c r="F199" s="205">
        <f>D199+E199</f>
        <v>15849264.25</v>
      </c>
    </row>
    <row r="200" spans="1:6" ht="129.75" customHeight="1">
      <c r="A200" s="29" t="s">
        <v>533</v>
      </c>
      <c r="B200" s="197" t="s">
        <v>580</v>
      </c>
      <c r="C200" s="199">
        <v>200</v>
      </c>
      <c r="D200" s="205">
        <v>210401</v>
      </c>
      <c r="E200" s="96"/>
      <c r="F200" s="205">
        <f>D200+E200</f>
        <v>210401</v>
      </c>
    </row>
    <row r="201" spans="1:6" ht="130.5" customHeight="1">
      <c r="A201" s="57" t="s">
        <v>534</v>
      </c>
      <c r="B201" s="197" t="s">
        <v>580</v>
      </c>
      <c r="C201" s="199">
        <v>600</v>
      </c>
      <c r="D201" s="205">
        <v>43124114</v>
      </c>
      <c r="E201" s="96"/>
      <c r="F201" s="205">
        <f>D201+E201</f>
        <v>43124114</v>
      </c>
    </row>
    <row r="202" spans="1:6" ht="26.25" customHeight="1">
      <c r="A202" s="62" t="s">
        <v>97</v>
      </c>
      <c r="B202" s="55" t="s">
        <v>581</v>
      </c>
      <c r="C202" s="199"/>
      <c r="D202" s="95">
        <f t="shared" ref="D202:F202" si="65">D203</f>
        <v>4969192.07</v>
      </c>
      <c r="E202" s="95">
        <f t="shared" si="65"/>
        <v>0</v>
      </c>
      <c r="F202" s="95">
        <f t="shared" si="65"/>
        <v>4969192.07</v>
      </c>
    </row>
    <row r="203" spans="1:6" ht="27" customHeight="1">
      <c r="A203" s="29" t="s">
        <v>98</v>
      </c>
      <c r="B203" s="197" t="s">
        <v>582</v>
      </c>
      <c r="C203" s="199"/>
      <c r="D203" s="96">
        <f>D204+D205+D206+D207+D210+D211+D212+D208+D209</f>
        <v>4969192.07</v>
      </c>
      <c r="E203" s="96">
        <f t="shared" ref="E203:F203" si="66">E204+E205+E206+E207+E210+E211+E212+E208+E209</f>
        <v>0</v>
      </c>
      <c r="F203" s="96">
        <f t="shared" si="66"/>
        <v>4969192.07</v>
      </c>
    </row>
    <row r="204" spans="1:6" ht="65.25" customHeight="1">
      <c r="A204" s="29" t="s">
        <v>99</v>
      </c>
      <c r="B204" s="197" t="s">
        <v>583</v>
      </c>
      <c r="C204" s="199">
        <v>100</v>
      </c>
      <c r="D204" s="205">
        <v>2755689.89</v>
      </c>
      <c r="E204" s="96"/>
      <c r="F204" s="205">
        <f t="shared" ref="F204:F265" si="67">D204+E204</f>
        <v>2755689.89</v>
      </c>
    </row>
    <row r="205" spans="1:6" ht="40.5" customHeight="1">
      <c r="A205" s="29" t="s">
        <v>544</v>
      </c>
      <c r="B205" s="197" t="s">
        <v>583</v>
      </c>
      <c r="C205" s="199">
        <v>200</v>
      </c>
      <c r="D205" s="205">
        <v>819246.76</v>
      </c>
      <c r="E205" s="96"/>
      <c r="F205" s="205">
        <f t="shared" si="67"/>
        <v>819246.76</v>
      </c>
    </row>
    <row r="206" spans="1:6" ht="30" customHeight="1">
      <c r="A206" s="29" t="s">
        <v>100</v>
      </c>
      <c r="B206" s="197" t="s">
        <v>583</v>
      </c>
      <c r="C206" s="199">
        <v>800</v>
      </c>
      <c r="D206" s="205">
        <v>96800</v>
      </c>
      <c r="E206" s="96"/>
      <c r="F206" s="205">
        <f t="shared" si="67"/>
        <v>96800</v>
      </c>
    </row>
    <row r="207" spans="1:6" ht="93" customHeight="1">
      <c r="A207" s="29" t="s">
        <v>416</v>
      </c>
      <c r="B207" s="197" t="s">
        <v>584</v>
      </c>
      <c r="C207" s="199">
        <v>100</v>
      </c>
      <c r="D207" s="205">
        <v>3226.26</v>
      </c>
      <c r="E207" s="96"/>
      <c r="F207" s="205">
        <f t="shared" si="67"/>
        <v>3226.26</v>
      </c>
    </row>
    <row r="208" spans="1:6" ht="102" customHeight="1">
      <c r="A208" s="56" t="s">
        <v>692</v>
      </c>
      <c r="B208" s="197" t="s">
        <v>585</v>
      </c>
      <c r="C208" s="199">
        <v>100</v>
      </c>
      <c r="D208" s="205">
        <v>698.85</v>
      </c>
      <c r="E208" s="96"/>
      <c r="F208" s="205">
        <f t="shared" si="67"/>
        <v>698.85</v>
      </c>
    </row>
    <row r="209" spans="1:6" ht="105" customHeight="1">
      <c r="A209" s="29" t="s">
        <v>530</v>
      </c>
      <c r="B209" s="197" t="s">
        <v>586</v>
      </c>
      <c r="C209" s="199">
        <v>100</v>
      </c>
      <c r="D209" s="205">
        <v>69185.899999999994</v>
      </c>
      <c r="E209" s="96"/>
      <c r="F209" s="205">
        <f t="shared" si="67"/>
        <v>69185.899999999994</v>
      </c>
    </row>
    <row r="210" spans="1:6" ht="103.5" customHeight="1">
      <c r="A210" s="29" t="s">
        <v>417</v>
      </c>
      <c r="B210" s="197" t="s">
        <v>587</v>
      </c>
      <c r="C210" s="199">
        <v>100</v>
      </c>
      <c r="D210" s="205">
        <v>265628.40999999997</v>
      </c>
      <c r="E210" s="96"/>
      <c r="F210" s="205">
        <f t="shared" si="67"/>
        <v>265628.40999999997</v>
      </c>
    </row>
    <row r="211" spans="1:6" ht="63.75" customHeight="1">
      <c r="A211" s="56" t="s">
        <v>493</v>
      </c>
      <c r="B211" s="197" t="s">
        <v>588</v>
      </c>
      <c r="C211" s="199">
        <v>100</v>
      </c>
      <c r="D211" s="205">
        <v>679081</v>
      </c>
      <c r="E211" s="96"/>
      <c r="F211" s="205">
        <f t="shared" si="67"/>
        <v>679081</v>
      </c>
    </row>
    <row r="212" spans="1:6" ht="64.5" customHeight="1">
      <c r="A212" s="56" t="s">
        <v>494</v>
      </c>
      <c r="B212" s="197" t="s">
        <v>589</v>
      </c>
      <c r="C212" s="199">
        <v>100</v>
      </c>
      <c r="D212" s="205">
        <v>279635</v>
      </c>
      <c r="E212" s="96"/>
      <c r="F212" s="205">
        <f t="shared" si="67"/>
        <v>279635</v>
      </c>
    </row>
    <row r="213" spans="1:6" ht="27" customHeight="1">
      <c r="A213" s="62" t="s">
        <v>101</v>
      </c>
      <c r="B213" s="55" t="s">
        <v>590</v>
      </c>
      <c r="C213" s="199"/>
      <c r="D213" s="95">
        <f t="shared" ref="D213:F213" si="68">D214</f>
        <v>736890</v>
      </c>
      <c r="E213" s="95">
        <f t="shared" si="68"/>
        <v>0</v>
      </c>
      <c r="F213" s="95">
        <f t="shared" si="68"/>
        <v>736890</v>
      </c>
    </row>
    <row r="214" spans="1:6" ht="22.5" customHeight="1">
      <c r="A214" s="29" t="s">
        <v>102</v>
      </c>
      <c r="B214" s="197" t="s">
        <v>591</v>
      </c>
      <c r="C214" s="199"/>
      <c r="D214" s="205">
        <f>D215+D216+D217</f>
        <v>736890</v>
      </c>
      <c r="E214" s="205">
        <f t="shared" ref="E214:F214" si="69">E215+E216+E217</f>
        <v>0</v>
      </c>
      <c r="F214" s="205">
        <f t="shared" si="69"/>
        <v>736890</v>
      </c>
    </row>
    <row r="215" spans="1:6" ht="68.25" customHeight="1">
      <c r="A215" s="29" t="s">
        <v>684</v>
      </c>
      <c r="B215" s="197" t="s">
        <v>592</v>
      </c>
      <c r="C215" s="199">
        <v>600</v>
      </c>
      <c r="D215" s="205">
        <v>25410</v>
      </c>
      <c r="E215" s="96"/>
      <c r="F215" s="205">
        <f t="shared" si="67"/>
        <v>25410</v>
      </c>
    </row>
    <row r="216" spans="1:6" ht="51" customHeight="1">
      <c r="A216" s="58" t="s">
        <v>182</v>
      </c>
      <c r="B216" s="197" t="s">
        <v>593</v>
      </c>
      <c r="C216" s="199">
        <v>200</v>
      </c>
      <c r="D216" s="205">
        <v>215985</v>
      </c>
      <c r="E216" s="96">
        <v>-38115</v>
      </c>
      <c r="F216" s="205">
        <f t="shared" si="67"/>
        <v>177870</v>
      </c>
    </row>
    <row r="217" spans="1:6" ht="54.75" customHeight="1">
      <c r="A217" s="58" t="s">
        <v>183</v>
      </c>
      <c r="B217" s="197" t="s">
        <v>593</v>
      </c>
      <c r="C217" s="199">
        <v>600</v>
      </c>
      <c r="D217" s="205">
        <v>495495</v>
      </c>
      <c r="E217" s="96">
        <v>38115</v>
      </c>
      <c r="F217" s="205">
        <f t="shared" si="67"/>
        <v>533610</v>
      </c>
    </row>
    <row r="218" spans="1:6" ht="27.75" customHeight="1">
      <c r="A218" s="59" t="s">
        <v>522</v>
      </c>
      <c r="B218" s="66" t="s">
        <v>594</v>
      </c>
      <c r="C218" s="201"/>
      <c r="D218" s="95">
        <f t="shared" ref="D218:F218" si="70">D219</f>
        <v>270000</v>
      </c>
      <c r="E218" s="95">
        <f t="shared" si="70"/>
        <v>0</v>
      </c>
      <c r="F218" s="95">
        <f t="shared" si="70"/>
        <v>270000</v>
      </c>
    </row>
    <row r="219" spans="1:6" ht="27" customHeight="1">
      <c r="A219" s="29" t="s">
        <v>90</v>
      </c>
      <c r="B219" s="195" t="s">
        <v>595</v>
      </c>
      <c r="C219" s="201"/>
      <c r="D219" s="205">
        <f t="shared" ref="D219:F219" si="71">D220+D221+D222</f>
        <v>270000</v>
      </c>
      <c r="E219" s="205">
        <f t="shared" si="71"/>
        <v>0</v>
      </c>
      <c r="F219" s="205">
        <f t="shared" si="71"/>
        <v>270000</v>
      </c>
    </row>
    <row r="220" spans="1:6" ht="54" customHeight="1">
      <c r="A220" s="29" t="s">
        <v>104</v>
      </c>
      <c r="B220" s="195" t="s">
        <v>596</v>
      </c>
      <c r="C220" s="199">
        <v>300</v>
      </c>
      <c r="D220" s="205">
        <v>24000</v>
      </c>
      <c r="E220" s="96"/>
      <c r="F220" s="205">
        <f t="shared" si="67"/>
        <v>24000</v>
      </c>
    </row>
    <row r="221" spans="1:6" ht="30" customHeight="1">
      <c r="A221" s="29" t="s">
        <v>105</v>
      </c>
      <c r="B221" s="197" t="s">
        <v>597</v>
      </c>
      <c r="C221" s="199">
        <v>300</v>
      </c>
      <c r="D221" s="205">
        <v>126000</v>
      </c>
      <c r="E221" s="96"/>
      <c r="F221" s="205">
        <f t="shared" si="67"/>
        <v>126000</v>
      </c>
    </row>
    <row r="222" spans="1:6" ht="30.75" customHeight="1">
      <c r="A222" s="29" t="s">
        <v>106</v>
      </c>
      <c r="B222" s="197" t="s">
        <v>598</v>
      </c>
      <c r="C222" s="199">
        <v>300</v>
      </c>
      <c r="D222" s="205">
        <v>120000</v>
      </c>
      <c r="E222" s="96"/>
      <c r="F222" s="205">
        <f t="shared" si="67"/>
        <v>120000</v>
      </c>
    </row>
    <row r="223" spans="1:6" ht="41.25" customHeight="1">
      <c r="A223" s="59" t="s">
        <v>240</v>
      </c>
      <c r="B223" s="55" t="s">
        <v>599</v>
      </c>
      <c r="C223" s="199"/>
      <c r="D223" s="95">
        <f t="shared" ref="D223:F223" si="72">D224</f>
        <v>192400</v>
      </c>
      <c r="E223" s="95">
        <f t="shared" si="72"/>
        <v>0</v>
      </c>
      <c r="F223" s="95">
        <f t="shared" si="72"/>
        <v>192400</v>
      </c>
    </row>
    <row r="224" spans="1:6" ht="30" customHeight="1">
      <c r="A224" s="29" t="s">
        <v>90</v>
      </c>
      <c r="B224" s="197" t="s">
        <v>600</v>
      </c>
      <c r="C224" s="199"/>
      <c r="D224" s="205">
        <f>D226+D225</f>
        <v>192400</v>
      </c>
      <c r="E224" s="205">
        <f>E226+E225</f>
        <v>0</v>
      </c>
      <c r="F224" s="205">
        <f t="shared" si="67"/>
        <v>192400</v>
      </c>
    </row>
    <row r="225" spans="1:6" ht="66.75" customHeight="1">
      <c r="A225" s="29" t="s">
        <v>545</v>
      </c>
      <c r="B225" s="197" t="s">
        <v>601</v>
      </c>
      <c r="C225" s="199">
        <v>300</v>
      </c>
      <c r="D225" s="205">
        <v>12000</v>
      </c>
      <c r="E225" s="96"/>
      <c r="F225" s="205">
        <f t="shared" si="67"/>
        <v>12000</v>
      </c>
    </row>
    <row r="226" spans="1:6" ht="54.75" customHeight="1">
      <c r="A226" s="29" t="s">
        <v>419</v>
      </c>
      <c r="B226" s="197" t="s">
        <v>602</v>
      </c>
      <c r="C226" s="199">
        <v>200</v>
      </c>
      <c r="D226" s="205">
        <v>180400</v>
      </c>
      <c r="E226" s="96"/>
      <c r="F226" s="205">
        <f t="shared" si="67"/>
        <v>180400</v>
      </c>
    </row>
    <row r="227" spans="1:6" ht="25.5">
      <c r="A227" s="29" t="s">
        <v>627</v>
      </c>
      <c r="B227" s="55" t="s">
        <v>603</v>
      </c>
      <c r="C227" s="199"/>
      <c r="D227" s="95">
        <f>D228+D247+D256+D259</f>
        <v>14626587</v>
      </c>
      <c r="E227" s="95">
        <f t="shared" ref="E227:F227" si="73">E228+E247+E256+E259</f>
        <v>0</v>
      </c>
      <c r="F227" s="95">
        <f t="shared" si="73"/>
        <v>14626587</v>
      </c>
    </row>
    <row r="228" spans="1:6" ht="26.25" customHeight="1">
      <c r="A228" s="67" t="s">
        <v>628</v>
      </c>
      <c r="B228" s="195" t="s">
        <v>604</v>
      </c>
      <c r="C228" s="199"/>
      <c r="D228" s="205">
        <f>D229+D235+D238+D243</f>
        <v>10148395</v>
      </c>
      <c r="E228" s="205">
        <f t="shared" ref="E228:F228" si="74">E229+E235+E238+E243</f>
        <v>0</v>
      </c>
      <c r="F228" s="205">
        <f t="shared" si="74"/>
        <v>10148395</v>
      </c>
    </row>
    <row r="229" spans="1:6" ht="15">
      <c r="A229" s="29" t="s">
        <v>109</v>
      </c>
      <c r="B229" s="195" t="s">
        <v>605</v>
      </c>
      <c r="C229" s="199"/>
      <c r="D229" s="205">
        <f>D230+D231+D232+D233+D234</f>
        <v>4279001.1099999994</v>
      </c>
      <c r="E229" s="205">
        <f t="shared" ref="E229:F229" si="75">E230+E231+E232+E233+E234</f>
        <v>-11288.69</v>
      </c>
      <c r="F229" s="205">
        <f t="shared" si="75"/>
        <v>4267712.42</v>
      </c>
    </row>
    <row r="230" spans="1:6" ht="78.75" customHeight="1">
      <c r="A230" s="29" t="s">
        <v>107</v>
      </c>
      <c r="B230" s="195" t="s">
        <v>606</v>
      </c>
      <c r="C230" s="199">
        <v>100</v>
      </c>
      <c r="D230" s="205">
        <v>2370566.11</v>
      </c>
      <c r="E230" s="96"/>
      <c r="F230" s="205">
        <f t="shared" si="67"/>
        <v>2370566.11</v>
      </c>
    </row>
    <row r="231" spans="1:6" ht="52.5" customHeight="1">
      <c r="A231" s="29" t="s">
        <v>161</v>
      </c>
      <c r="B231" s="195" t="s">
        <v>606</v>
      </c>
      <c r="C231" s="213">
        <v>200</v>
      </c>
      <c r="D231" s="205">
        <v>1793235</v>
      </c>
      <c r="E231" s="96">
        <v>-11288.69</v>
      </c>
      <c r="F231" s="205">
        <f t="shared" si="67"/>
        <v>1781946.31</v>
      </c>
    </row>
    <row r="232" spans="1:6" ht="38.25" customHeight="1">
      <c r="A232" s="29" t="s">
        <v>108</v>
      </c>
      <c r="B232" s="195" t="s">
        <v>606</v>
      </c>
      <c r="C232" s="213">
        <v>800</v>
      </c>
      <c r="D232" s="205">
        <v>10800</v>
      </c>
      <c r="E232" s="96"/>
      <c r="F232" s="205">
        <f t="shared" si="67"/>
        <v>10800</v>
      </c>
    </row>
    <row r="233" spans="1:6" ht="40.5" customHeight="1">
      <c r="A233" s="68" t="s">
        <v>162</v>
      </c>
      <c r="B233" s="212" t="s">
        <v>607</v>
      </c>
      <c r="C233" s="213">
        <v>200</v>
      </c>
      <c r="D233" s="205">
        <v>80400</v>
      </c>
      <c r="E233" s="96"/>
      <c r="F233" s="205">
        <f t="shared" si="67"/>
        <v>80400</v>
      </c>
    </row>
    <row r="234" spans="1:6" ht="51.75" customHeight="1">
      <c r="A234" s="68" t="s">
        <v>632</v>
      </c>
      <c r="B234" s="195" t="s">
        <v>681</v>
      </c>
      <c r="C234" s="213">
        <v>200</v>
      </c>
      <c r="D234" s="205">
        <v>24000</v>
      </c>
      <c r="E234" s="96"/>
      <c r="F234" s="205">
        <f t="shared" si="67"/>
        <v>24000</v>
      </c>
    </row>
    <row r="235" spans="1:6" ht="27" customHeight="1">
      <c r="A235" s="29" t="s">
        <v>110</v>
      </c>
      <c r="B235" s="195" t="s">
        <v>608</v>
      </c>
      <c r="C235" s="213"/>
      <c r="D235" s="205">
        <f>D236+D237</f>
        <v>526155</v>
      </c>
      <c r="E235" s="205">
        <f t="shared" ref="E235:F235" si="76">E236+E237</f>
        <v>11288.69</v>
      </c>
      <c r="F235" s="205">
        <f t="shared" si="76"/>
        <v>537443.68999999994</v>
      </c>
    </row>
    <row r="236" spans="1:6" ht="39.75" customHeight="1">
      <c r="A236" s="29" t="s">
        <v>163</v>
      </c>
      <c r="B236" s="195" t="s">
        <v>609</v>
      </c>
      <c r="C236" s="213">
        <v>200</v>
      </c>
      <c r="D236" s="205">
        <v>526155</v>
      </c>
      <c r="E236" s="96"/>
      <c r="F236" s="205">
        <f t="shared" si="67"/>
        <v>526155</v>
      </c>
    </row>
    <row r="237" spans="1:6" ht="51" customHeight="1">
      <c r="A237" s="29" t="s">
        <v>836</v>
      </c>
      <c r="B237" s="195" t="s">
        <v>835</v>
      </c>
      <c r="C237" s="213">
        <v>200</v>
      </c>
      <c r="D237" s="205"/>
      <c r="E237" s="96">
        <v>11288.69</v>
      </c>
      <c r="F237" s="205">
        <f>D237+E237</f>
        <v>11288.69</v>
      </c>
    </row>
    <row r="238" spans="1:6" ht="28.5" customHeight="1">
      <c r="A238" s="29" t="s">
        <v>111</v>
      </c>
      <c r="B238" s="195" t="s">
        <v>610</v>
      </c>
      <c r="C238" s="213"/>
      <c r="D238" s="205">
        <f>D239+D240+D241+D242</f>
        <v>2904171.89</v>
      </c>
      <c r="E238" s="205">
        <f t="shared" ref="E238:F238" si="77">E239+E240+E241+E242</f>
        <v>0</v>
      </c>
      <c r="F238" s="205">
        <f t="shared" si="77"/>
        <v>2904171.89</v>
      </c>
    </row>
    <row r="239" spans="1:6" ht="90.75" customHeight="1">
      <c r="A239" s="50" t="s">
        <v>629</v>
      </c>
      <c r="B239" s="195" t="s">
        <v>611</v>
      </c>
      <c r="C239" s="213">
        <v>100</v>
      </c>
      <c r="D239" s="205">
        <v>2337605</v>
      </c>
      <c r="E239" s="96"/>
      <c r="F239" s="205">
        <f t="shared" si="67"/>
        <v>2337605</v>
      </c>
    </row>
    <row r="240" spans="1:6" ht="92.25" customHeight="1">
      <c r="A240" s="29" t="s">
        <v>344</v>
      </c>
      <c r="B240" s="197" t="s">
        <v>612</v>
      </c>
      <c r="C240" s="199">
        <v>100</v>
      </c>
      <c r="D240" s="205">
        <v>259733.89</v>
      </c>
      <c r="E240" s="96"/>
      <c r="F240" s="205">
        <f t="shared" si="67"/>
        <v>259733.89</v>
      </c>
    </row>
    <row r="241" spans="1:6" ht="66" customHeight="1">
      <c r="A241" s="56" t="s">
        <v>493</v>
      </c>
      <c r="B241" s="197" t="s">
        <v>613</v>
      </c>
      <c r="C241" s="199">
        <v>100</v>
      </c>
      <c r="D241" s="205">
        <v>196648</v>
      </c>
      <c r="E241" s="96"/>
      <c r="F241" s="205">
        <f t="shared" si="67"/>
        <v>196648</v>
      </c>
    </row>
    <row r="242" spans="1:6" ht="66" customHeight="1">
      <c r="A242" s="56" t="s">
        <v>494</v>
      </c>
      <c r="B242" s="197" t="s">
        <v>614</v>
      </c>
      <c r="C242" s="199">
        <v>100</v>
      </c>
      <c r="D242" s="205">
        <v>110185</v>
      </c>
      <c r="E242" s="96"/>
      <c r="F242" s="205">
        <f t="shared" si="67"/>
        <v>110185</v>
      </c>
    </row>
    <row r="243" spans="1:6" ht="26.25" customHeight="1">
      <c r="A243" s="29" t="s">
        <v>187</v>
      </c>
      <c r="B243" s="195" t="s">
        <v>615</v>
      </c>
      <c r="C243" s="199"/>
      <c r="D243" s="205">
        <f>D244+D245+D246</f>
        <v>2439067</v>
      </c>
      <c r="E243" s="205">
        <f t="shared" ref="E243:F243" si="78">E244+E245+E246</f>
        <v>0</v>
      </c>
      <c r="F243" s="205">
        <f t="shared" si="78"/>
        <v>2439067</v>
      </c>
    </row>
    <row r="244" spans="1:6" ht="78" customHeight="1">
      <c r="A244" s="29" t="s">
        <v>335</v>
      </c>
      <c r="B244" s="195" t="s">
        <v>616</v>
      </c>
      <c r="C244" s="199">
        <v>100</v>
      </c>
      <c r="D244" s="205">
        <v>1453100</v>
      </c>
      <c r="E244" s="96"/>
      <c r="F244" s="205">
        <f t="shared" si="67"/>
        <v>1453100</v>
      </c>
    </row>
    <row r="245" spans="1:6" ht="55.5" customHeight="1">
      <c r="A245" s="29" t="s">
        <v>336</v>
      </c>
      <c r="B245" s="195" t="s">
        <v>616</v>
      </c>
      <c r="C245" s="199">
        <v>200</v>
      </c>
      <c r="D245" s="205">
        <v>391900</v>
      </c>
      <c r="E245" s="96"/>
      <c r="F245" s="205">
        <f t="shared" si="67"/>
        <v>391900</v>
      </c>
    </row>
    <row r="246" spans="1:6" ht="51.75" customHeight="1">
      <c r="A246" s="29" t="s">
        <v>630</v>
      </c>
      <c r="B246" s="195" t="s">
        <v>631</v>
      </c>
      <c r="C246" s="199">
        <v>500</v>
      </c>
      <c r="D246" s="205">
        <v>594067</v>
      </c>
      <c r="E246" s="96"/>
      <c r="F246" s="205">
        <f t="shared" si="67"/>
        <v>594067</v>
      </c>
    </row>
    <row r="247" spans="1:6" ht="25.5">
      <c r="A247" s="62" t="s">
        <v>112</v>
      </c>
      <c r="B247" s="66" t="s">
        <v>617</v>
      </c>
      <c r="C247" s="199"/>
      <c r="D247" s="95">
        <f t="shared" ref="D247:F247" si="79">D248</f>
        <v>1978192</v>
      </c>
      <c r="E247" s="95">
        <f t="shared" si="79"/>
        <v>0</v>
      </c>
      <c r="F247" s="95">
        <f t="shared" si="79"/>
        <v>1978192</v>
      </c>
    </row>
    <row r="248" spans="1:6" ht="20.25" customHeight="1">
      <c r="A248" s="29" t="s">
        <v>98</v>
      </c>
      <c r="B248" s="195" t="s">
        <v>618</v>
      </c>
      <c r="C248" s="199"/>
      <c r="D248" s="205">
        <f>D249+D250+D251+D252+D253+D254+D255</f>
        <v>1978192</v>
      </c>
      <c r="E248" s="205">
        <f>E249+E250+E251+E252+E253+E254+E255</f>
        <v>0</v>
      </c>
      <c r="F248" s="205">
        <f t="shared" si="67"/>
        <v>1978192</v>
      </c>
    </row>
    <row r="249" spans="1:6" ht="79.5" customHeight="1">
      <c r="A249" s="29" t="s">
        <v>113</v>
      </c>
      <c r="B249" s="195" t="s">
        <v>619</v>
      </c>
      <c r="C249" s="199">
        <v>100</v>
      </c>
      <c r="D249" s="205">
        <v>1318678.8899999999</v>
      </c>
      <c r="E249" s="96"/>
      <c r="F249" s="205">
        <f t="shared" si="67"/>
        <v>1318678.8899999999</v>
      </c>
    </row>
    <row r="250" spans="1:6" ht="54" customHeight="1">
      <c r="A250" s="29" t="s">
        <v>164</v>
      </c>
      <c r="B250" s="195" t="s">
        <v>619</v>
      </c>
      <c r="C250" s="199">
        <v>200</v>
      </c>
      <c r="D250" s="205">
        <v>188134</v>
      </c>
      <c r="E250" s="96"/>
      <c r="F250" s="205">
        <f t="shared" si="67"/>
        <v>188134</v>
      </c>
    </row>
    <row r="251" spans="1:6" ht="39.75" customHeight="1">
      <c r="A251" s="29" t="s">
        <v>114</v>
      </c>
      <c r="B251" s="195" t="s">
        <v>619</v>
      </c>
      <c r="C251" s="199">
        <v>800</v>
      </c>
      <c r="D251" s="205">
        <v>400</v>
      </c>
      <c r="E251" s="96"/>
      <c r="F251" s="205">
        <f t="shared" si="67"/>
        <v>400</v>
      </c>
    </row>
    <row r="252" spans="1:6" ht="104.25" customHeight="1">
      <c r="A252" s="50" t="s">
        <v>397</v>
      </c>
      <c r="B252" s="53" t="s">
        <v>620</v>
      </c>
      <c r="C252" s="199">
        <v>100</v>
      </c>
      <c r="D252" s="205">
        <v>35522.11</v>
      </c>
      <c r="E252" s="96"/>
      <c r="F252" s="205">
        <f t="shared" si="67"/>
        <v>35522.11</v>
      </c>
    </row>
    <row r="253" spans="1:6" ht="104.25" customHeight="1">
      <c r="A253" s="50" t="s">
        <v>529</v>
      </c>
      <c r="B253" s="197" t="s">
        <v>621</v>
      </c>
      <c r="C253" s="199">
        <v>100</v>
      </c>
      <c r="D253" s="205">
        <v>283301</v>
      </c>
      <c r="E253" s="96"/>
      <c r="F253" s="205">
        <f t="shared" si="67"/>
        <v>283301</v>
      </c>
    </row>
    <row r="254" spans="1:6" ht="66" customHeight="1">
      <c r="A254" s="56" t="s">
        <v>493</v>
      </c>
      <c r="B254" s="197" t="s">
        <v>622</v>
      </c>
      <c r="C254" s="199">
        <v>100</v>
      </c>
      <c r="D254" s="205">
        <v>101509</v>
      </c>
      <c r="E254" s="96"/>
      <c r="F254" s="205">
        <f t="shared" si="67"/>
        <v>101509</v>
      </c>
    </row>
    <row r="255" spans="1:6" ht="66.75" customHeight="1">
      <c r="A255" s="56" t="s">
        <v>494</v>
      </c>
      <c r="B255" s="197" t="s">
        <v>623</v>
      </c>
      <c r="C255" s="199">
        <v>100</v>
      </c>
      <c r="D255" s="205">
        <v>50647</v>
      </c>
      <c r="E255" s="96"/>
      <c r="F255" s="205">
        <f t="shared" si="67"/>
        <v>50647</v>
      </c>
    </row>
    <row r="256" spans="1:6" ht="51">
      <c r="A256" s="59" t="s">
        <v>693</v>
      </c>
      <c r="B256" s="55" t="s">
        <v>624</v>
      </c>
      <c r="C256" s="201"/>
      <c r="D256" s="95">
        <f>D257</f>
        <v>2300000</v>
      </c>
      <c r="E256" s="95">
        <f t="shared" ref="E256:F257" si="80">E257</f>
        <v>0</v>
      </c>
      <c r="F256" s="95">
        <f t="shared" si="80"/>
        <v>2300000</v>
      </c>
    </row>
    <row r="257" spans="1:6" ht="41.25" customHeight="1">
      <c r="A257" s="29" t="s">
        <v>422</v>
      </c>
      <c r="B257" s="197" t="s">
        <v>625</v>
      </c>
      <c r="C257" s="199"/>
      <c r="D257" s="205">
        <f>D258</f>
        <v>2300000</v>
      </c>
      <c r="E257" s="205">
        <f t="shared" si="80"/>
        <v>0</v>
      </c>
      <c r="F257" s="205">
        <f t="shared" si="80"/>
        <v>2300000</v>
      </c>
    </row>
    <row r="258" spans="1:6" ht="40.5" customHeight="1">
      <c r="A258" s="29" t="s">
        <v>436</v>
      </c>
      <c r="B258" s="197" t="s">
        <v>626</v>
      </c>
      <c r="C258" s="199">
        <v>200</v>
      </c>
      <c r="D258" s="205">
        <v>2300000</v>
      </c>
      <c r="E258" s="96"/>
      <c r="F258" s="205">
        <f t="shared" si="67"/>
        <v>2300000</v>
      </c>
    </row>
    <row r="259" spans="1:6" ht="28.5" customHeight="1">
      <c r="A259" s="54" t="s">
        <v>633</v>
      </c>
      <c r="B259" s="60">
        <v>2240000000</v>
      </c>
      <c r="C259" s="201"/>
      <c r="D259" s="95">
        <f>D260</f>
        <v>200000</v>
      </c>
      <c r="E259" s="95">
        <f t="shared" ref="E259:F260" si="81">E260</f>
        <v>0</v>
      </c>
      <c r="F259" s="95">
        <f t="shared" si="81"/>
        <v>200000</v>
      </c>
    </row>
    <row r="260" spans="1:6" ht="27" customHeight="1">
      <c r="A260" s="50" t="s">
        <v>634</v>
      </c>
      <c r="B260" s="28">
        <v>2240100000</v>
      </c>
      <c r="C260" s="199"/>
      <c r="D260" s="205">
        <f>D261</f>
        <v>200000</v>
      </c>
      <c r="E260" s="205">
        <f t="shared" si="81"/>
        <v>0</v>
      </c>
      <c r="F260" s="205">
        <f t="shared" si="81"/>
        <v>200000</v>
      </c>
    </row>
    <row r="261" spans="1:6" ht="28.5" customHeight="1">
      <c r="A261" s="50" t="s">
        <v>635</v>
      </c>
      <c r="B261" s="28">
        <v>2240100550</v>
      </c>
      <c r="C261" s="199">
        <v>200</v>
      </c>
      <c r="D261" s="205">
        <v>200000</v>
      </c>
      <c r="E261" s="96"/>
      <c r="F261" s="205">
        <f t="shared" si="67"/>
        <v>200000</v>
      </c>
    </row>
    <row r="262" spans="1:6" ht="30" customHeight="1">
      <c r="A262" s="29" t="s">
        <v>710</v>
      </c>
      <c r="B262" s="55" t="s">
        <v>642</v>
      </c>
      <c r="C262" s="199"/>
      <c r="D262" s="95">
        <f t="shared" ref="D262:F264" si="82">D263</f>
        <v>430000</v>
      </c>
      <c r="E262" s="95">
        <f t="shared" si="82"/>
        <v>0</v>
      </c>
      <c r="F262" s="95">
        <f t="shared" si="82"/>
        <v>430000</v>
      </c>
    </row>
    <row r="263" spans="1:6" ht="29.25" customHeight="1">
      <c r="A263" s="29" t="s">
        <v>423</v>
      </c>
      <c r="B263" s="195" t="s">
        <v>643</v>
      </c>
      <c r="C263" s="199"/>
      <c r="D263" s="205">
        <f t="shared" si="82"/>
        <v>430000</v>
      </c>
      <c r="E263" s="205">
        <f t="shared" si="82"/>
        <v>0</v>
      </c>
      <c r="F263" s="205">
        <f t="shared" si="82"/>
        <v>430000</v>
      </c>
    </row>
    <row r="264" spans="1:6" ht="25.5">
      <c r="A264" s="29" t="s">
        <v>121</v>
      </c>
      <c r="B264" s="195" t="s">
        <v>644</v>
      </c>
      <c r="C264" s="199"/>
      <c r="D264" s="205">
        <f t="shared" si="82"/>
        <v>430000</v>
      </c>
      <c r="E264" s="205">
        <f t="shared" si="82"/>
        <v>0</v>
      </c>
      <c r="F264" s="205">
        <f t="shared" si="82"/>
        <v>430000</v>
      </c>
    </row>
    <row r="265" spans="1:6" ht="25.5">
      <c r="A265" s="29" t="s">
        <v>120</v>
      </c>
      <c r="B265" s="195" t="s">
        <v>645</v>
      </c>
      <c r="C265" s="199">
        <v>800</v>
      </c>
      <c r="D265" s="205">
        <v>430000</v>
      </c>
      <c r="E265" s="96"/>
      <c r="F265" s="205">
        <f t="shared" si="67"/>
        <v>430000</v>
      </c>
    </row>
    <row r="266" spans="1:6" ht="25.5">
      <c r="A266" s="29" t="s">
        <v>637</v>
      </c>
      <c r="B266" s="55" t="s">
        <v>636</v>
      </c>
      <c r="C266" s="199"/>
      <c r="D266" s="95">
        <f>D267</f>
        <v>190000</v>
      </c>
      <c r="E266" s="95">
        <f t="shared" ref="E266:F268" si="83">E267</f>
        <v>0</v>
      </c>
      <c r="F266" s="95">
        <f t="shared" si="83"/>
        <v>190000</v>
      </c>
    </row>
    <row r="267" spans="1:6" ht="28.5" customHeight="1">
      <c r="A267" s="67" t="s">
        <v>638</v>
      </c>
      <c r="B267" s="195" t="s">
        <v>639</v>
      </c>
      <c r="C267" s="199"/>
      <c r="D267" s="205">
        <f>D268</f>
        <v>190000</v>
      </c>
      <c r="E267" s="205">
        <f t="shared" si="83"/>
        <v>0</v>
      </c>
      <c r="F267" s="205">
        <f t="shared" si="83"/>
        <v>190000</v>
      </c>
    </row>
    <row r="268" spans="1:6" ht="21" customHeight="1">
      <c r="A268" s="29" t="s">
        <v>103</v>
      </c>
      <c r="B268" s="195" t="s">
        <v>640</v>
      </c>
      <c r="C268" s="199"/>
      <c r="D268" s="205">
        <f>D269</f>
        <v>190000</v>
      </c>
      <c r="E268" s="205">
        <f t="shared" si="83"/>
        <v>0</v>
      </c>
      <c r="F268" s="205">
        <f t="shared" si="83"/>
        <v>190000</v>
      </c>
    </row>
    <row r="269" spans="1:6" ht="25.5" customHeight="1">
      <c r="A269" s="113" t="s">
        <v>646</v>
      </c>
      <c r="B269" s="115" t="s">
        <v>641</v>
      </c>
      <c r="C269" s="199">
        <v>200</v>
      </c>
      <c r="D269" s="205">
        <v>190000</v>
      </c>
      <c r="E269" s="96"/>
      <c r="F269" s="205">
        <f t="shared" ref="F269:F318" si="84">D269+E269</f>
        <v>190000</v>
      </c>
    </row>
    <row r="270" spans="1:6" ht="26.25" customHeight="1">
      <c r="A270" s="59" t="s">
        <v>426</v>
      </c>
      <c r="B270" s="60">
        <v>4000000000</v>
      </c>
      <c r="C270" s="199"/>
      <c r="D270" s="95">
        <f>D271+D274+D290+D309+D315</f>
        <v>40927249.710000001</v>
      </c>
      <c r="E270" s="95">
        <f t="shared" ref="E270:F270" si="85">E271+E274+E290+E309+E315</f>
        <v>0</v>
      </c>
      <c r="F270" s="95">
        <f t="shared" si="85"/>
        <v>40927249.710000001</v>
      </c>
    </row>
    <row r="271" spans="1:6" ht="25.5">
      <c r="A271" s="59" t="s">
        <v>13</v>
      </c>
      <c r="B271" s="60">
        <v>4090000000</v>
      </c>
      <c r="C271" s="199"/>
      <c r="D271" s="95">
        <f t="shared" ref="D271:F271" si="86">D272+D273</f>
        <v>875936</v>
      </c>
      <c r="E271" s="95">
        <f t="shared" si="86"/>
        <v>0</v>
      </c>
      <c r="F271" s="95">
        <f t="shared" si="86"/>
        <v>875936</v>
      </c>
    </row>
    <row r="272" spans="1:6" ht="68.25" customHeight="1">
      <c r="A272" s="29" t="s">
        <v>129</v>
      </c>
      <c r="B272" s="28">
        <v>4090000270</v>
      </c>
      <c r="C272" s="199">
        <v>100</v>
      </c>
      <c r="D272" s="205">
        <v>775250</v>
      </c>
      <c r="E272" s="96"/>
      <c r="F272" s="205">
        <f t="shared" si="84"/>
        <v>775250</v>
      </c>
    </row>
    <row r="273" spans="1:6" ht="38.25">
      <c r="A273" s="29" t="s">
        <v>170</v>
      </c>
      <c r="B273" s="28">
        <v>4090000270</v>
      </c>
      <c r="C273" s="199">
        <v>200</v>
      </c>
      <c r="D273" s="205">
        <v>100686</v>
      </c>
      <c r="E273" s="96"/>
      <c r="F273" s="205">
        <f t="shared" si="84"/>
        <v>100686</v>
      </c>
    </row>
    <row r="274" spans="1:6" ht="38.25">
      <c r="A274" s="72" t="s">
        <v>143</v>
      </c>
      <c r="B274" s="60">
        <v>4100000000</v>
      </c>
      <c r="C274" s="199"/>
      <c r="D274" s="95">
        <f>D276+D277+D278+D279+D283+D284+D285+D280+D281+D282+D286+D287+D288</f>
        <v>25337244</v>
      </c>
      <c r="E274" s="95">
        <f t="shared" ref="E274:F274" si="87">E276+E277+E278+E279+E283+E284+E285+E280+E281+E282+E286+E287+E288</f>
        <v>0</v>
      </c>
      <c r="F274" s="95">
        <f t="shared" si="87"/>
        <v>25337244</v>
      </c>
    </row>
    <row r="275" spans="1:6" ht="27" customHeight="1">
      <c r="A275" s="72" t="s">
        <v>694</v>
      </c>
      <c r="B275" s="60">
        <v>4190000000</v>
      </c>
      <c r="C275" s="201"/>
      <c r="D275" s="95">
        <f>D276+D277+D278+D279+D280+D281+D282+D283+D284+D286+D287+D288+D285</f>
        <v>25337244</v>
      </c>
      <c r="E275" s="95">
        <f t="shared" ref="E275:F275" si="88">E276+E277+E278+E279+E280+E281+E282+E283+E284+E286+E287+E288+E285</f>
        <v>0</v>
      </c>
      <c r="F275" s="95">
        <f t="shared" si="88"/>
        <v>25337244</v>
      </c>
    </row>
    <row r="276" spans="1:6" ht="66.75" customHeight="1">
      <c r="A276" s="48" t="s">
        <v>130</v>
      </c>
      <c r="B276" s="28">
        <v>4190000250</v>
      </c>
      <c r="C276" s="199">
        <v>100</v>
      </c>
      <c r="D276" s="205">
        <v>1486531</v>
      </c>
      <c r="E276" s="96"/>
      <c r="F276" s="205">
        <f t="shared" si="84"/>
        <v>1486531</v>
      </c>
    </row>
    <row r="277" spans="1:6" ht="64.5" customHeight="1">
      <c r="A277" s="29" t="s">
        <v>131</v>
      </c>
      <c r="B277" s="28">
        <v>4190000280</v>
      </c>
      <c r="C277" s="199">
        <v>100</v>
      </c>
      <c r="D277" s="205">
        <v>13293229</v>
      </c>
      <c r="E277" s="96"/>
      <c r="F277" s="205">
        <f t="shared" si="84"/>
        <v>13293229</v>
      </c>
    </row>
    <row r="278" spans="1:6" ht="38.25">
      <c r="A278" s="29" t="s">
        <v>171</v>
      </c>
      <c r="B278" s="28">
        <v>4190000280</v>
      </c>
      <c r="C278" s="199">
        <v>200</v>
      </c>
      <c r="D278" s="205">
        <v>3266424</v>
      </c>
      <c r="E278" s="96"/>
      <c r="F278" s="205">
        <f t="shared" si="84"/>
        <v>3266424</v>
      </c>
    </row>
    <row r="279" spans="1:6" ht="27" customHeight="1">
      <c r="A279" s="29" t="s">
        <v>132</v>
      </c>
      <c r="B279" s="28">
        <v>4190000280</v>
      </c>
      <c r="C279" s="199">
        <v>800</v>
      </c>
      <c r="D279" s="205">
        <v>25400</v>
      </c>
      <c r="E279" s="96"/>
      <c r="F279" s="205">
        <f t="shared" si="84"/>
        <v>25400</v>
      </c>
    </row>
    <row r="280" spans="1:6" ht="63.75">
      <c r="A280" s="29" t="s">
        <v>144</v>
      </c>
      <c r="B280" s="197" t="s">
        <v>138</v>
      </c>
      <c r="C280" s="52" t="s">
        <v>7</v>
      </c>
      <c r="D280" s="205">
        <v>1696215</v>
      </c>
      <c r="E280" s="96"/>
      <c r="F280" s="205">
        <f t="shared" si="84"/>
        <v>1696215</v>
      </c>
    </row>
    <row r="281" spans="1:6" ht="41.25" customHeight="1">
      <c r="A281" s="29" t="s">
        <v>172</v>
      </c>
      <c r="B281" s="197" t="s">
        <v>138</v>
      </c>
      <c r="C281" s="52" t="s">
        <v>74</v>
      </c>
      <c r="D281" s="205">
        <v>159138</v>
      </c>
      <c r="E281" s="96"/>
      <c r="F281" s="205">
        <f t="shared" si="84"/>
        <v>159138</v>
      </c>
    </row>
    <row r="282" spans="1:6" ht="27.75" customHeight="1">
      <c r="A282" s="29" t="s">
        <v>236</v>
      </c>
      <c r="B282" s="197" t="s">
        <v>138</v>
      </c>
      <c r="C282" s="52" t="s">
        <v>235</v>
      </c>
      <c r="D282" s="205">
        <v>2000</v>
      </c>
      <c r="E282" s="96"/>
      <c r="F282" s="205">
        <f t="shared" si="84"/>
        <v>2000</v>
      </c>
    </row>
    <row r="283" spans="1:6" ht="66.75" customHeight="1">
      <c r="A283" s="29" t="s">
        <v>133</v>
      </c>
      <c r="B283" s="28">
        <v>4190000290</v>
      </c>
      <c r="C283" s="199">
        <v>100</v>
      </c>
      <c r="D283" s="205">
        <v>3714869</v>
      </c>
      <c r="E283" s="96"/>
      <c r="F283" s="205">
        <f t="shared" si="84"/>
        <v>3714869</v>
      </c>
    </row>
    <row r="284" spans="1:6" ht="41.25" customHeight="1">
      <c r="A284" s="29" t="s">
        <v>173</v>
      </c>
      <c r="B284" s="28">
        <v>4190000290</v>
      </c>
      <c r="C284" s="199">
        <v>200</v>
      </c>
      <c r="D284" s="205">
        <v>213205</v>
      </c>
      <c r="E284" s="96"/>
      <c r="F284" s="205">
        <f t="shared" si="84"/>
        <v>213205</v>
      </c>
    </row>
    <row r="285" spans="1:6" ht="29.25" customHeight="1">
      <c r="A285" s="29" t="s">
        <v>134</v>
      </c>
      <c r="B285" s="28">
        <v>4190000290</v>
      </c>
      <c r="C285" s="199">
        <v>800</v>
      </c>
      <c r="D285" s="205">
        <v>2000</v>
      </c>
      <c r="E285" s="96"/>
      <c r="F285" s="205">
        <f t="shared" si="84"/>
        <v>2000</v>
      </c>
    </row>
    <row r="286" spans="1:6" ht="65.25" customHeight="1">
      <c r="A286" s="29" t="s">
        <v>237</v>
      </c>
      <c r="B286" s="28">
        <v>4190000270</v>
      </c>
      <c r="C286" s="199">
        <v>100</v>
      </c>
      <c r="D286" s="205">
        <v>1364053</v>
      </c>
      <c r="E286" s="96"/>
      <c r="F286" s="205">
        <f t="shared" si="84"/>
        <v>1364053</v>
      </c>
    </row>
    <row r="287" spans="1:6" ht="40.5" customHeight="1">
      <c r="A287" s="29" t="s">
        <v>238</v>
      </c>
      <c r="B287" s="28">
        <v>4190000270</v>
      </c>
      <c r="C287" s="199">
        <v>200</v>
      </c>
      <c r="D287" s="205">
        <v>114180</v>
      </c>
      <c r="E287" s="96"/>
      <c r="F287" s="205">
        <f t="shared" si="84"/>
        <v>114180</v>
      </c>
    </row>
    <row r="288" spans="1:6" ht="38.25">
      <c r="A288" s="29" t="s">
        <v>421</v>
      </c>
      <c r="B288" s="28">
        <v>4190000270</v>
      </c>
      <c r="C288" s="199">
        <v>800</v>
      </c>
      <c r="D288" s="205"/>
      <c r="E288" s="96"/>
      <c r="F288" s="205">
        <f t="shared" si="84"/>
        <v>0</v>
      </c>
    </row>
    <row r="289" spans="1:6" ht="14.25">
      <c r="A289" s="59" t="s">
        <v>695</v>
      </c>
      <c r="B289" s="60">
        <v>4200000000</v>
      </c>
      <c r="C289" s="201"/>
      <c r="D289" s="95">
        <f>D290</f>
        <v>14449025</v>
      </c>
      <c r="E289" s="95">
        <f t="shared" ref="E289:F289" si="89">E290</f>
        <v>0</v>
      </c>
      <c r="F289" s="95">
        <f t="shared" si="89"/>
        <v>14449025</v>
      </c>
    </row>
    <row r="290" spans="1:6" ht="14.25">
      <c r="A290" s="72" t="s">
        <v>14</v>
      </c>
      <c r="B290" s="60">
        <v>4290000000</v>
      </c>
      <c r="C290" s="199"/>
      <c r="D290" s="95">
        <f>D291+D292+D293+D294+D295+D297+D298+D299+D302+D303+D304+D305+D300+D301+D296+D306+D307+D308</f>
        <v>14449025</v>
      </c>
      <c r="E290" s="95">
        <f t="shared" ref="E290:F290" si="90">E291+E292+E293+E294+E295+E297+E298+E299+E302+E303+E304+E305+E300+E301+E296+E306+E307+E308</f>
        <v>0</v>
      </c>
      <c r="F290" s="95">
        <f t="shared" si="90"/>
        <v>14449025</v>
      </c>
    </row>
    <row r="291" spans="1:6" ht="25.5">
      <c r="A291" s="29" t="s">
        <v>135</v>
      </c>
      <c r="B291" s="28">
        <v>4290020090</v>
      </c>
      <c r="C291" s="199">
        <v>800</v>
      </c>
      <c r="D291" s="205">
        <v>1160169</v>
      </c>
      <c r="E291" s="96"/>
      <c r="F291" s="205">
        <f t="shared" si="84"/>
        <v>1160169</v>
      </c>
    </row>
    <row r="292" spans="1:6" ht="54.75" customHeight="1">
      <c r="A292" s="29" t="s">
        <v>696</v>
      </c>
      <c r="B292" s="28">
        <v>4290020100</v>
      </c>
      <c r="C292" s="199">
        <v>200</v>
      </c>
      <c r="D292" s="205">
        <v>3499420</v>
      </c>
      <c r="E292" s="96"/>
      <c r="F292" s="205">
        <f t="shared" si="84"/>
        <v>3499420</v>
      </c>
    </row>
    <row r="293" spans="1:6" ht="27.75" customHeight="1">
      <c r="A293" s="29" t="s">
        <v>184</v>
      </c>
      <c r="B293" s="28">
        <v>4290020120</v>
      </c>
      <c r="C293" s="199">
        <v>800</v>
      </c>
      <c r="D293" s="205">
        <v>28500</v>
      </c>
      <c r="E293" s="96"/>
      <c r="F293" s="205">
        <f t="shared" si="84"/>
        <v>28500</v>
      </c>
    </row>
    <row r="294" spans="1:6" ht="52.5" customHeight="1">
      <c r="A294" s="29" t="s">
        <v>174</v>
      </c>
      <c r="B294" s="28">
        <v>4290020140</v>
      </c>
      <c r="C294" s="199">
        <v>200</v>
      </c>
      <c r="D294" s="205">
        <v>306500</v>
      </c>
      <c r="E294" s="96"/>
      <c r="F294" s="205">
        <f t="shared" si="84"/>
        <v>306500</v>
      </c>
    </row>
    <row r="295" spans="1:6" ht="51">
      <c r="A295" s="29" t="s">
        <v>175</v>
      </c>
      <c r="B295" s="28">
        <v>4290020150</v>
      </c>
      <c r="C295" s="199">
        <v>200</v>
      </c>
      <c r="D295" s="205">
        <v>330000</v>
      </c>
      <c r="E295" s="96"/>
      <c r="F295" s="205">
        <f t="shared" si="84"/>
        <v>330000</v>
      </c>
    </row>
    <row r="296" spans="1:6" ht="54" customHeight="1">
      <c r="A296" s="29" t="s">
        <v>680</v>
      </c>
      <c r="B296" s="28">
        <v>4290008100</v>
      </c>
      <c r="C296" s="199">
        <v>500</v>
      </c>
      <c r="D296" s="205">
        <v>966300</v>
      </c>
      <c r="E296" s="96"/>
      <c r="F296" s="205">
        <f t="shared" si="84"/>
        <v>966300</v>
      </c>
    </row>
    <row r="297" spans="1:6" ht="78" customHeight="1">
      <c r="A297" s="29" t="s">
        <v>18</v>
      </c>
      <c r="B297" s="28">
        <v>4290000300</v>
      </c>
      <c r="C297" s="199">
        <v>100</v>
      </c>
      <c r="D297" s="205">
        <v>3148179</v>
      </c>
      <c r="E297" s="96"/>
      <c r="F297" s="205">
        <f t="shared" si="84"/>
        <v>3148179</v>
      </c>
    </row>
    <row r="298" spans="1:6" ht="54.75" customHeight="1">
      <c r="A298" s="29" t="s">
        <v>176</v>
      </c>
      <c r="B298" s="28">
        <v>4290000300</v>
      </c>
      <c r="C298" s="199">
        <v>200</v>
      </c>
      <c r="D298" s="205">
        <v>1143736</v>
      </c>
      <c r="E298" s="96"/>
      <c r="F298" s="205">
        <f t="shared" si="84"/>
        <v>1143736</v>
      </c>
    </row>
    <row r="299" spans="1:6" ht="38.25" customHeight="1">
      <c r="A299" s="29" t="s">
        <v>19</v>
      </c>
      <c r="B299" s="28">
        <v>4290000300</v>
      </c>
      <c r="C299" s="199">
        <v>800</v>
      </c>
      <c r="D299" s="205">
        <v>14400</v>
      </c>
      <c r="E299" s="96"/>
      <c r="F299" s="205">
        <f t="shared" si="84"/>
        <v>14400</v>
      </c>
    </row>
    <row r="300" spans="1:6" ht="66.75" customHeight="1">
      <c r="A300" s="56" t="s">
        <v>493</v>
      </c>
      <c r="B300" s="197" t="s">
        <v>506</v>
      </c>
      <c r="C300" s="199">
        <v>100</v>
      </c>
      <c r="D300" s="205">
        <v>306403</v>
      </c>
      <c r="E300" s="96"/>
      <c r="F300" s="205">
        <f t="shared" si="84"/>
        <v>306403</v>
      </c>
    </row>
    <row r="301" spans="1:6" ht="65.25" customHeight="1">
      <c r="A301" s="56" t="s">
        <v>494</v>
      </c>
      <c r="B301" s="197" t="s">
        <v>507</v>
      </c>
      <c r="C301" s="199">
        <v>100</v>
      </c>
      <c r="D301" s="205">
        <v>358778</v>
      </c>
      <c r="E301" s="96"/>
      <c r="F301" s="205">
        <f t="shared" si="84"/>
        <v>358778</v>
      </c>
    </row>
    <row r="302" spans="1:6" ht="67.5" customHeight="1">
      <c r="A302" s="48" t="s">
        <v>177</v>
      </c>
      <c r="B302" s="28">
        <v>4290020160</v>
      </c>
      <c r="C302" s="199">
        <v>200</v>
      </c>
      <c r="D302" s="205">
        <v>725000</v>
      </c>
      <c r="E302" s="96"/>
      <c r="F302" s="205">
        <f t="shared" si="84"/>
        <v>725000</v>
      </c>
    </row>
    <row r="303" spans="1:6" ht="38.25">
      <c r="A303" s="67" t="s">
        <v>192</v>
      </c>
      <c r="B303" s="73">
        <v>4290020180</v>
      </c>
      <c r="C303" s="73">
        <v>200</v>
      </c>
      <c r="D303" s="97">
        <v>400000</v>
      </c>
      <c r="E303" s="97"/>
      <c r="F303" s="205">
        <f t="shared" si="84"/>
        <v>400000</v>
      </c>
    </row>
    <row r="304" spans="1:6" ht="38.25">
      <c r="A304" s="48" t="s">
        <v>136</v>
      </c>
      <c r="B304" s="28">
        <v>4290007010</v>
      </c>
      <c r="C304" s="199">
        <v>300</v>
      </c>
      <c r="D304" s="205">
        <v>1316400</v>
      </c>
      <c r="E304" s="96"/>
      <c r="F304" s="205">
        <f t="shared" si="84"/>
        <v>1316400</v>
      </c>
    </row>
    <row r="305" spans="1:6" ht="42" customHeight="1">
      <c r="A305" s="48" t="s">
        <v>697</v>
      </c>
      <c r="B305" s="28">
        <v>4290007030</v>
      </c>
      <c r="C305" s="199">
        <v>300</v>
      </c>
      <c r="D305" s="205">
        <v>10000</v>
      </c>
      <c r="E305" s="96"/>
      <c r="F305" s="205">
        <f t="shared" si="84"/>
        <v>10000</v>
      </c>
    </row>
    <row r="306" spans="1:6" ht="42" customHeight="1">
      <c r="A306" s="48" t="s">
        <v>745</v>
      </c>
      <c r="B306" s="28">
        <v>4290008170</v>
      </c>
      <c r="C306" s="135">
        <v>500</v>
      </c>
      <c r="D306" s="205">
        <v>205240</v>
      </c>
      <c r="E306" s="96"/>
      <c r="F306" s="205">
        <f t="shared" si="84"/>
        <v>205240</v>
      </c>
    </row>
    <row r="307" spans="1:6" ht="51">
      <c r="A307" s="58" t="s">
        <v>746</v>
      </c>
      <c r="B307" s="28">
        <v>4290008150</v>
      </c>
      <c r="C307" s="135">
        <v>500</v>
      </c>
      <c r="D307" s="205">
        <v>430000</v>
      </c>
      <c r="E307" s="96"/>
      <c r="F307" s="205">
        <f t="shared" si="84"/>
        <v>430000</v>
      </c>
    </row>
    <row r="308" spans="1:6" ht="51">
      <c r="A308" s="177" t="s">
        <v>802</v>
      </c>
      <c r="B308" s="179">
        <v>4290000470</v>
      </c>
      <c r="C308" s="199">
        <v>200</v>
      </c>
      <c r="D308" s="206">
        <v>100000</v>
      </c>
      <c r="E308" s="180"/>
      <c r="F308" s="205">
        <f t="shared" si="84"/>
        <v>100000</v>
      </c>
    </row>
    <row r="309" spans="1:6" ht="40.5" customHeight="1">
      <c r="A309" s="72" t="s">
        <v>15</v>
      </c>
      <c r="B309" s="60">
        <v>4300000000</v>
      </c>
      <c r="C309" s="199"/>
      <c r="D309" s="95">
        <f t="shared" ref="D309:F309" si="91">D310</f>
        <v>265044.71000000002</v>
      </c>
      <c r="E309" s="95">
        <f t="shared" si="91"/>
        <v>0</v>
      </c>
      <c r="F309" s="95">
        <f t="shared" si="91"/>
        <v>265044.71000000002</v>
      </c>
    </row>
    <row r="310" spans="1:6" ht="15">
      <c r="A310" s="48" t="s">
        <v>14</v>
      </c>
      <c r="B310" s="28">
        <v>4390000000</v>
      </c>
      <c r="C310" s="199"/>
      <c r="D310" s="205">
        <f>D311+D312+D314+D313</f>
        <v>265044.71000000002</v>
      </c>
      <c r="E310" s="205">
        <f t="shared" ref="E310:F310" si="92">E311+E312+E314+E313</f>
        <v>0</v>
      </c>
      <c r="F310" s="205">
        <f t="shared" si="92"/>
        <v>265044.71000000002</v>
      </c>
    </row>
    <row r="311" spans="1:6" ht="39" customHeight="1">
      <c r="A311" s="29" t="s">
        <v>178</v>
      </c>
      <c r="B311" s="28">
        <v>4390080350</v>
      </c>
      <c r="C311" s="199">
        <v>200</v>
      </c>
      <c r="D311" s="205">
        <v>6388.2</v>
      </c>
      <c r="E311" s="96"/>
      <c r="F311" s="205">
        <f t="shared" si="84"/>
        <v>6388.2</v>
      </c>
    </row>
    <row r="312" spans="1:6" ht="90" customHeight="1">
      <c r="A312" s="56" t="s">
        <v>535</v>
      </c>
      <c r="B312" s="28">
        <v>4390080370</v>
      </c>
      <c r="C312" s="199">
        <v>200</v>
      </c>
      <c r="D312" s="205">
        <v>0</v>
      </c>
      <c r="E312" s="96"/>
      <c r="F312" s="205">
        <f t="shared" si="84"/>
        <v>0</v>
      </c>
    </row>
    <row r="313" spans="1:6" ht="68.25" customHeight="1">
      <c r="A313" s="56" t="s">
        <v>821</v>
      </c>
      <c r="B313" s="28">
        <v>4390080370</v>
      </c>
      <c r="C313" s="199">
        <v>200</v>
      </c>
      <c r="D313" s="205">
        <v>30519.51</v>
      </c>
      <c r="E313" s="96"/>
      <c r="F313" s="205">
        <f t="shared" ref="F313" si="93">D313+E313</f>
        <v>30519.51</v>
      </c>
    </row>
    <row r="314" spans="1:6" ht="102" customHeight="1">
      <c r="A314" s="56" t="s">
        <v>536</v>
      </c>
      <c r="B314" s="203">
        <v>4390082400</v>
      </c>
      <c r="C314" s="199">
        <v>200</v>
      </c>
      <c r="D314" s="205">
        <v>228137</v>
      </c>
      <c r="E314" s="96"/>
      <c r="F314" s="205">
        <f t="shared" si="84"/>
        <v>228137</v>
      </c>
    </row>
    <row r="315" spans="1:6" ht="51.75" customHeight="1">
      <c r="A315" s="74" t="s">
        <v>340</v>
      </c>
      <c r="B315" s="60">
        <v>4400000000</v>
      </c>
      <c r="C315" s="51"/>
      <c r="D315" s="95">
        <f t="shared" ref="D315:F315" si="94">D316</f>
        <v>0</v>
      </c>
      <c r="E315" s="95">
        <f t="shared" si="94"/>
        <v>0</v>
      </c>
      <c r="F315" s="95">
        <f t="shared" si="94"/>
        <v>0</v>
      </c>
    </row>
    <row r="316" spans="1:6" ht="15">
      <c r="A316" s="69" t="s">
        <v>14</v>
      </c>
      <c r="B316" s="28">
        <v>4490000000</v>
      </c>
      <c r="C316" s="51"/>
      <c r="D316" s="205">
        <f>D317+D318</f>
        <v>0</v>
      </c>
      <c r="E316" s="205">
        <f t="shared" ref="E316:F316" si="95">E317+E318</f>
        <v>0</v>
      </c>
      <c r="F316" s="205">
        <f t="shared" si="95"/>
        <v>0</v>
      </c>
    </row>
    <row r="317" spans="1:6" ht="51" customHeight="1">
      <c r="A317" s="50" t="s">
        <v>537</v>
      </c>
      <c r="B317" s="28">
        <v>4490051200</v>
      </c>
      <c r="C317" s="51">
        <v>200</v>
      </c>
      <c r="D317" s="205">
        <v>0</v>
      </c>
      <c r="E317" s="141"/>
      <c r="F317" s="205">
        <f t="shared" si="84"/>
        <v>0</v>
      </c>
    </row>
    <row r="318" spans="1:6" ht="51">
      <c r="A318" s="50" t="s">
        <v>538</v>
      </c>
      <c r="B318" s="28" t="s">
        <v>433</v>
      </c>
      <c r="C318" s="199">
        <v>400</v>
      </c>
      <c r="D318" s="205"/>
      <c r="E318" s="96"/>
      <c r="F318" s="205">
        <f t="shared" si="84"/>
        <v>0</v>
      </c>
    </row>
    <row r="319" spans="1:6" ht="17.25" customHeight="1">
      <c r="A319" s="59" t="s">
        <v>16</v>
      </c>
      <c r="B319" s="28"/>
      <c r="C319" s="199"/>
      <c r="D319" s="95">
        <f>D19+D34+D74+D83+D87+D100+D104+D111+D120+D125+D129+D141+D227+D262+D266+D270+D137+D26</f>
        <v>247377018.79000002</v>
      </c>
      <c r="E319" s="95">
        <f>E19+E34+E74+E83+E87+E100+E104+E111+E120+E125+E129+E141+E227+E262+E266+E270+E137+E26</f>
        <v>-297800</v>
      </c>
      <c r="F319" s="95">
        <f>F19+F34+F74+F83+F87+F100+F104+F111+F120+F125+F129+F141+F227+F262+F266+F270+F137+F26</f>
        <v>247079218.79000002</v>
      </c>
    </row>
    <row r="320" spans="1:6" ht="15">
      <c r="E320" s="143"/>
    </row>
  </sheetData>
  <mergeCells count="27">
    <mergeCell ref="A166:A167"/>
    <mergeCell ref="B166:B167"/>
    <mergeCell ref="C166:C167"/>
    <mergeCell ref="F166:F167"/>
    <mergeCell ref="A15:F15"/>
    <mergeCell ref="A16:F16"/>
    <mergeCell ref="A17:A18"/>
    <mergeCell ref="B17:B18"/>
    <mergeCell ref="C17:C18"/>
    <mergeCell ref="F17:F18"/>
    <mergeCell ref="E17:E18"/>
    <mergeCell ref="D17:D18"/>
    <mergeCell ref="D166:D167"/>
    <mergeCell ref="E166:E167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70866141732283472" right="0.31496062992125984" top="0.74803149606299213" bottom="0.74803149606299213" header="0.31496062992125984" footer="0.31496062992125984"/>
  <pageSetup paperSize="9" scale="69" orientation="portrait" r:id="rId1"/>
  <rowBreaks count="13" manualBreakCount="13">
    <brk id="33" max="5" man="1"/>
    <brk id="58" max="5" man="1"/>
    <brk id="83" max="5" man="1"/>
    <brk id="110" max="5" man="1"/>
    <brk id="135" max="5" man="1"/>
    <brk id="160" max="5" man="1"/>
    <brk id="180" max="5" man="1"/>
    <brk id="198" max="5" man="1"/>
    <brk id="211" max="5" man="1"/>
    <brk id="236" max="5" man="1"/>
    <brk id="253" max="5" man="1"/>
    <brk id="280" max="5" man="1"/>
    <brk id="30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27" zoomScale="105" zoomScaleSheetLayoutView="105" workbookViewId="0">
      <selection activeCell="B7" sqref="B7:E7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18" t="s">
        <v>719</v>
      </c>
      <c r="C1" s="218"/>
      <c r="D1" s="218"/>
      <c r="E1" s="218"/>
    </row>
    <row r="2" spans="1:5" ht="15.75">
      <c r="B2" s="218" t="s">
        <v>0</v>
      </c>
      <c r="C2" s="218"/>
      <c r="D2" s="218"/>
      <c r="E2" s="218"/>
    </row>
    <row r="3" spans="1:5" ht="15.75">
      <c r="B3" s="218" t="s">
        <v>1</v>
      </c>
      <c r="C3" s="218"/>
      <c r="D3" s="218"/>
      <c r="E3" s="218"/>
    </row>
    <row r="4" spans="1:5" ht="15.75">
      <c r="B4" s="218" t="s">
        <v>2</v>
      </c>
      <c r="C4" s="218"/>
      <c r="D4" s="218"/>
      <c r="E4" s="218"/>
    </row>
    <row r="5" spans="1:5" ht="15.75">
      <c r="B5" s="218" t="s">
        <v>834</v>
      </c>
      <c r="C5" s="218"/>
      <c r="D5" s="218"/>
      <c r="E5" s="218"/>
    </row>
    <row r="6" spans="1:5" ht="15.75">
      <c r="B6" s="218" t="s">
        <v>189</v>
      </c>
      <c r="C6" s="218"/>
      <c r="D6" s="218"/>
      <c r="E6" s="218"/>
    </row>
    <row r="7" spans="1:5" ht="15.75">
      <c r="B7" s="218" t="s">
        <v>0</v>
      </c>
      <c r="C7" s="218"/>
      <c r="D7" s="218"/>
      <c r="E7" s="218"/>
    </row>
    <row r="8" spans="1:5" ht="15.75">
      <c r="B8" s="218" t="s">
        <v>1</v>
      </c>
      <c r="C8" s="218"/>
      <c r="D8" s="218"/>
      <c r="E8" s="218"/>
    </row>
    <row r="9" spans="1:5" ht="15.75">
      <c r="B9" s="218" t="s">
        <v>2</v>
      </c>
      <c r="C9" s="218"/>
      <c r="D9" s="218"/>
      <c r="E9" s="218"/>
    </row>
    <row r="10" spans="1:5" ht="18.75">
      <c r="A10" s="2"/>
      <c r="B10" s="218" t="s">
        <v>716</v>
      </c>
      <c r="C10" s="218"/>
      <c r="D10" s="218"/>
      <c r="E10" s="218"/>
    </row>
    <row r="11" spans="1:5" ht="9" customHeight="1">
      <c r="A11" s="2"/>
      <c r="B11" s="44"/>
      <c r="C11" s="129"/>
      <c r="D11" s="129"/>
    </row>
    <row r="12" spans="1:5">
      <c r="A12" s="230" t="s">
        <v>22</v>
      </c>
      <c r="B12" s="273"/>
      <c r="C12" s="130"/>
      <c r="D12" s="130"/>
    </row>
    <row r="13" spans="1:5" ht="31.5" customHeight="1">
      <c r="A13" s="230" t="s">
        <v>490</v>
      </c>
      <c r="B13" s="273"/>
      <c r="C13" s="130"/>
      <c r="D13" s="130"/>
    </row>
    <row r="14" spans="1:5" ht="17.25" customHeight="1">
      <c r="A14" s="275" t="s">
        <v>402</v>
      </c>
      <c r="B14" s="275"/>
      <c r="C14" s="275"/>
      <c r="D14" s="275"/>
      <c r="E14" s="275"/>
    </row>
    <row r="15" spans="1:5" ht="41.25" customHeight="1">
      <c r="A15" s="15"/>
      <c r="B15" s="11" t="s">
        <v>3</v>
      </c>
      <c r="C15" s="60" t="s">
        <v>491</v>
      </c>
      <c r="D15" s="131" t="s">
        <v>718</v>
      </c>
      <c r="E15" s="60" t="s">
        <v>491</v>
      </c>
    </row>
    <row r="16" spans="1:5">
      <c r="A16" s="14" t="s">
        <v>42</v>
      </c>
      <c r="B16" s="10" t="s">
        <v>23</v>
      </c>
      <c r="C16" s="172">
        <f>C17+C18+C20+C21+C22+C23+C24</f>
        <v>30190421.039999999</v>
      </c>
      <c r="D16" s="172">
        <f t="shared" ref="D16:E16" si="0">D17+D18+D20+D21+D22+D23+D24</f>
        <v>0</v>
      </c>
      <c r="E16" s="172">
        <f t="shared" si="0"/>
        <v>30190421.039999999</v>
      </c>
    </row>
    <row r="17" spans="1:5" s="4" customFormat="1" ht="27.75" customHeight="1">
      <c r="A17" s="13" t="s">
        <v>79</v>
      </c>
      <c r="B17" s="17" t="s">
        <v>80</v>
      </c>
      <c r="C17" s="98">
        <v>1486531</v>
      </c>
      <c r="D17" s="170"/>
      <c r="E17" s="98">
        <f>C17+D17</f>
        <v>1486531</v>
      </c>
    </row>
    <row r="18" spans="1:5" ht="39" customHeight="1">
      <c r="A18" s="274" t="s">
        <v>43</v>
      </c>
      <c r="B18" s="272" t="s">
        <v>219</v>
      </c>
      <c r="C18" s="98">
        <v>875936</v>
      </c>
      <c r="D18" s="170"/>
      <c r="E18" s="98">
        <f t="shared" ref="E18:E24" si="1">C18+D18</f>
        <v>875936</v>
      </c>
    </row>
    <row r="19" spans="1:5" ht="15" hidden="1" customHeight="1">
      <c r="A19" s="274"/>
      <c r="B19" s="272"/>
      <c r="C19" s="98"/>
      <c r="D19" s="170"/>
      <c r="E19" s="98">
        <f t="shared" si="1"/>
        <v>0</v>
      </c>
    </row>
    <row r="20" spans="1:5" ht="40.5" customHeight="1">
      <c r="A20" s="26" t="s">
        <v>44</v>
      </c>
      <c r="B20" s="22" t="s">
        <v>220</v>
      </c>
      <c r="C20" s="99">
        <v>16976902.84</v>
      </c>
      <c r="D20" s="171"/>
      <c r="E20" s="98">
        <f t="shared" si="1"/>
        <v>16976902.84</v>
      </c>
    </row>
    <row r="21" spans="1:5">
      <c r="A21" s="13" t="s">
        <v>77</v>
      </c>
      <c r="B21" s="12" t="s">
        <v>78</v>
      </c>
      <c r="C21" s="98">
        <v>0</v>
      </c>
      <c r="D21" s="170"/>
      <c r="E21" s="98">
        <f t="shared" si="1"/>
        <v>0</v>
      </c>
    </row>
    <row r="22" spans="1:5" ht="29.25" customHeight="1">
      <c r="A22" s="13" t="s">
        <v>45</v>
      </c>
      <c r="B22" s="17" t="s">
        <v>24</v>
      </c>
      <c r="C22" s="98">
        <v>3930074</v>
      </c>
      <c r="D22" s="170"/>
      <c r="E22" s="98">
        <f t="shared" si="1"/>
        <v>3930074</v>
      </c>
    </row>
    <row r="23" spans="1:5">
      <c r="A23" s="13" t="s">
        <v>46</v>
      </c>
      <c r="B23" s="12" t="s">
        <v>25</v>
      </c>
      <c r="C23" s="98">
        <v>1160169</v>
      </c>
      <c r="D23" s="170"/>
      <c r="E23" s="98">
        <f t="shared" si="1"/>
        <v>1160169</v>
      </c>
    </row>
    <row r="24" spans="1:5">
      <c r="A24" s="13" t="s">
        <v>47</v>
      </c>
      <c r="B24" s="12" t="s">
        <v>26</v>
      </c>
      <c r="C24" s="98">
        <v>5760808.2000000002</v>
      </c>
      <c r="D24" s="170"/>
      <c r="E24" s="98">
        <f t="shared" si="1"/>
        <v>5760808.2000000002</v>
      </c>
    </row>
    <row r="25" spans="1:5" ht="16.5" customHeight="1">
      <c r="A25" s="269" t="s">
        <v>48</v>
      </c>
      <c r="B25" s="270" t="s">
        <v>27</v>
      </c>
      <c r="C25" s="271">
        <f t="shared" ref="C25" si="2">C27</f>
        <v>6267796</v>
      </c>
      <c r="D25" s="271">
        <f t="shared" ref="D25:E25" si="3">D27</f>
        <v>0</v>
      </c>
      <c r="E25" s="271">
        <f t="shared" si="3"/>
        <v>6267796</v>
      </c>
    </row>
    <row r="26" spans="1:5" ht="15" hidden="1" customHeight="1">
      <c r="A26" s="269"/>
      <c r="B26" s="270"/>
      <c r="C26" s="271"/>
      <c r="D26" s="271"/>
      <c r="E26" s="271"/>
    </row>
    <row r="27" spans="1:5" ht="27.75" customHeight="1">
      <c r="A27" s="13" t="s">
        <v>49</v>
      </c>
      <c r="B27" s="272" t="s">
        <v>28</v>
      </c>
      <c r="C27" s="98">
        <v>6267796</v>
      </c>
      <c r="D27" s="170"/>
      <c r="E27" s="98">
        <f t="shared" ref="E27" si="4">C27+D27</f>
        <v>6267796</v>
      </c>
    </row>
    <row r="28" spans="1:5" ht="15" hidden="1" customHeight="1">
      <c r="A28" s="13"/>
      <c r="B28" s="272"/>
      <c r="C28" s="98"/>
      <c r="D28" s="170"/>
      <c r="E28" s="98"/>
    </row>
    <row r="29" spans="1:5" ht="14.25" customHeight="1">
      <c r="A29" s="14" t="s">
        <v>50</v>
      </c>
      <c r="B29" s="10" t="s">
        <v>29</v>
      </c>
      <c r="C29" s="172">
        <f t="shared" ref="C29:E29" si="5">C30+C31+C32</f>
        <v>15242170.42</v>
      </c>
      <c r="D29" s="172">
        <f t="shared" si="5"/>
        <v>200000</v>
      </c>
      <c r="E29" s="172">
        <f t="shared" si="5"/>
        <v>15442170.42</v>
      </c>
    </row>
    <row r="30" spans="1:5">
      <c r="A30" s="13" t="s">
        <v>51</v>
      </c>
      <c r="B30" s="12" t="s">
        <v>30</v>
      </c>
      <c r="C30" s="98">
        <v>258656.51</v>
      </c>
      <c r="D30" s="170"/>
      <c r="E30" s="98">
        <f t="shared" ref="E30:E32" si="6">C30+D30</f>
        <v>258656.51</v>
      </c>
    </row>
    <row r="31" spans="1:5">
      <c r="A31" s="13" t="s">
        <v>52</v>
      </c>
      <c r="B31" s="12" t="s">
        <v>31</v>
      </c>
      <c r="C31" s="98">
        <v>12140625.91</v>
      </c>
      <c r="D31" s="170">
        <v>200000</v>
      </c>
      <c r="E31" s="98">
        <f t="shared" si="6"/>
        <v>12340625.91</v>
      </c>
    </row>
    <row r="32" spans="1:5">
      <c r="A32" s="13" t="s">
        <v>53</v>
      </c>
      <c r="B32" s="12" t="s">
        <v>32</v>
      </c>
      <c r="C32" s="98">
        <v>2842888</v>
      </c>
      <c r="D32" s="170"/>
      <c r="E32" s="98">
        <f t="shared" si="6"/>
        <v>2842888</v>
      </c>
    </row>
    <row r="33" spans="1:5">
      <c r="A33" s="19" t="s">
        <v>222</v>
      </c>
      <c r="B33" s="16" t="s">
        <v>221</v>
      </c>
      <c r="C33" s="172">
        <f t="shared" ref="C33:E33" si="7">C34+C35+C36</f>
        <v>29238243.399999999</v>
      </c>
      <c r="D33" s="172">
        <f t="shared" si="7"/>
        <v>0</v>
      </c>
      <c r="E33" s="172">
        <f t="shared" si="7"/>
        <v>29238243.399999999</v>
      </c>
    </row>
    <row r="34" spans="1:5">
      <c r="A34" s="20" t="s">
        <v>216</v>
      </c>
      <c r="B34" s="17" t="s">
        <v>223</v>
      </c>
      <c r="C34" s="98">
        <v>2453100</v>
      </c>
      <c r="D34" s="170"/>
      <c r="E34" s="98">
        <f t="shared" ref="E34:E36" si="8">C34+D34</f>
        <v>2453100</v>
      </c>
    </row>
    <row r="35" spans="1:5">
      <c r="A35" s="20" t="s">
        <v>215</v>
      </c>
      <c r="B35" s="17" t="s">
        <v>224</v>
      </c>
      <c r="C35" s="98">
        <v>25172643.399999999</v>
      </c>
      <c r="D35" s="170"/>
      <c r="E35" s="98">
        <f t="shared" si="8"/>
        <v>25172643.399999999</v>
      </c>
    </row>
    <row r="36" spans="1:5">
      <c r="A36" s="20" t="s">
        <v>217</v>
      </c>
      <c r="B36" s="17" t="s">
        <v>225</v>
      </c>
      <c r="C36" s="98">
        <v>1612500</v>
      </c>
      <c r="D36" s="170"/>
      <c r="E36" s="98">
        <f t="shared" si="8"/>
        <v>1612500</v>
      </c>
    </row>
    <row r="37" spans="1:5">
      <c r="A37" s="14" t="s">
        <v>54</v>
      </c>
      <c r="B37" s="8" t="s">
        <v>72</v>
      </c>
      <c r="C37" s="172">
        <f t="shared" ref="C37:E37" si="9">C38+C39+C41+C42+C40</f>
        <v>148547794.80000001</v>
      </c>
      <c r="D37" s="172">
        <f t="shared" si="9"/>
        <v>-497800</v>
      </c>
      <c r="E37" s="172">
        <f t="shared" si="9"/>
        <v>148049994.80000001</v>
      </c>
    </row>
    <row r="38" spans="1:5">
      <c r="A38" s="13" t="s">
        <v>55</v>
      </c>
      <c r="B38" s="6" t="s">
        <v>33</v>
      </c>
      <c r="C38" s="98">
        <v>18703708</v>
      </c>
      <c r="D38" s="170">
        <v>-417530</v>
      </c>
      <c r="E38" s="98">
        <f t="shared" ref="E38:E42" si="10">C38+D38</f>
        <v>18286178</v>
      </c>
    </row>
    <row r="39" spans="1:5">
      <c r="A39" s="13" t="s">
        <v>56</v>
      </c>
      <c r="B39" s="6" t="s">
        <v>34</v>
      </c>
      <c r="C39" s="98">
        <v>107635589.62</v>
      </c>
      <c r="D39" s="170">
        <v>-80270</v>
      </c>
      <c r="E39" s="98">
        <f t="shared" si="10"/>
        <v>107555319.62</v>
      </c>
    </row>
    <row r="40" spans="1:5">
      <c r="A40" s="25" t="s">
        <v>233</v>
      </c>
      <c r="B40" s="24" t="s">
        <v>234</v>
      </c>
      <c r="C40" s="98">
        <v>6947384.0700000003</v>
      </c>
      <c r="D40" s="170"/>
      <c r="E40" s="98">
        <f t="shared" si="10"/>
        <v>6947384.0700000003</v>
      </c>
    </row>
    <row r="41" spans="1:5">
      <c r="A41" s="13" t="s">
        <v>57</v>
      </c>
      <c r="B41" s="6" t="s">
        <v>190</v>
      </c>
      <c r="C41" s="98">
        <v>1126890</v>
      </c>
      <c r="D41" s="170"/>
      <c r="E41" s="98">
        <f t="shared" si="10"/>
        <v>1126890</v>
      </c>
    </row>
    <row r="42" spans="1:5">
      <c r="A42" s="13" t="s">
        <v>58</v>
      </c>
      <c r="B42" s="6" t="s">
        <v>35</v>
      </c>
      <c r="C42" s="98">
        <v>14134223.109999999</v>
      </c>
      <c r="D42" s="170"/>
      <c r="E42" s="98">
        <f t="shared" si="10"/>
        <v>14134223.109999999</v>
      </c>
    </row>
    <row r="43" spans="1:5">
      <c r="A43" s="14" t="s">
        <v>59</v>
      </c>
      <c r="B43" s="8" t="s">
        <v>151</v>
      </c>
      <c r="C43" s="172">
        <f t="shared" ref="C43:E43" si="11">C44+C45</f>
        <v>14335748</v>
      </c>
      <c r="D43" s="172">
        <f t="shared" si="11"/>
        <v>0</v>
      </c>
      <c r="E43" s="172">
        <f t="shared" si="11"/>
        <v>14335748</v>
      </c>
    </row>
    <row r="44" spans="1:5">
      <c r="A44" s="13" t="s">
        <v>60</v>
      </c>
      <c r="B44" s="6" t="s">
        <v>36</v>
      </c>
      <c r="C44" s="98">
        <v>12478395</v>
      </c>
      <c r="D44" s="170"/>
      <c r="E44" s="98">
        <f t="shared" ref="E44:E45" si="12">C44+D44</f>
        <v>12478395</v>
      </c>
    </row>
    <row r="45" spans="1:5">
      <c r="A45" s="13" t="s">
        <v>149</v>
      </c>
      <c r="B45" s="6" t="s">
        <v>150</v>
      </c>
      <c r="C45" s="98">
        <v>1857353</v>
      </c>
      <c r="D45" s="170"/>
      <c r="E45" s="98">
        <f t="shared" si="12"/>
        <v>1857353</v>
      </c>
    </row>
    <row r="46" spans="1:5">
      <c r="A46" s="14" t="s">
        <v>61</v>
      </c>
      <c r="B46" s="8" t="s">
        <v>37</v>
      </c>
      <c r="C46" s="172">
        <f t="shared" ref="C46:E46" si="13">C47+C49+C48</f>
        <v>3065325.13</v>
      </c>
      <c r="D46" s="172">
        <f t="shared" si="13"/>
        <v>0</v>
      </c>
      <c r="E46" s="172">
        <f t="shared" si="13"/>
        <v>3065325.13</v>
      </c>
    </row>
    <row r="47" spans="1:5">
      <c r="A47" s="13" t="s">
        <v>62</v>
      </c>
      <c r="B47" s="6" t="s">
        <v>38</v>
      </c>
      <c r="C47" s="98">
        <v>1316400</v>
      </c>
      <c r="D47" s="170"/>
      <c r="E47" s="98">
        <f t="shared" ref="E47:E49" si="14">C47+D47</f>
        <v>1316400</v>
      </c>
    </row>
    <row r="48" spans="1:5">
      <c r="A48" s="13" t="s">
        <v>185</v>
      </c>
      <c r="B48" s="6" t="s">
        <v>186</v>
      </c>
      <c r="C48" s="98">
        <v>73700</v>
      </c>
      <c r="D48" s="170"/>
      <c r="E48" s="98">
        <f t="shared" si="14"/>
        <v>73700</v>
      </c>
    </row>
    <row r="49" spans="1:5">
      <c r="A49" s="13" t="s">
        <v>63</v>
      </c>
      <c r="B49" s="6" t="s">
        <v>39</v>
      </c>
      <c r="C49" s="98">
        <v>1675225.13</v>
      </c>
      <c r="D49" s="170"/>
      <c r="E49" s="98">
        <f t="shared" si="14"/>
        <v>1675225.13</v>
      </c>
    </row>
    <row r="50" spans="1:5">
      <c r="A50" s="14" t="s">
        <v>64</v>
      </c>
      <c r="B50" s="8" t="s">
        <v>40</v>
      </c>
      <c r="C50" s="147">
        <f>C51+C52</f>
        <v>489520</v>
      </c>
      <c r="D50" s="147">
        <f t="shared" ref="D50:E50" si="15">D51+D52</f>
        <v>0</v>
      </c>
      <c r="E50" s="147">
        <f t="shared" si="15"/>
        <v>489520</v>
      </c>
    </row>
    <row r="51" spans="1:5">
      <c r="A51" s="76" t="s">
        <v>434</v>
      </c>
      <c r="B51" s="78" t="s">
        <v>440</v>
      </c>
      <c r="C51" s="98">
        <v>300000</v>
      </c>
      <c r="D51" s="170"/>
      <c r="E51" s="98">
        <f t="shared" ref="E51:E52" si="16">C51+D51</f>
        <v>300000</v>
      </c>
    </row>
    <row r="52" spans="1:5">
      <c r="A52" s="93" t="s">
        <v>525</v>
      </c>
      <c r="B52" s="79" t="s">
        <v>526</v>
      </c>
      <c r="C52" s="98">
        <v>189520</v>
      </c>
      <c r="D52" s="170"/>
      <c r="E52" s="98">
        <f t="shared" si="16"/>
        <v>189520</v>
      </c>
    </row>
    <row r="53" spans="1:5" ht="21.75" customHeight="1">
      <c r="A53" s="14"/>
      <c r="B53" s="8" t="s">
        <v>41</v>
      </c>
      <c r="C53" s="172">
        <f>C16+C25+C29+C37+C43+C46+C50+C33</f>
        <v>247377018.79000002</v>
      </c>
      <c r="D53" s="172">
        <f t="shared" ref="D53:E53" si="17">D16+D25+D29+D37+D43+D46+D50+D33</f>
        <v>-297800</v>
      </c>
      <c r="E53" s="172">
        <f t="shared" si="17"/>
        <v>247079218.79000002</v>
      </c>
    </row>
    <row r="55" spans="1:5">
      <c r="B55" s="18"/>
      <c r="C55" s="130"/>
      <c r="D55" s="130"/>
    </row>
    <row r="56" spans="1:5" ht="51.75" customHeight="1">
      <c r="B56" s="21"/>
      <c r="C56" s="21"/>
      <c r="D56" s="21"/>
    </row>
  </sheetData>
  <mergeCells count="21">
    <mergeCell ref="B6:E6"/>
    <mergeCell ref="D25:D26"/>
    <mergeCell ref="B1:E1"/>
    <mergeCell ref="B2:E2"/>
    <mergeCell ref="B3:E3"/>
    <mergeCell ref="B4:E4"/>
    <mergeCell ref="B5:E5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17"/>
  <sheetViews>
    <sheetView view="pageBreakPreview" topLeftCell="A206" zoomScale="115" zoomScaleSheetLayoutView="115" workbookViewId="0">
      <selection activeCell="N8" sqref="N8"/>
    </sheetView>
  </sheetViews>
  <sheetFormatPr defaultRowHeight="15"/>
  <cols>
    <col min="1" max="1" width="54" customWidth="1"/>
    <col min="2" max="2" width="4" customWidth="1"/>
    <col min="3" max="3" width="4.85546875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18" t="s">
        <v>308</v>
      </c>
      <c r="E1" s="218"/>
      <c r="F1" s="218"/>
      <c r="G1" s="218"/>
      <c r="H1" s="218"/>
      <c r="I1" s="218"/>
    </row>
    <row r="2" spans="1:9" ht="15.75">
      <c r="D2" s="218" t="s">
        <v>0</v>
      </c>
      <c r="E2" s="218"/>
      <c r="F2" s="218"/>
      <c r="G2" s="218"/>
      <c r="H2" s="218"/>
      <c r="I2" s="218"/>
    </row>
    <row r="3" spans="1:9" ht="15.75">
      <c r="D3" s="218" t="s">
        <v>1</v>
      </c>
      <c r="E3" s="218"/>
      <c r="F3" s="218"/>
      <c r="G3" s="218"/>
      <c r="H3" s="218"/>
      <c r="I3" s="218"/>
    </row>
    <row r="4" spans="1:9" ht="15.75">
      <c r="D4" s="218" t="s">
        <v>2</v>
      </c>
      <c r="E4" s="218"/>
      <c r="F4" s="218"/>
      <c r="G4" s="218"/>
      <c r="H4" s="218"/>
      <c r="I4" s="218"/>
    </row>
    <row r="5" spans="1:9" ht="15.75">
      <c r="C5" s="218" t="s">
        <v>834</v>
      </c>
      <c r="D5" s="218"/>
      <c r="E5" s="218"/>
      <c r="F5" s="218"/>
      <c r="G5" s="218"/>
      <c r="H5" s="218"/>
      <c r="I5" s="218"/>
    </row>
    <row r="6" spans="1:9" ht="15.75" customHeight="1">
      <c r="D6" s="218" t="s">
        <v>191</v>
      </c>
      <c r="E6" s="218"/>
      <c r="F6" s="218"/>
      <c r="G6" s="218"/>
      <c r="H6" s="218"/>
      <c r="I6" s="218"/>
    </row>
    <row r="7" spans="1:9" ht="15.75" customHeight="1">
      <c r="D7" s="218" t="s">
        <v>0</v>
      </c>
      <c r="E7" s="218"/>
      <c r="F7" s="218"/>
      <c r="G7" s="218"/>
      <c r="H7" s="218"/>
      <c r="I7" s="218"/>
    </row>
    <row r="8" spans="1:9" ht="15.75" customHeight="1">
      <c r="D8" s="218" t="s">
        <v>1</v>
      </c>
      <c r="E8" s="218"/>
      <c r="F8" s="218"/>
      <c r="G8" s="218"/>
      <c r="H8" s="218"/>
      <c r="I8" s="218"/>
    </row>
    <row r="9" spans="1:9" ht="18.75" customHeight="1">
      <c r="A9" s="2"/>
      <c r="D9" s="218" t="s">
        <v>2</v>
      </c>
      <c r="E9" s="218"/>
      <c r="F9" s="218"/>
      <c r="G9" s="218"/>
      <c r="H9" s="218"/>
      <c r="I9" s="218"/>
    </row>
    <row r="10" spans="1:9" ht="18.75" customHeight="1">
      <c r="A10" s="2"/>
      <c r="C10" s="218" t="s">
        <v>716</v>
      </c>
      <c r="D10" s="218"/>
      <c r="E10" s="218"/>
      <c r="F10" s="218"/>
      <c r="G10" s="218"/>
      <c r="H10" s="218"/>
      <c r="I10" s="218"/>
    </row>
    <row r="11" spans="1:9" ht="18.75">
      <c r="A11" s="2"/>
    </row>
    <row r="12" spans="1:9">
      <c r="A12" s="230" t="s">
        <v>71</v>
      </c>
      <c r="B12" s="273"/>
      <c r="C12" s="273"/>
      <c r="D12" s="273"/>
      <c r="E12" s="273"/>
      <c r="F12" s="273"/>
      <c r="G12" s="273"/>
      <c r="H12" s="273"/>
    </row>
    <row r="13" spans="1:9">
      <c r="A13" s="230" t="s">
        <v>492</v>
      </c>
      <c r="B13" s="273"/>
      <c r="C13" s="273"/>
      <c r="D13" s="273"/>
      <c r="E13" s="273"/>
      <c r="F13" s="273"/>
      <c r="G13" s="273"/>
      <c r="H13" s="273"/>
    </row>
    <row r="14" spans="1:9" ht="15.75">
      <c r="A14" s="3"/>
    </row>
    <row r="15" spans="1:9" ht="23.25" customHeight="1">
      <c r="A15" s="102"/>
      <c r="B15" s="103"/>
      <c r="C15" s="103"/>
      <c r="D15" s="103"/>
      <c r="E15" s="279" t="s">
        <v>402</v>
      </c>
      <c r="F15" s="279"/>
      <c r="G15" s="279"/>
      <c r="H15" s="279"/>
      <c r="I15" s="279"/>
    </row>
    <row r="16" spans="1:9" ht="63.75" customHeight="1">
      <c r="A16" s="281"/>
      <c r="B16" s="281" t="s">
        <v>75</v>
      </c>
      <c r="C16" s="282" t="s">
        <v>65</v>
      </c>
      <c r="D16" s="285" t="s">
        <v>10</v>
      </c>
      <c r="E16" s="285" t="s">
        <v>66</v>
      </c>
      <c r="F16" s="276" t="s">
        <v>491</v>
      </c>
      <c r="G16" s="287" t="s">
        <v>718</v>
      </c>
      <c r="H16" s="276" t="s">
        <v>491</v>
      </c>
      <c r="I16" s="280"/>
    </row>
    <row r="17" spans="1:11" ht="33" customHeight="1">
      <c r="A17" s="281"/>
      <c r="B17" s="281"/>
      <c r="C17" s="283"/>
      <c r="D17" s="285"/>
      <c r="E17" s="285"/>
      <c r="F17" s="277"/>
      <c r="G17" s="288"/>
      <c r="H17" s="277"/>
      <c r="I17" s="280"/>
      <c r="K17" t="s">
        <v>709</v>
      </c>
    </row>
    <row r="18" spans="1:11" ht="33" customHeight="1">
      <c r="A18" s="281"/>
      <c r="B18" s="281"/>
      <c r="C18" s="284"/>
      <c r="D18" s="285"/>
      <c r="E18" s="285"/>
      <c r="F18" s="278"/>
      <c r="G18" s="256"/>
      <c r="H18" s="278"/>
      <c r="I18" s="280"/>
    </row>
    <row r="19" spans="1:11" ht="15.75">
      <c r="A19" s="104" t="s">
        <v>67</v>
      </c>
      <c r="B19" s="55" t="s">
        <v>69</v>
      </c>
      <c r="C19" s="105"/>
      <c r="D19" s="106"/>
      <c r="E19" s="106"/>
      <c r="F19" s="95">
        <f>F20+F21+F22+F23+F24+F25+F27+F28+F31+F34+F35+F36+F37+F38+F39+F40+F41+F42+F44+F45+F46+F49+F50+F52+F53+F54+F55+F57+F63+F65+F26+F29+F30+F58+F66+F64+F32+F33+F61+F62+F56+F59+F51+F43+F47+F60+F48</f>
        <v>39525879.859999999</v>
      </c>
      <c r="G19" s="95">
        <f t="shared" ref="G19:H19" si="0">G20+G21+G22+G23+G24+G25+G27+G28+G31+G34+G35+G36+G37+G38+G39+G40+G41+G42+G44+G45+G46+G49+G50+G52+G53+G54+G55+G57+G63+G65+G26+G29+G30+G58+G66+G64+G32+G33+G61+G62+G56+G59+G51+G43+G47+G60+G48</f>
        <v>200000</v>
      </c>
      <c r="H19" s="95">
        <f t="shared" si="0"/>
        <v>39725879.859999999</v>
      </c>
      <c r="I19" s="107">
        <f>I20+I21+I22+I23+I24+I25+I27+I28+I31+I34+I35+I36+I37+I38+I39+I40+I41+I42+I44+I45+I46+I49+I50+I52+I53+I54+I55+I57+I63+I65+I26+I29+I30+I58+I66+I64+I32+I33+I61+I62</f>
        <v>590</v>
      </c>
      <c r="J19" s="107">
        <f>J20+J21+J22+J23+J24+J25+J27+J28+J31+J34+J35+J36+J37+J38+J39+J40+J41+J42+J44+J45+J46+J49+J50+J52+J53+J54+J55+J57+J63+J65+J26+J29+J30+J58+J66+J64+J32+J33+J61+J62</f>
        <v>0</v>
      </c>
      <c r="K19" s="107">
        <f>K20+K21+K22+K23+K24+K25+K27+K28+K31+K34+K35+K36+K37+K38+K39+K40+K41+K42+K44+K45+K46+K49+K50+K52+K53+K54+K55+K57+K63+K65+K26+K29+K30+K58+K66+K64+K32+K33+K61+K62</f>
        <v>0</v>
      </c>
    </row>
    <row r="20" spans="1:11" ht="66" customHeight="1">
      <c r="A20" s="48" t="s">
        <v>130</v>
      </c>
      <c r="B20" s="212" t="s">
        <v>69</v>
      </c>
      <c r="C20" s="108" t="s">
        <v>79</v>
      </c>
      <c r="D20" s="28">
        <v>4190000250</v>
      </c>
      <c r="E20" s="28">
        <v>100</v>
      </c>
      <c r="F20" s="205">
        <v>1486531</v>
      </c>
      <c r="G20" s="205"/>
      <c r="H20" s="205">
        <f>F20+G20</f>
        <v>1486531</v>
      </c>
      <c r="I20" s="109"/>
    </row>
    <row r="21" spans="1:11" ht="66" customHeight="1">
      <c r="A21" s="29" t="s">
        <v>131</v>
      </c>
      <c r="B21" s="212" t="s">
        <v>69</v>
      </c>
      <c r="C21" s="212" t="s">
        <v>44</v>
      </c>
      <c r="D21" s="28">
        <v>4190000280</v>
      </c>
      <c r="E21" s="213">
        <v>100</v>
      </c>
      <c r="F21" s="205">
        <v>13293229</v>
      </c>
      <c r="G21" s="96"/>
      <c r="H21" s="205">
        <f t="shared" ref="H21:H99" si="1">F21+G21</f>
        <v>13293229</v>
      </c>
      <c r="I21" s="109"/>
    </row>
    <row r="22" spans="1:11" ht="41.25" customHeight="1">
      <c r="A22" s="29" t="s">
        <v>171</v>
      </c>
      <c r="B22" s="212" t="s">
        <v>69</v>
      </c>
      <c r="C22" s="212" t="s">
        <v>44</v>
      </c>
      <c r="D22" s="28">
        <v>4190000280</v>
      </c>
      <c r="E22" s="213">
        <v>200</v>
      </c>
      <c r="F22" s="205">
        <v>3266424</v>
      </c>
      <c r="G22" s="96"/>
      <c r="H22" s="205">
        <f t="shared" si="1"/>
        <v>3266424</v>
      </c>
      <c r="I22" s="109"/>
    </row>
    <row r="23" spans="1:11" ht="54.75" customHeight="1">
      <c r="A23" s="29" t="s">
        <v>17</v>
      </c>
      <c r="B23" s="212" t="s">
        <v>69</v>
      </c>
      <c r="C23" s="212" t="s">
        <v>44</v>
      </c>
      <c r="D23" s="28">
        <v>4190000280</v>
      </c>
      <c r="E23" s="213">
        <v>800</v>
      </c>
      <c r="F23" s="205">
        <v>25400</v>
      </c>
      <c r="G23" s="96"/>
      <c r="H23" s="205">
        <f t="shared" si="1"/>
        <v>25400</v>
      </c>
      <c r="I23" s="109"/>
    </row>
    <row r="24" spans="1:11" ht="78.75" customHeight="1">
      <c r="A24" s="50" t="s">
        <v>126</v>
      </c>
      <c r="B24" s="212" t="s">
        <v>69</v>
      </c>
      <c r="C24" s="212" t="s">
        <v>44</v>
      </c>
      <c r="D24" s="28">
        <v>1110180360</v>
      </c>
      <c r="E24" s="213">
        <v>100</v>
      </c>
      <c r="F24" s="205">
        <v>341800</v>
      </c>
      <c r="G24" s="96"/>
      <c r="H24" s="205">
        <f t="shared" si="1"/>
        <v>341800</v>
      </c>
      <c r="I24" s="109"/>
    </row>
    <row r="25" spans="1:11" ht="52.5" customHeight="1">
      <c r="A25" s="50" t="s">
        <v>166</v>
      </c>
      <c r="B25" s="212" t="s">
        <v>69</v>
      </c>
      <c r="C25" s="212" t="s">
        <v>44</v>
      </c>
      <c r="D25" s="28">
        <v>1110180360</v>
      </c>
      <c r="E25" s="213">
        <v>200</v>
      </c>
      <c r="F25" s="205">
        <v>50049.84</v>
      </c>
      <c r="G25" s="96"/>
      <c r="H25" s="205">
        <f t="shared" si="1"/>
        <v>50049.84</v>
      </c>
      <c r="I25" s="109"/>
    </row>
    <row r="26" spans="1:11" ht="49.5" customHeight="1">
      <c r="A26" s="75" t="s">
        <v>537</v>
      </c>
      <c r="B26" s="212" t="s">
        <v>69</v>
      </c>
      <c r="C26" s="212" t="s">
        <v>77</v>
      </c>
      <c r="D26" s="28">
        <v>4490051200</v>
      </c>
      <c r="E26" s="51">
        <v>200</v>
      </c>
      <c r="F26" s="100">
        <v>0</v>
      </c>
      <c r="G26" s="141"/>
      <c r="H26" s="205">
        <f t="shared" si="1"/>
        <v>0</v>
      </c>
      <c r="I26" s="109"/>
    </row>
    <row r="27" spans="1:11" ht="52.5" customHeight="1">
      <c r="A27" s="50" t="s">
        <v>242</v>
      </c>
      <c r="B27" s="212" t="s">
        <v>69</v>
      </c>
      <c r="C27" s="212" t="s">
        <v>47</v>
      </c>
      <c r="D27" s="212" t="s">
        <v>364</v>
      </c>
      <c r="E27" s="51">
        <v>200</v>
      </c>
      <c r="F27" s="100">
        <v>100000</v>
      </c>
      <c r="G27" s="141"/>
      <c r="H27" s="205">
        <f t="shared" si="1"/>
        <v>100000</v>
      </c>
      <c r="I27" s="110"/>
    </row>
    <row r="28" spans="1:11" ht="66" customHeight="1">
      <c r="A28" s="29" t="s">
        <v>375</v>
      </c>
      <c r="B28" s="212" t="s">
        <v>69</v>
      </c>
      <c r="C28" s="212" t="s">
        <v>47</v>
      </c>
      <c r="D28" s="212" t="s">
        <v>369</v>
      </c>
      <c r="E28" s="213">
        <v>200</v>
      </c>
      <c r="F28" s="205">
        <v>430000</v>
      </c>
      <c r="G28" s="96"/>
      <c r="H28" s="205">
        <f t="shared" si="1"/>
        <v>430000</v>
      </c>
      <c r="I28" s="109"/>
    </row>
    <row r="29" spans="1:11" ht="57" customHeight="1">
      <c r="A29" s="70" t="s">
        <v>377</v>
      </c>
      <c r="B29" s="212" t="s">
        <v>69</v>
      </c>
      <c r="C29" s="212" t="s">
        <v>47</v>
      </c>
      <c r="D29" s="212" t="s">
        <v>376</v>
      </c>
      <c r="E29" s="213">
        <v>200</v>
      </c>
      <c r="F29" s="205">
        <v>200000</v>
      </c>
      <c r="G29" s="96"/>
      <c r="H29" s="205">
        <f t="shared" si="1"/>
        <v>200000</v>
      </c>
      <c r="I29" s="109"/>
    </row>
    <row r="30" spans="1:11" ht="39.75" customHeight="1">
      <c r="A30" s="29" t="s">
        <v>393</v>
      </c>
      <c r="B30" s="212" t="s">
        <v>69</v>
      </c>
      <c r="C30" s="212" t="s">
        <v>47</v>
      </c>
      <c r="D30" s="195" t="s">
        <v>394</v>
      </c>
      <c r="E30" s="213">
        <v>200</v>
      </c>
      <c r="F30" s="205">
        <v>40000</v>
      </c>
      <c r="G30" s="96"/>
      <c r="H30" s="205">
        <f t="shared" si="1"/>
        <v>40000</v>
      </c>
      <c r="I30" s="111">
        <v>40</v>
      </c>
    </row>
    <row r="31" spans="1:11" ht="52.5" customHeight="1">
      <c r="A31" s="50" t="s">
        <v>165</v>
      </c>
      <c r="B31" s="212" t="s">
        <v>69</v>
      </c>
      <c r="C31" s="212" t="s">
        <v>47</v>
      </c>
      <c r="D31" s="212" t="s">
        <v>372</v>
      </c>
      <c r="E31" s="213">
        <v>200</v>
      </c>
      <c r="F31" s="205">
        <v>460000</v>
      </c>
      <c r="G31" s="96"/>
      <c r="H31" s="205">
        <f t="shared" si="1"/>
        <v>460000</v>
      </c>
      <c r="I31" s="109"/>
    </row>
    <row r="32" spans="1:11" ht="53.25" customHeight="1">
      <c r="A32" s="57" t="s">
        <v>672</v>
      </c>
      <c r="B32" s="212" t="s">
        <v>69</v>
      </c>
      <c r="C32" s="212" t="s">
        <v>47</v>
      </c>
      <c r="D32" s="195" t="s">
        <v>514</v>
      </c>
      <c r="E32" s="213">
        <v>200</v>
      </c>
      <c r="F32" s="205">
        <v>40000</v>
      </c>
      <c r="G32" s="96"/>
      <c r="H32" s="205">
        <f t="shared" si="1"/>
        <v>40000</v>
      </c>
      <c r="I32" s="109"/>
    </row>
    <row r="33" spans="1:9" ht="53.25" customHeight="1">
      <c r="A33" s="57" t="s">
        <v>671</v>
      </c>
      <c r="B33" s="212" t="s">
        <v>69</v>
      </c>
      <c r="C33" s="212" t="s">
        <v>47</v>
      </c>
      <c r="D33" s="195" t="s">
        <v>521</v>
      </c>
      <c r="E33" s="213">
        <v>200</v>
      </c>
      <c r="F33" s="205">
        <v>10000</v>
      </c>
      <c r="G33" s="96"/>
      <c r="H33" s="205">
        <f t="shared" si="1"/>
        <v>10000</v>
      </c>
      <c r="I33" s="109"/>
    </row>
    <row r="34" spans="1:9" ht="39.75" customHeight="1">
      <c r="A34" s="50" t="s">
        <v>168</v>
      </c>
      <c r="B34" s="212" t="s">
        <v>69</v>
      </c>
      <c r="C34" s="212" t="s">
        <v>47</v>
      </c>
      <c r="D34" s="28">
        <v>1410100700</v>
      </c>
      <c r="E34" s="213">
        <v>200</v>
      </c>
      <c r="F34" s="205">
        <v>20000</v>
      </c>
      <c r="G34" s="96"/>
      <c r="H34" s="205">
        <f t="shared" si="1"/>
        <v>20000</v>
      </c>
      <c r="I34" s="109"/>
    </row>
    <row r="35" spans="1:9" ht="53.25" customHeight="1">
      <c r="A35" s="50" t="s">
        <v>179</v>
      </c>
      <c r="B35" s="212" t="s">
        <v>69</v>
      </c>
      <c r="C35" s="212" t="s">
        <v>47</v>
      </c>
      <c r="D35" s="28">
        <v>1410100710</v>
      </c>
      <c r="E35" s="213">
        <v>200</v>
      </c>
      <c r="F35" s="205">
        <v>30000</v>
      </c>
      <c r="G35" s="96"/>
      <c r="H35" s="205">
        <f t="shared" si="1"/>
        <v>30000</v>
      </c>
      <c r="I35" s="109"/>
    </row>
    <row r="36" spans="1:9" ht="53.25" customHeight="1">
      <c r="A36" s="29" t="s">
        <v>696</v>
      </c>
      <c r="B36" s="212" t="s">
        <v>69</v>
      </c>
      <c r="C36" s="212" t="s">
        <v>47</v>
      </c>
      <c r="D36" s="28">
        <v>4290020100</v>
      </c>
      <c r="E36" s="213">
        <v>200</v>
      </c>
      <c r="F36" s="100">
        <v>3499420</v>
      </c>
      <c r="G36" s="96"/>
      <c r="H36" s="205">
        <f t="shared" si="1"/>
        <v>3499420</v>
      </c>
      <c r="I36" s="109"/>
    </row>
    <row r="37" spans="1:9" ht="27" customHeight="1">
      <c r="A37" s="29" t="s">
        <v>184</v>
      </c>
      <c r="B37" s="212" t="s">
        <v>69</v>
      </c>
      <c r="C37" s="212" t="s">
        <v>47</v>
      </c>
      <c r="D37" s="28">
        <v>4290020120</v>
      </c>
      <c r="E37" s="213">
        <v>800</v>
      </c>
      <c r="F37" s="100">
        <v>28500</v>
      </c>
      <c r="G37" s="96"/>
      <c r="H37" s="205">
        <f t="shared" si="1"/>
        <v>28500</v>
      </c>
      <c r="I37" s="109"/>
    </row>
    <row r="38" spans="1:9" ht="52.5" customHeight="1">
      <c r="A38" s="29" t="s">
        <v>174</v>
      </c>
      <c r="B38" s="212" t="s">
        <v>69</v>
      </c>
      <c r="C38" s="212" t="s">
        <v>47</v>
      </c>
      <c r="D38" s="28">
        <v>4290020140</v>
      </c>
      <c r="E38" s="213">
        <v>200</v>
      </c>
      <c r="F38" s="100">
        <v>100000</v>
      </c>
      <c r="G38" s="96"/>
      <c r="H38" s="205">
        <f t="shared" si="1"/>
        <v>100000</v>
      </c>
      <c r="I38" s="109"/>
    </row>
    <row r="39" spans="1:9" ht="38.25" customHeight="1">
      <c r="A39" s="48" t="s">
        <v>697</v>
      </c>
      <c r="B39" s="212" t="s">
        <v>69</v>
      </c>
      <c r="C39" s="212" t="s">
        <v>47</v>
      </c>
      <c r="D39" s="28">
        <v>4290007030</v>
      </c>
      <c r="E39" s="213">
        <v>300</v>
      </c>
      <c r="F39" s="100">
        <v>10000</v>
      </c>
      <c r="G39" s="96"/>
      <c r="H39" s="205">
        <f t="shared" si="1"/>
        <v>10000</v>
      </c>
      <c r="I39" s="109"/>
    </row>
    <row r="40" spans="1:9" ht="41.25" customHeight="1">
      <c r="A40" s="29" t="s">
        <v>178</v>
      </c>
      <c r="B40" s="212" t="s">
        <v>69</v>
      </c>
      <c r="C40" s="212" t="s">
        <v>47</v>
      </c>
      <c r="D40" s="28">
        <v>4390080350</v>
      </c>
      <c r="E40" s="213">
        <v>200</v>
      </c>
      <c r="F40" s="100">
        <v>6388.2</v>
      </c>
      <c r="G40" s="96"/>
      <c r="H40" s="205">
        <f t="shared" si="1"/>
        <v>6388.2</v>
      </c>
      <c r="I40" s="109"/>
    </row>
    <row r="41" spans="1:9" ht="52.5" customHeight="1">
      <c r="A41" s="29" t="s">
        <v>175</v>
      </c>
      <c r="B41" s="212" t="s">
        <v>69</v>
      </c>
      <c r="C41" s="212" t="s">
        <v>49</v>
      </c>
      <c r="D41" s="28">
        <v>4290020150</v>
      </c>
      <c r="E41" s="213">
        <v>200</v>
      </c>
      <c r="F41" s="100">
        <v>330000</v>
      </c>
      <c r="G41" s="96"/>
      <c r="H41" s="205">
        <f t="shared" si="1"/>
        <v>330000</v>
      </c>
      <c r="I41" s="109"/>
    </row>
    <row r="42" spans="1:9" ht="93" customHeight="1">
      <c r="A42" s="56" t="s">
        <v>535</v>
      </c>
      <c r="B42" s="212" t="s">
        <v>69</v>
      </c>
      <c r="C42" s="212" t="s">
        <v>51</v>
      </c>
      <c r="D42" s="28">
        <v>4390080370</v>
      </c>
      <c r="E42" s="213">
        <v>200</v>
      </c>
      <c r="F42" s="100">
        <v>0</v>
      </c>
      <c r="G42" s="96"/>
      <c r="H42" s="205">
        <f t="shared" si="1"/>
        <v>0</v>
      </c>
      <c r="I42" s="109"/>
    </row>
    <row r="43" spans="1:9" ht="67.5" customHeight="1">
      <c r="A43" s="56" t="s">
        <v>821</v>
      </c>
      <c r="B43" s="212" t="s">
        <v>69</v>
      </c>
      <c r="C43" s="212" t="s">
        <v>51</v>
      </c>
      <c r="D43" s="28">
        <v>4390080370</v>
      </c>
      <c r="E43" s="213">
        <v>200</v>
      </c>
      <c r="F43" s="100">
        <v>30519.51</v>
      </c>
      <c r="G43" s="96"/>
      <c r="H43" s="205">
        <f t="shared" si="1"/>
        <v>30519.51</v>
      </c>
      <c r="I43" s="192"/>
    </row>
    <row r="44" spans="1:9" ht="106.5" customHeight="1">
      <c r="A44" s="56" t="s">
        <v>536</v>
      </c>
      <c r="B44" s="212" t="s">
        <v>69</v>
      </c>
      <c r="C44" s="212" t="s">
        <v>51</v>
      </c>
      <c r="D44" s="28">
        <v>4390082400</v>
      </c>
      <c r="E44" s="213">
        <v>200</v>
      </c>
      <c r="F44" s="205">
        <v>228137</v>
      </c>
      <c r="G44" s="96"/>
      <c r="H44" s="205">
        <f t="shared" si="1"/>
        <v>228137</v>
      </c>
      <c r="I44" s="109"/>
    </row>
    <row r="45" spans="1:9" ht="105" customHeight="1">
      <c r="A45" s="27" t="s">
        <v>196</v>
      </c>
      <c r="B45" s="212" t="s">
        <v>69</v>
      </c>
      <c r="C45" s="212" t="s">
        <v>52</v>
      </c>
      <c r="D45" s="28">
        <v>1620120300</v>
      </c>
      <c r="E45" s="213">
        <v>200</v>
      </c>
      <c r="F45" s="100">
        <v>500000</v>
      </c>
      <c r="G45" s="96"/>
      <c r="H45" s="205">
        <f t="shared" si="1"/>
        <v>500000</v>
      </c>
      <c r="I45" s="109"/>
    </row>
    <row r="46" spans="1:9" ht="67.5" customHeight="1">
      <c r="A46" s="27" t="s">
        <v>214</v>
      </c>
      <c r="B46" s="212" t="s">
        <v>69</v>
      </c>
      <c r="C46" s="212" t="s">
        <v>52</v>
      </c>
      <c r="D46" s="28">
        <v>1720120410</v>
      </c>
      <c r="E46" s="213">
        <v>200</v>
      </c>
      <c r="F46" s="205">
        <v>79996.490000000005</v>
      </c>
      <c r="G46" s="96">
        <v>-0.01</v>
      </c>
      <c r="H46" s="205">
        <f t="shared" si="1"/>
        <v>79996.48000000001</v>
      </c>
      <c r="I46" s="109"/>
    </row>
    <row r="47" spans="1:9" ht="78.75" customHeight="1">
      <c r="A47" s="27" t="s">
        <v>822</v>
      </c>
      <c r="B47" s="212" t="s">
        <v>69</v>
      </c>
      <c r="C47" s="212" t="s">
        <v>52</v>
      </c>
      <c r="D47" s="49" t="s">
        <v>819</v>
      </c>
      <c r="E47" s="213">
        <v>200</v>
      </c>
      <c r="F47" s="205">
        <v>5472629.4199999999</v>
      </c>
      <c r="G47" s="96">
        <v>0.01</v>
      </c>
      <c r="H47" s="205">
        <f t="shared" si="1"/>
        <v>5472629.4299999997</v>
      </c>
      <c r="I47" s="192"/>
    </row>
    <row r="48" spans="1:9" ht="79.5" customHeight="1">
      <c r="A48" s="50" t="s">
        <v>833</v>
      </c>
      <c r="B48" s="212" t="s">
        <v>69</v>
      </c>
      <c r="C48" s="212" t="s">
        <v>52</v>
      </c>
      <c r="D48" s="212" t="s">
        <v>832</v>
      </c>
      <c r="E48" s="51">
        <v>200</v>
      </c>
      <c r="F48" s="205"/>
      <c r="G48" s="96">
        <v>200000</v>
      </c>
      <c r="H48" s="205">
        <f>F48+G48</f>
        <v>200000</v>
      </c>
      <c r="I48" s="210"/>
    </row>
    <row r="49" spans="1:9" ht="39" customHeight="1">
      <c r="A49" s="50" t="s">
        <v>243</v>
      </c>
      <c r="B49" s="212" t="s">
        <v>69</v>
      </c>
      <c r="C49" s="212" t="s">
        <v>53</v>
      </c>
      <c r="D49" s="195" t="s">
        <v>382</v>
      </c>
      <c r="E49" s="213">
        <v>200</v>
      </c>
      <c r="F49" s="100">
        <v>550000</v>
      </c>
      <c r="G49" s="96"/>
      <c r="H49" s="205">
        <f t="shared" si="1"/>
        <v>550000</v>
      </c>
      <c r="I49" s="109"/>
    </row>
    <row r="50" spans="1:9" ht="40.5" customHeight="1">
      <c r="A50" s="50" t="s">
        <v>682</v>
      </c>
      <c r="B50" s="212" t="s">
        <v>69</v>
      </c>
      <c r="C50" s="212" t="s">
        <v>53</v>
      </c>
      <c r="D50" s="195" t="s">
        <v>673</v>
      </c>
      <c r="E50" s="213">
        <v>200</v>
      </c>
      <c r="F50" s="100">
        <v>0</v>
      </c>
      <c r="G50" s="96"/>
      <c r="H50" s="205">
        <f t="shared" si="1"/>
        <v>0</v>
      </c>
      <c r="I50" s="112" t="s">
        <v>232</v>
      </c>
    </row>
    <row r="51" spans="1:9" ht="40.5" customHeight="1">
      <c r="A51" s="50" t="s">
        <v>797</v>
      </c>
      <c r="B51" s="212" t="s">
        <v>69</v>
      </c>
      <c r="C51" s="212" t="s">
        <v>53</v>
      </c>
      <c r="D51" s="212" t="s">
        <v>796</v>
      </c>
      <c r="E51" s="213">
        <v>200</v>
      </c>
      <c r="F51" s="96">
        <v>737888</v>
      </c>
      <c r="G51" s="96"/>
      <c r="H51" s="205">
        <f>F51+G51</f>
        <v>737888</v>
      </c>
      <c r="I51" s="178"/>
    </row>
    <row r="52" spans="1:9" ht="68.25" customHeight="1">
      <c r="A52" s="48" t="s">
        <v>177</v>
      </c>
      <c r="B52" s="212" t="s">
        <v>69</v>
      </c>
      <c r="C52" s="212" t="s">
        <v>53</v>
      </c>
      <c r="D52" s="28">
        <v>4290020160</v>
      </c>
      <c r="E52" s="213">
        <v>200</v>
      </c>
      <c r="F52" s="205">
        <v>725000</v>
      </c>
      <c r="G52" s="96"/>
      <c r="H52" s="205">
        <f t="shared" si="1"/>
        <v>725000</v>
      </c>
      <c r="I52" s="109"/>
    </row>
    <row r="53" spans="1:9" ht="43.5" customHeight="1">
      <c r="A53" s="29" t="s">
        <v>192</v>
      </c>
      <c r="B53" s="212" t="s">
        <v>69</v>
      </c>
      <c r="C53" s="212" t="s">
        <v>53</v>
      </c>
      <c r="D53" s="28">
        <v>4290020180</v>
      </c>
      <c r="E53" s="213">
        <v>200</v>
      </c>
      <c r="F53" s="100">
        <v>400000</v>
      </c>
      <c r="G53" s="96"/>
      <c r="H53" s="205">
        <f t="shared" si="1"/>
        <v>400000</v>
      </c>
      <c r="I53" s="109"/>
    </row>
    <row r="54" spans="1:9" ht="55.5" customHeight="1">
      <c r="A54" s="50" t="s">
        <v>213</v>
      </c>
      <c r="B54" s="212" t="s">
        <v>69</v>
      </c>
      <c r="C54" s="212" t="s">
        <v>216</v>
      </c>
      <c r="D54" s="212" t="s">
        <v>351</v>
      </c>
      <c r="E54" s="213">
        <v>200</v>
      </c>
      <c r="F54" s="205">
        <v>879900</v>
      </c>
      <c r="G54" s="96"/>
      <c r="H54" s="205">
        <f t="shared" si="1"/>
        <v>879900</v>
      </c>
      <c r="I54" s="109"/>
    </row>
    <row r="55" spans="1:9" ht="41.25" customHeight="1">
      <c r="A55" s="50" t="s">
        <v>212</v>
      </c>
      <c r="B55" s="212" t="s">
        <v>69</v>
      </c>
      <c r="C55" s="212" t="s">
        <v>216</v>
      </c>
      <c r="D55" s="212" t="s">
        <v>352</v>
      </c>
      <c r="E55" s="213">
        <v>200</v>
      </c>
      <c r="F55" s="205">
        <v>97000</v>
      </c>
      <c r="G55" s="96"/>
      <c r="H55" s="205">
        <f t="shared" si="1"/>
        <v>97000</v>
      </c>
      <c r="I55" s="109"/>
    </row>
    <row r="56" spans="1:9" ht="56.25" customHeight="1">
      <c r="A56" s="50" t="s">
        <v>758</v>
      </c>
      <c r="B56" s="212" t="s">
        <v>69</v>
      </c>
      <c r="C56" s="212" t="s">
        <v>216</v>
      </c>
      <c r="D56" s="212" t="s">
        <v>747</v>
      </c>
      <c r="E56" s="51">
        <v>200</v>
      </c>
      <c r="F56" s="205">
        <v>50000</v>
      </c>
      <c r="G56" s="141"/>
      <c r="H56" s="205">
        <f>F56+G56</f>
        <v>50000</v>
      </c>
      <c r="I56" s="140"/>
    </row>
    <row r="57" spans="1:9" ht="54.75" customHeight="1">
      <c r="A57" s="50" t="s">
        <v>398</v>
      </c>
      <c r="B57" s="212" t="s">
        <v>69</v>
      </c>
      <c r="C57" s="212" t="s">
        <v>215</v>
      </c>
      <c r="D57" s="212" t="s">
        <v>348</v>
      </c>
      <c r="E57" s="213">
        <v>400</v>
      </c>
      <c r="F57" s="205">
        <v>495600</v>
      </c>
      <c r="G57" s="96"/>
      <c r="H57" s="205">
        <f t="shared" si="1"/>
        <v>495600</v>
      </c>
      <c r="I57" s="109"/>
    </row>
    <row r="58" spans="1:9" ht="43.5" customHeight="1">
      <c r="A58" s="50" t="s">
        <v>211</v>
      </c>
      <c r="B58" s="212" t="s">
        <v>69</v>
      </c>
      <c r="C58" s="212" t="s">
        <v>215</v>
      </c>
      <c r="D58" s="212" t="s">
        <v>359</v>
      </c>
      <c r="E58" s="213">
        <v>200</v>
      </c>
      <c r="F58" s="100">
        <v>500000</v>
      </c>
      <c r="G58" s="96"/>
      <c r="H58" s="205">
        <f t="shared" si="1"/>
        <v>500000</v>
      </c>
      <c r="I58" s="109"/>
    </row>
    <row r="59" spans="1:9" ht="66" customHeight="1">
      <c r="A59" s="50" t="s">
        <v>782</v>
      </c>
      <c r="B59" s="212" t="s">
        <v>69</v>
      </c>
      <c r="C59" s="212" t="s">
        <v>215</v>
      </c>
      <c r="D59" s="212" t="s">
        <v>783</v>
      </c>
      <c r="E59" s="51">
        <v>200</v>
      </c>
      <c r="F59" s="205">
        <v>0</v>
      </c>
      <c r="G59" s="159"/>
      <c r="H59" s="205">
        <f>F59+G59</f>
        <v>0</v>
      </c>
      <c r="I59" s="156"/>
    </row>
    <row r="60" spans="1:9" ht="66" customHeight="1">
      <c r="A60" s="50" t="s">
        <v>782</v>
      </c>
      <c r="B60" s="212" t="s">
        <v>69</v>
      </c>
      <c r="C60" s="212" t="s">
        <v>216</v>
      </c>
      <c r="D60" s="212" t="s">
        <v>783</v>
      </c>
      <c r="E60" s="51">
        <v>200</v>
      </c>
      <c r="F60" s="205">
        <v>950000</v>
      </c>
      <c r="G60" s="159"/>
      <c r="H60" s="205">
        <f>F60+G60</f>
        <v>950000</v>
      </c>
      <c r="I60" s="193"/>
    </row>
    <row r="61" spans="1:9" ht="54.75" customHeight="1">
      <c r="A61" s="50" t="s">
        <v>365</v>
      </c>
      <c r="B61" s="212" t="s">
        <v>69</v>
      </c>
      <c r="C61" s="212" t="s">
        <v>215</v>
      </c>
      <c r="D61" s="195" t="s">
        <v>381</v>
      </c>
      <c r="E61" s="213">
        <v>200</v>
      </c>
      <c r="F61" s="205">
        <v>86067.4</v>
      </c>
      <c r="G61" s="96"/>
      <c r="H61" s="205">
        <f t="shared" si="1"/>
        <v>86067.4</v>
      </c>
      <c r="I61" s="116"/>
    </row>
    <row r="62" spans="1:9" ht="39.75" customHeight="1">
      <c r="A62" s="57" t="s">
        <v>505</v>
      </c>
      <c r="B62" s="212" t="s">
        <v>69</v>
      </c>
      <c r="C62" s="212" t="s">
        <v>215</v>
      </c>
      <c r="D62" s="195" t="s">
        <v>669</v>
      </c>
      <c r="E62" s="213">
        <v>200</v>
      </c>
      <c r="F62" s="205">
        <v>175000</v>
      </c>
      <c r="G62" s="96"/>
      <c r="H62" s="205">
        <f t="shared" si="1"/>
        <v>175000</v>
      </c>
      <c r="I62" s="116"/>
    </row>
    <row r="63" spans="1:9" ht="40.5" customHeight="1">
      <c r="A63" s="50" t="s">
        <v>334</v>
      </c>
      <c r="B63" s="212" t="s">
        <v>69</v>
      </c>
      <c r="C63" s="52" t="s">
        <v>217</v>
      </c>
      <c r="D63" s="212" t="s">
        <v>355</v>
      </c>
      <c r="E63" s="213">
        <v>200</v>
      </c>
      <c r="F63" s="205">
        <v>164000</v>
      </c>
      <c r="G63" s="96"/>
      <c r="H63" s="205">
        <f t="shared" si="1"/>
        <v>164000</v>
      </c>
      <c r="I63" s="109"/>
    </row>
    <row r="64" spans="1:9" ht="54.75" customHeight="1">
      <c r="A64" s="29" t="s">
        <v>436</v>
      </c>
      <c r="B64" s="212" t="s">
        <v>69</v>
      </c>
      <c r="C64" s="52" t="s">
        <v>60</v>
      </c>
      <c r="D64" s="212" t="s">
        <v>626</v>
      </c>
      <c r="E64" s="213">
        <v>200</v>
      </c>
      <c r="F64" s="100">
        <v>2300000</v>
      </c>
      <c r="G64" s="96"/>
      <c r="H64" s="205">
        <f t="shared" si="1"/>
        <v>2300000</v>
      </c>
      <c r="I64" s="109"/>
    </row>
    <row r="65" spans="1:11" ht="42" customHeight="1">
      <c r="A65" s="48" t="s">
        <v>136</v>
      </c>
      <c r="B65" s="212" t="s">
        <v>69</v>
      </c>
      <c r="C65" s="212" t="s">
        <v>62</v>
      </c>
      <c r="D65" s="28">
        <v>4290007010</v>
      </c>
      <c r="E65" s="213">
        <v>300</v>
      </c>
      <c r="F65" s="100">
        <v>1316400</v>
      </c>
      <c r="G65" s="96"/>
      <c r="H65" s="205">
        <f t="shared" si="1"/>
        <v>1316400</v>
      </c>
      <c r="I65" s="109"/>
    </row>
    <row r="66" spans="1:11" ht="81" customHeight="1">
      <c r="A66" s="50" t="s">
        <v>437</v>
      </c>
      <c r="B66" s="212" t="s">
        <v>69</v>
      </c>
      <c r="C66" s="212" t="s">
        <v>185</v>
      </c>
      <c r="D66" s="212" t="s">
        <v>438</v>
      </c>
      <c r="E66" s="51">
        <v>300</v>
      </c>
      <c r="F66" s="100">
        <v>20000</v>
      </c>
      <c r="G66" s="141"/>
      <c r="H66" s="205">
        <f t="shared" si="1"/>
        <v>20000</v>
      </c>
      <c r="I66" s="109"/>
    </row>
    <row r="67" spans="1:11" ht="15.75">
      <c r="A67" s="54" t="s">
        <v>68</v>
      </c>
      <c r="B67" s="55" t="s">
        <v>70</v>
      </c>
      <c r="C67" s="212"/>
      <c r="D67" s="28"/>
      <c r="E67" s="28"/>
      <c r="F67" s="181">
        <f>F68+F69</f>
        <v>875936</v>
      </c>
      <c r="G67" s="205"/>
      <c r="H67" s="181">
        <f>H68+H69</f>
        <v>875936</v>
      </c>
      <c r="I67" s="109"/>
    </row>
    <row r="68" spans="1:11" ht="65.25" customHeight="1">
      <c r="A68" s="29" t="s">
        <v>129</v>
      </c>
      <c r="B68" s="212" t="s">
        <v>70</v>
      </c>
      <c r="C68" s="212" t="s">
        <v>43</v>
      </c>
      <c r="D68" s="28">
        <v>4090000270</v>
      </c>
      <c r="E68" s="213">
        <v>100</v>
      </c>
      <c r="F68" s="205">
        <v>775250</v>
      </c>
      <c r="G68" s="96"/>
      <c r="H68" s="205">
        <f t="shared" si="1"/>
        <v>775250</v>
      </c>
      <c r="I68" s="109"/>
    </row>
    <row r="69" spans="1:11" ht="39.75" customHeight="1">
      <c r="A69" s="29" t="s">
        <v>170</v>
      </c>
      <c r="B69" s="212" t="s">
        <v>70</v>
      </c>
      <c r="C69" s="212" t="s">
        <v>43</v>
      </c>
      <c r="D69" s="28">
        <v>4090000270</v>
      </c>
      <c r="E69" s="213">
        <v>200</v>
      </c>
      <c r="F69" s="205">
        <v>100686</v>
      </c>
      <c r="G69" s="96"/>
      <c r="H69" s="205">
        <f t="shared" si="1"/>
        <v>100686</v>
      </c>
      <c r="I69" s="109"/>
    </row>
    <row r="70" spans="1:11" ht="25.5" customHeight="1">
      <c r="A70" s="54" t="s">
        <v>4</v>
      </c>
      <c r="B70" s="55" t="s">
        <v>5</v>
      </c>
      <c r="C70" s="212"/>
      <c r="D70" s="28"/>
      <c r="E70" s="28"/>
      <c r="F70" s="95">
        <f>F71+F72+F73+F74+F75+F77+F78+F79+F80+F81+F84+F95+F99+F100+F101+F103+F104+F105+F106+F108+F109+F110+F111+F113+F115+F116+F117+F118+F119+F120+F86+F121+F82+F83+F85+F96+F97+F98+F107+F112+F94+F89+F90+F93+F88+F92+F87+F76+F91+F114</f>
        <v>55843302</v>
      </c>
      <c r="G70" s="95">
        <f t="shared" ref="G70:H70" si="2">G71+G72+G73+G74+G75+G77+G78+G79+G80+G81+G84+G95+G99+G100+G101+G103+G104+G105+G106+G108+G109+G110+G111+G113+G115+G116+G117+G118+G119+G120+G86+G121+G82+G83+G85+G96+G97+G98+G107+G112+G94+G89+G90+G93+G88+G92+G87+G76+G91+G114</f>
        <v>0</v>
      </c>
      <c r="H70" s="95">
        <f t="shared" si="2"/>
        <v>55843302</v>
      </c>
      <c r="I70" s="107">
        <f t="shared" ref="I70:K70" si="3">I71+I72+I73+I74+I75+I77+I78+I79+I80+I81+I84+I95+I99+I100+I101+I103+I104+I105+I106+I108+I109+I110+I111+I113+I115+I116+I117+I118+I119+I120+I86+I121+I82+I83+I85+I96+I97+I98+I107+I112+I94+I89+I90+I93+I88+I92+I87</f>
        <v>4210.2999999999993</v>
      </c>
      <c r="J70" s="107">
        <f t="shared" si="3"/>
        <v>0</v>
      </c>
      <c r="K70" s="107">
        <f t="shared" si="3"/>
        <v>0</v>
      </c>
    </row>
    <row r="71" spans="1:11" ht="77.25" customHeight="1">
      <c r="A71" s="29" t="s">
        <v>133</v>
      </c>
      <c r="B71" s="212" t="s">
        <v>5</v>
      </c>
      <c r="C71" s="212" t="s">
        <v>45</v>
      </c>
      <c r="D71" s="28">
        <v>4190000290</v>
      </c>
      <c r="E71" s="213">
        <v>100</v>
      </c>
      <c r="F71" s="205">
        <v>3714869</v>
      </c>
      <c r="G71" s="96"/>
      <c r="H71" s="205">
        <f t="shared" si="1"/>
        <v>3714869</v>
      </c>
      <c r="I71" s="111">
        <v>3167.6</v>
      </c>
    </row>
    <row r="72" spans="1:11" ht="37.5" customHeight="1">
      <c r="A72" s="29" t="s">
        <v>173</v>
      </c>
      <c r="B72" s="212" t="s">
        <v>5</v>
      </c>
      <c r="C72" s="212" t="s">
        <v>45</v>
      </c>
      <c r="D72" s="28">
        <v>4190000290</v>
      </c>
      <c r="E72" s="213">
        <v>200</v>
      </c>
      <c r="F72" s="205">
        <v>213205</v>
      </c>
      <c r="G72" s="96"/>
      <c r="H72" s="205">
        <f t="shared" si="1"/>
        <v>213205</v>
      </c>
      <c r="I72" s="109"/>
    </row>
    <row r="73" spans="1:11" ht="40.5" customHeight="1">
      <c r="A73" s="29" t="s">
        <v>134</v>
      </c>
      <c r="B73" s="212" t="s">
        <v>5</v>
      </c>
      <c r="C73" s="212" t="s">
        <v>45</v>
      </c>
      <c r="D73" s="28">
        <v>4190000290</v>
      </c>
      <c r="E73" s="213">
        <v>800</v>
      </c>
      <c r="F73" s="205">
        <v>2000</v>
      </c>
      <c r="G73" s="96"/>
      <c r="H73" s="205">
        <f t="shared" si="1"/>
        <v>2000</v>
      </c>
      <c r="I73" s="109"/>
    </row>
    <row r="74" spans="1:11" ht="25.5" customHeight="1">
      <c r="A74" s="29" t="s">
        <v>135</v>
      </c>
      <c r="B74" s="212" t="s">
        <v>5</v>
      </c>
      <c r="C74" s="212" t="s">
        <v>46</v>
      </c>
      <c r="D74" s="28">
        <v>4290020090</v>
      </c>
      <c r="E74" s="213">
        <v>800</v>
      </c>
      <c r="F74" s="205">
        <v>1160169</v>
      </c>
      <c r="G74" s="96"/>
      <c r="H74" s="205">
        <f t="shared" si="1"/>
        <v>1160169</v>
      </c>
      <c r="I74" s="109"/>
    </row>
    <row r="75" spans="1:11" ht="65.25" customHeight="1">
      <c r="A75" s="29" t="s">
        <v>375</v>
      </c>
      <c r="B75" s="212" t="s">
        <v>5</v>
      </c>
      <c r="C75" s="212" t="s">
        <v>47</v>
      </c>
      <c r="D75" s="212" t="s">
        <v>369</v>
      </c>
      <c r="E75" s="213">
        <v>200</v>
      </c>
      <c r="F75" s="205">
        <v>200000</v>
      </c>
      <c r="G75" s="96"/>
      <c r="H75" s="205">
        <f t="shared" si="1"/>
        <v>200000</v>
      </c>
      <c r="I75" s="109"/>
    </row>
    <row r="76" spans="1:11" ht="54" customHeight="1">
      <c r="A76" s="119" t="s">
        <v>802</v>
      </c>
      <c r="B76" s="212" t="s">
        <v>5</v>
      </c>
      <c r="C76" s="212" t="s">
        <v>47</v>
      </c>
      <c r="D76" s="179">
        <v>4290000470</v>
      </c>
      <c r="E76" s="213">
        <v>200</v>
      </c>
      <c r="F76" s="205">
        <v>100000</v>
      </c>
      <c r="G76" s="180"/>
      <c r="H76" s="205">
        <f t="shared" si="1"/>
        <v>100000</v>
      </c>
      <c r="I76" s="176"/>
    </row>
    <row r="77" spans="1:11" ht="81" customHeight="1">
      <c r="A77" s="29" t="s">
        <v>18</v>
      </c>
      <c r="B77" s="212" t="s">
        <v>5</v>
      </c>
      <c r="C77" s="212" t="s">
        <v>49</v>
      </c>
      <c r="D77" s="28">
        <v>4290000300</v>
      </c>
      <c r="E77" s="213">
        <v>100</v>
      </c>
      <c r="F77" s="205">
        <v>3148179</v>
      </c>
      <c r="G77" s="96"/>
      <c r="H77" s="205">
        <f t="shared" si="1"/>
        <v>3148179</v>
      </c>
      <c r="I77" s="109"/>
    </row>
    <row r="78" spans="1:11" ht="54.75" customHeight="1">
      <c r="A78" s="29" t="s">
        <v>176</v>
      </c>
      <c r="B78" s="212" t="s">
        <v>5</v>
      </c>
      <c r="C78" s="212" t="s">
        <v>49</v>
      </c>
      <c r="D78" s="28">
        <v>4290000300</v>
      </c>
      <c r="E78" s="213">
        <v>200</v>
      </c>
      <c r="F78" s="205">
        <v>1143736</v>
      </c>
      <c r="G78" s="96"/>
      <c r="H78" s="205">
        <f t="shared" si="1"/>
        <v>1143736</v>
      </c>
      <c r="I78" s="109"/>
    </row>
    <row r="79" spans="1:11" ht="37.5" customHeight="1">
      <c r="A79" s="29" t="s">
        <v>19</v>
      </c>
      <c r="B79" s="212" t="s">
        <v>5</v>
      </c>
      <c r="C79" s="212" t="s">
        <v>49</v>
      </c>
      <c r="D79" s="28">
        <v>4290000300</v>
      </c>
      <c r="E79" s="213">
        <v>800</v>
      </c>
      <c r="F79" s="205">
        <v>14400</v>
      </c>
      <c r="G79" s="96"/>
      <c r="H79" s="205">
        <f t="shared" si="1"/>
        <v>14400</v>
      </c>
      <c r="I79" s="109"/>
    </row>
    <row r="80" spans="1:11" ht="66" customHeight="1">
      <c r="A80" s="56" t="s">
        <v>493</v>
      </c>
      <c r="B80" s="212" t="s">
        <v>5</v>
      </c>
      <c r="C80" s="212" t="s">
        <v>49</v>
      </c>
      <c r="D80" s="212" t="s">
        <v>506</v>
      </c>
      <c r="E80" s="213">
        <v>100</v>
      </c>
      <c r="F80" s="205">
        <v>306403</v>
      </c>
      <c r="G80" s="96"/>
      <c r="H80" s="205">
        <f t="shared" si="1"/>
        <v>306403</v>
      </c>
      <c r="I80" s="101">
        <v>100</v>
      </c>
    </row>
    <row r="81" spans="1:9" ht="66" customHeight="1">
      <c r="A81" s="56" t="s">
        <v>494</v>
      </c>
      <c r="B81" s="212" t="s">
        <v>5</v>
      </c>
      <c r="C81" s="212" t="s">
        <v>49</v>
      </c>
      <c r="D81" s="212" t="s">
        <v>507</v>
      </c>
      <c r="E81" s="213">
        <v>100</v>
      </c>
      <c r="F81" s="205">
        <v>358778</v>
      </c>
      <c r="G81" s="96"/>
      <c r="H81" s="205">
        <f t="shared" si="1"/>
        <v>358778</v>
      </c>
      <c r="I81" s="101">
        <v>100</v>
      </c>
    </row>
    <row r="82" spans="1:9" ht="66" customHeight="1">
      <c r="A82" s="29" t="s">
        <v>680</v>
      </c>
      <c r="B82" s="212" t="s">
        <v>5</v>
      </c>
      <c r="C82" s="212" t="s">
        <v>49</v>
      </c>
      <c r="D82" s="28">
        <v>4290008100</v>
      </c>
      <c r="E82" s="213">
        <v>500</v>
      </c>
      <c r="F82" s="205">
        <v>966300</v>
      </c>
      <c r="G82" s="96"/>
      <c r="H82" s="205">
        <f t="shared" si="1"/>
        <v>966300</v>
      </c>
      <c r="I82" s="117"/>
    </row>
    <row r="83" spans="1:9" ht="42" customHeight="1">
      <c r="A83" s="27" t="s">
        <v>674</v>
      </c>
      <c r="B83" s="212" t="s">
        <v>5</v>
      </c>
      <c r="C83" s="212" t="s">
        <v>52</v>
      </c>
      <c r="D83" s="28">
        <v>1710108010</v>
      </c>
      <c r="E83" s="213">
        <v>500</v>
      </c>
      <c r="F83" s="205">
        <v>6088000</v>
      </c>
      <c r="G83" s="96"/>
      <c r="H83" s="205">
        <f t="shared" si="1"/>
        <v>6088000</v>
      </c>
      <c r="I83" s="117"/>
    </row>
    <row r="84" spans="1:9" ht="26.25" customHeight="1">
      <c r="A84" s="29" t="s">
        <v>120</v>
      </c>
      <c r="B84" s="212" t="s">
        <v>5</v>
      </c>
      <c r="C84" s="212" t="s">
        <v>53</v>
      </c>
      <c r="D84" s="212" t="s">
        <v>645</v>
      </c>
      <c r="E84" s="213">
        <v>800</v>
      </c>
      <c r="F84" s="100">
        <v>430000</v>
      </c>
      <c r="G84" s="96"/>
      <c r="H84" s="205">
        <f t="shared" si="1"/>
        <v>430000</v>
      </c>
      <c r="I84" s="109"/>
    </row>
    <row r="85" spans="1:9" ht="39" customHeight="1">
      <c r="A85" s="57" t="s">
        <v>655</v>
      </c>
      <c r="B85" s="212" t="s">
        <v>5</v>
      </c>
      <c r="C85" s="212" t="s">
        <v>216</v>
      </c>
      <c r="D85" s="212" t="s">
        <v>656</v>
      </c>
      <c r="E85" s="51">
        <v>500</v>
      </c>
      <c r="F85" s="205">
        <v>46200</v>
      </c>
      <c r="G85" s="141"/>
      <c r="H85" s="205">
        <f t="shared" si="1"/>
        <v>46200</v>
      </c>
      <c r="I85" s="116"/>
    </row>
    <row r="86" spans="1:9" ht="69" customHeight="1">
      <c r="A86" s="50" t="s">
        <v>503</v>
      </c>
      <c r="B86" s="212" t="s">
        <v>5</v>
      </c>
      <c r="C86" s="212" t="s">
        <v>216</v>
      </c>
      <c r="D86" s="212" t="s">
        <v>504</v>
      </c>
      <c r="E86" s="51">
        <v>800</v>
      </c>
      <c r="F86" s="205">
        <v>0</v>
      </c>
      <c r="G86" s="141"/>
      <c r="H86" s="205">
        <f t="shared" si="1"/>
        <v>0</v>
      </c>
      <c r="I86" s="109"/>
    </row>
    <row r="87" spans="1:9" ht="55.5" customHeight="1">
      <c r="A87" s="58" t="s">
        <v>746</v>
      </c>
      <c r="B87" s="212" t="s">
        <v>5</v>
      </c>
      <c r="C87" s="212" t="s">
        <v>216</v>
      </c>
      <c r="D87" s="28">
        <v>4290008150</v>
      </c>
      <c r="E87" s="135">
        <v>500</v>
      </c>
      <c r="F87" s="205">
        <v>430000</v>
      </c>
      <c r="G87" s="96"/>
      <c r="H87" s="205">
        <f t="shared" ref="H87" si="4">F87+G87</f>
        <v>430000</v>
      </c>
      <c r="I87" s="162"/>
    </row>
    <row r="88" spans="1:9" ht="69" customHeight="1">
      <c r="A88" s="50" t="s">
        <v>503</v>
      </c>
      <c r="B88" s="212" t="s">
        <v>5</v>
      </c>
      <c r="C88" s="212" t="s">
        <v>215</v>
      </c>
      <c r="D88" s="212" t="s">
        <v>504</v>
      </c>
      <c r="E88" s="51">
        <v>800</v>
      </c>
      <c r="F88" s="205">
        <v>360000</v>
      </c>
      <c r="G88" s="141"/>
      <c r="H88" s="205">
        <f t="shared" ref="H88" si="5">F88+G88</f>
        <v>360000</v>
      </c>
      <c r="I88" s="161"/>
    </row>
    <row r="89" spans="1:9" ht="52.5" customHeight="1">
      <c r="A89" s="29" t="s">
        <v>748</v>
      </c>
      <c r="B89" s="212" t="s">
        <v>5</v>
      </c>
      <c r="C89" s="212" t="s">
        <v>215</v>
      </c>
      <c r="D89" s="212" t="s">
        <v>749</v>
      </c>
      <c r="E89" s="51">
        <v>800</v>
      </c>
      <c r="F89" s="205">
        <v>936000</v>
      </c>
      <c r="G89" s="141"/>
      <c r="H89" s="205">
        <f>F89+G89</f>
        <v>936000</v>
      </c>
      <c r="I89" s="140"/>
    </row>
    <row r="90" spans="1:9" ht="31.5" customHeight="1">
      <c r="A90" s="50" t="s">
        <v>789</v>
      </c>
      <c r="B90" s="212" t="s">
        <v>5</v>
      </c>
      <c r="C90" s="212" t="s">
        <v>215</v>
      </c>
      <c r="D90" s="195" t="s">
        <v>790</v>
      </c>
      <c r="E90" s="213">
        <v>500</v>
      </c>
      <c r="F90" s="205">
        <v>69500</v>
      </c>
      <c r="G90" s="96"/>
      <c r="H90" s="205">
        <f>F90+G90</f>
        <v>69500</v>
      </c>
      <c r="I90" s="140"/>
    </row>
    <row r="91" spans="1:9" ht="54" customHeight="1">
      <c r="A91" s="50" t="s">
        <v>809</v>
      </c>
      <c r="B91" s="212" t="s">
        <v>5</v>
      </c>
      <c r="C91" s="212" t="s">
        <v>215</v>
      </c>
      <c r="D91" s="195" t="s">
        <v>810</v>
      </c>
      <c r="E91" s="213">
        <v>500</v>
      </c>
      <c r="F91" s="205">
        <v>12361405.449999999</v>
      </c>
      <c r="G91" s="96">
        <v>483830.55</v>
      </c>
      <c r="H91" s="205">
        <f>F91+G91</f>
        <v>12845236</v>
      </c>
      <c r="I91" s="185"/>
    </row>
    <row r="92" spans="1:9" ht="69.75" customHeight="1">
      <c r="A92" s="50" t="s">
        <v>787</v>
      </c>
      <c r="B92" s="212" t="s">
        <v>5</v>
      </c>
      <c r="C92" s="212" t="s">
        <v>215</v>
      </c>
      <c r="D92" s="195" t="s">
        <v>788</v>
      </c>
      <c r="E92" s="213">
        <v>500</v>
      </c>
      <c r="F92" s="205">
        <v>483830.55</v>
      </c>
      <c r="G92" s="96">
        <v>-483830.55</v>
      </c>
      <c r="H92" s="205">
        <f>F92+G92</f>
        <v>0</v>
      </c>
      <c r="I92" s="161"/>
    </row>
    <row r="93" spans="1:9" ht="41.25" customHeight="1">
      <c r="A93" s="48" t="s">
        <v>745</v>
      </c>
      <c r="B93" s="212" t="s">
        <v>5</v>
      </c>
      <c r="C93" s="212" t="s">
        <v>215</v>
      </c>
      <c r="D93" s="28">
        <v>4290008170</v>
      </c>
      <c r="E93" s="135">
        <v>500</v>
      </c>
      <c r="F93" s="205">
        <v>205240</v>
      </c>
      <c r="G93" s="96"/>
      <c r="H93" s="205">
        <f t="shared" si="1"/>
        <v>205240</v>
      </c>
      <c r="I93" s="140"/>
    </row>
    <row r="94" spans="1:9" ht="54.75" customHeight="1">
      <c r="A94" s="50" t="s">
        <v>659</v>
      </c>
      <c r="B94" s="212" t="s">
        <v>5</v>
      </c>
      <c r="C94" s="212" t="s">
        <v>215</v>
      </c>
      <c r="D94" s="212" t="s">
        <v>660</v>
      </c>
      <c r="E94" s="51">
        <v>500</v>
      </c>
      <c r="F94" s="205">
        <v>968600</v>
      </c>
      <c r="G94" s="141"/>
      <c r="H94" s="205">
        <f t="shared" si="1"/>
        <v>968600</v>
      </c>
      <c r="I94" s="116"/>
    </row>
    <row r="95" spans="1:9" ht="66.75" customHeight="1">
      <c r="A95" s="50" t="s">
        <v>206</v>
      </c>
      <c r="B95" s="212" t="s">
        <v>5</v>
      </c>
      <c r="C95" s="212" t="s">
        <v>215</v>
      </c>
      <c r="D95" s="212" t="s">
        <v>358</v>
      </c>
      <c r="E95" s="213">
        <v>800</v>
      </c>
      <c r="F95" s="100">
        <v>8531400</v>
      </c>
      <c r="G95" s="96"/>
      <c r="H95" s="205">
        <f t="shared" si="1"/>
        <v>8531400</v>
      </c>
      <c r="I95" s="109"/>
    </row>
    <row r="96" spans="1:9" ht="41.25" customHeight="1">
      <c r="A96" s="50" t="s">
        <v>657</v>
      </c>
      <c r="B96" s="212" t="s">
        <v>5</v>
      </c>
      <c r="C96" s="212" t="s">
        <v>217</v>
      </c>
      <c r="D96" s="212" t="s">
        <v>658</v>
      </c>
      <c r="E96" s="51">
        <v>500</v>
      </c>
      <c r="F96" s="205">
        <v>887900</v>
      </c>
      <c r="G96" s="141"/>
      <c r="H96" s="205">
        <f t="shared" si="1"/>
        <v>887900</v>
      </c>
      <c r="I96" s="116"/>
    </row>
    <row r="97" spans="1:9" ht="53.25" customHeight="1">
      <c r="A97" s="50" t="s">
        <v>667</v>
      </c>
      <c r="B97" s="212" t="s">
        <v>5</v>
      </c>
      <c r="C97" s="212" t="s">
        <v>217</v>
      </c>
      <c r="D97" s="212" t="s">
        <v>668</v>
      </c>
      <c r="E97" s="51">
        <v>500</v>
      </c>
      <c r="F97" s="205">
        <v>200000</v>
      </c>
      <c r="G97" s="141"/>
      <c r="H97" s="205">
        <f t="shared" si="1"/>
        <v>200000</v>
      </c>
      <c r="I97" s="116"/>
    </row>
    <row r="98" spans="1:9" ht="65.25" customHeight="1">
      <c r="A98" s="50" t="s">
        <v>665</v>
      </c>
      <c r="B98" s="212" t="s">
        <v>5</v>
      </c>
      <c r="C98" s="212" t="s">
        <v>217</v>
      </c>
      <c r="D98" s="212" t="s">
        <v>666</v>
      </c>
      <c r="E98" s="51">
        <v>500</v>
      </c>
      <c r="F98" s="205">
        <v>360600</v>
      </c>
      <c r="G98" s="141"/>
      <c r="H98" s="205">
        <f t="shared" si="1"/>
        <v>360600</v>
      </c>
      <c r="I98" s="116"/>
    </row>
    <row r="99" spans="1:9" ht="77.25" customHeight="1">
      <c r="A99" s="29" t="s">
        <v>113</v>
      </c>
      <c r="B99" s="212" t="s">
        <v>5</v>
      </c>
      <c r="C99" s="212" t="s">
        <v>233</v>
      </c>
      <c r="D99" s="212" t="s">
        <v>619</v>
      </c>
      <c r="E99" s="213">
        <v>100</v>
      </c>
      <c r="F99" s="205">
        <v>1318678.32</v>
      </c>
      <c r="G99" s="96"/>
      <c r="H99" s="205">
        <f t="shared" si="1"/>
        <v>1318678.32</v>
      </c>
      <c r="I99" s="109"/>
    </row>
    <row r="100" spans="1:9" ht="54.75" customHeight="1">
      <c r="A100" s="29" t="s">
        <v>164</v>
      </c>
      <c r="B100" s="212" t="s">
        <v>5</v>
      </c>
      <c r="C100" s="212" t="s">
        <v>233</v>
      </c>
      <c r="D100" s="212" t="s">
        <v>619</v>
      </c>
      <c r="E100" s="213">
        <v>200</v>
      </c>
      <c r="F100" s="205">
        <v>188134</v>
      </c>
      <c r="G100" s="96"/>
      <c r="H100" s="205">
        <f t="shared" ref="H100:H174" si="6">F100+G100</f>
        <v>188134</v>
      </c>
      <c r="I100" s="109"/>
    </row>
    <row r="101" spans="1:9" ht="41.25" customHeight="1">
      <c r="A101" s="29" t="s">
        <v>114</v>
      </c>
      <c r="B101" s="212" t="s">
        <v>5</v>
      </c>
      <c r="C101" s="212" t="s">
        <v>233</v>
      </c>
      <c r="D101" s="212" t="s">
        <v>619</v>
      </c>
      <c r="E101" s="213">
        <v>800</v>
      </c>
      <c r="F101" s="205">
        <v>400</v>
      </c>
      <c r="G101" s="96"/>
      <c r="H101" s="205">
        <f t="shared" si="6"/>
        <v>400</v>
      </c>
      <c r="I101" s="109"/>
    </row>
    <row r="102" spans="1:9" ht="15.75" hidden="1" customHeight="1">
      <c r="A102" s="29"/>
      <c r="B102" s="212"/>
      <c r="C102" s="212"/>
      <c r="D102" s="53"/>
      <c r="E102" s="213"/>
      <c r="F102" s="100"/>
      <c r="G102" s="96"/>
      <c r="H102" s="205">
        <f t="shared" si="6"/>
        <v>0</v>
      </c>
      <c r="I102" s="43"/>
    </row>
    <row r="103" spans="1:9" ht="107.25" customHeight="1">
      <c r="A103" s="50" t="s">
        <v>529</v>
      </c>
      <c r="B103" s="212" t="s">
        <v>5</v>
      </c>
      <c r="C103" s="212" t="s">
        <v>233</v>
      </c>
      <c r="D103" s="112" t="s">
        <v>621</v>
      </c>
      <c r="E103" s="213">
        <v>100</v>
      </c>
      <c r="F103" s="205">
        <v>283301</v>
      </c>
      <c r="G103" s="96"/>
      <c r="H103" s="205">
        <f t="shared" si="6"/>
        <v>283301</v>
      </c>
      <c r="I103" s="43"/>
    </row>
    <row r="104" spans="1:9" ht="105" customHeight="1">
      <c r="A104" s="50" t="s">
        <v>397</v>
      </c>
      <c r="B104" s="212" t="s">
        <v>5</v>
      </c>
      <c r="C104" s="212" t="s">
        <v>233</v>
      </c>
      <c r="D104" s="112" t="s">
        <v>620</v>
      </c>
      <c r="E104" s="213">
        <v>100</v>
      </c>
      <c r="F104" s="100">
        <v>35522.68</v>
      </c>
      <c r="G104" s="96"/>
      <c r="H104" s="205">
        <f t="shared" si="6"/>
        <v>35522.68</v>
      </c>
      <c r="I104" s="43"/>
    </row>
    <row r="105" spans="1:9" ht="66.75" customHeight="1">
      <c r="A105" s="56" t="s">
        <v>493</v>
      </c>
      <c r="B105" s="212" t="s">
        <v>5</v>
      </c>
      <c r="C105" s="212" t="s">
        <v>233</v>
      </c>
      <c r="D105" s="212" t="s">
        <v>622</v>
      </c>
      <c r="E105" s="213">
        <v>100</v>
      </c>
      <c r="F105" s="205">
        <v>101509</v>
      </c>
      <c r="G105" s="96"/>
      <c r="H105" s="205">
        <f t="shared" si="6"/>
        <v>101509</v>
      </c>
      <c r="I105" s="89">
        <v>100</v>
      </c>
    </row>
    <row r="106" spans="1:9" ht="65.25" customHeight="1">
      <c r="A106" s="56" t="s">
        <v>494</v>
      </c>
      <c r="B106" s="212" t="s">
        <v>5</v>
      </c>
      <c r="C106" s="212" t="s">
        <v>233</v>
      </c>
      <c r="D106" s="212" t="s">
        <v>623</v>
      </c>
      <c r="E106" s="213">
        <v>100</v>
      </c>
      <c r="F106" s="205">
        <v>50647</v>
      </c>
      <c r="G106" s="96"/>
      <c r="H106" s="205">
        <f t="shared" si="6"/>
        <v>50647</v>
      </c>
      <c r="I106" s="89">
        <v>100</v>
      </c>
    </row>
    <row r="107" spans="1:9" ht="41.25" customHeight="1">
      <c r="A107" s="29" t="s">
        <v>188</v>
      </c>
      <c r="B107" s="212" t="s">
        <v>5</v>
      </c>
      <c r="C107" s="212" t="s">
        <v>60</v>
      </c>
      <c r="D107" s="49">
        <v>1110100310</v>
      </c>
      <c r="E107" s="213">
        <v>200</v>
      </c>
      <c r="F107" s="205">
        <v>30000</v>
      </c>
      <c r="G107" s="96"/>
      <c r="H107" s="205">
        <f t="shared" si="6"/>
        <v>30000</v>
      </c>
      <c r="I107" s="118"/>
    </row>
    <row r="108" spans="1:9" ht="79.5" customHeight="1">
      <c r="A108" s="29" t="s">
        <v>107</v>
      </c>
      <c r="B108" s="212" t="s">
        <v>5</v>
      </c>
      <c r="C108" s="212" t="s">
        <v>60</v>
      </c>
      <c r="D108" s="212" t="s">
        <v>606</v>
      </c>
      <c r="E108" s="213">
        <v>100</v>
      </c>
      <c r="F108" s="205">
        <v>2370566.11</v>
      </c>
      <c r="G108" s="96"/>
      <c r="H108" s="205">
        <f t="shared" si="6"/>
        <v>2370566.11</v>
      </c>
      <c r="I108" s="43"/>
    </row>
    <row r="109" spans="1:9" ht="52.5" customHeight="1">
      <c r="A109" s="29" t="s">
        <v>161</v>
      </c>
      <c r="B109" s="212" t="s">
        <v>5</v>
      </c>
      <c r="C109" s="212" t="s">
        <v>60</v>
      </c>
      <c r="D109" s="212" t="s">
        <v>606</v>
      </c>
      <c r="E109" s="213">
        <v>200</v>
      </c>
      <c r="F109" s="205">
        <v>1793235</v>
      </c>
      <c r="G109" s="96">
        <v>-11288.69</v>
      </c>
      <c r="H109" s="205">
        <f t="shared" si="6"/>
        <v>1781946.31</v>
      </c>
      <c r="I109" s="43"/>
    </row>
    <row r="110" spans="1:9" ht="42" customHeight="1">
      <c r="A110" s="29" t="s">
        <v>108</v>
      </c>
      <c r="B110" s="212" t="s">
        <v>5</v>
      </c>
      <c r="C110" s="212" t="s">
        <v>60</v>
      </c>
      <c r="D110" s="212" t="s">
        <v>606</v>
      </c>
      <c r="E110" s="213">
        <v>800</v>
      </c>
      <c r="F110" s="205">
        <v>10800</v>
      </c>
      <c r="G110" s="96"/>
      <c r="H110" s="205">
        <f t="shared" si="6"/>
        <v>10800</v>
      </c>
      <c r="I110" s="43"/>
    </row>
    <row r="111" spans="1:9" ht="41.25" customHeight="1">
      <c r="A111" s="29" t="s">
        <v>162</v>
      </c>
      <c r="B111" s="212" t="s">
        <v>5</v>
      </c>
      <c r="C111" s="212" t="s">
        <v>60</v>
      </c>
      <c r="D111" s="212" t="s">
        <v>607</v>
      </c>
      <c r="E111" s="213">
        <v>200</v>
      </c>
      <c r="F111" s="205">
        <v>80400</v>
      </c>
      <c r="G111" s="96"/>
      <c r="H111" s="205">
        <f t="shared" si="6"/>
        <v>80400</v>
      </c>
      <c r="I111" s="43"/>
    </row>
    <row r="112" spans="1:9" ht="55.5" customHeight="1">
      <c r="A112" s="68" t="s">
        <v>632</v>
      </c>
      <c r="B112" s="212" t="s">
        <v>5</v>
      </c>
      <c r="C112" s="212" t="s">
        <v>60</v>
      </c>
      <c r="D112" s="195" t="s">
        <v>681</v>
      </c>
      <c r="E112" s="213">
        <v>200</v>
      </c>
      <c r="F112" s="205">
        <v>24000</v>
      </c>
      <c r="G112" s="96"/>
      <c r="H112" s="205">
        <f t="shared" si="6"/>
        <v>24000</v>
      </c>
      <c r="I112" s="92"/>
    </row>
    <row r="113" spans="1:9" ht="39" customHeight="1">
      <c r="A113" s="29" t="s">
        <v>180</v>
      </c>
      <c r="B113" s="212" t="s">
        <v>5</v>
      </c>
      <c r="C113" s="212" t="s">
        <v>60</v>
      </c>
      <c r="D113" s="212" t="s">
        <v>609</v>
      </c>
      <c r="E113" s="213">
        <v>200</v>
      </c>
      <c r="F113" s="205">
        <v>526155</v>
      </c>
      <c r="G113" s="96"/>
      <c r="H113" s="205">
        <f t="shared" si="6"/>
        <v>526155</v>
      </c>
      <c r="I113" s="43"/>
    </row>
    <row r="114" spans="1:9" ht="56.25" customHeight="1">
      <c r="A114" s="29" t="s">
        <v>836</v>
      </c>
      <c r="B114" s="212" t="s">
        <v>5</v>
      </c>
      <c r="C114" s="212" t="s">
        <v>60</v>
      </c>
      <c r="D114" s="195" t="s">
        <v>835</v>
      </c>
      <c r="E114" s="213">
        <v>200</v>
      </c>
      <c r="F114" s="205"/>
      <c r="G114" s="96">
        <v>11288.69</v>
      </c>
      <c r="H114" s="205">
        <f>F114+G114</f>
        <v>11288.69</v>
      </c>
      <c r="I114" s="92"/>
    </row>
    <row r="115" spans="1:9" ht="91.5" customHeight="1">
      <c r="A115" s="50" t="s">
        <v>528</v>
      </c>
      <c r="B115" s="212" t="s">
        <v>5</v>
      </c>
      <c r="C115" s="212" t="s">
        <v>60</v>
      </c>
      <c r="D115" s="195" t="s">
        <v>611</v>
      </c>
      <c r="E115" s="213">
        <v>100</v>
      </c>
      <c r="F115" s="205">
        <v>2337605</v>
      </c>
      <c r="G115" s="96"/>
      <c r="H115" s="205">
        <f t="shared" si="6"/>
        <v>2337605</v>
      </c>
      <c r="I115" s="9">
        <v>442.7</v>
      </c>
    </row>
    <row r="116" spans="1:9" ht="92.25" customHeight="1">
      <c r="A116" s="29" t="s">
        <v>344</v>
      </c>
      <c r="B116" s="212" t="s">
        <v>5</v>
      </c>
      <c r="C116" s="212" t="s">
        <v>60</v>
      </c>
      <c r="D116" s="212" t="s">
        <v>612</v>
      </c>
      <c r="E116" s="213">
        <v>100</v>
      </c>
      <c r="F116" s="205">
        <v>259733.89</v>
      </c>
      <c r="G116" s="96"/>
      <c r="H116" s="205">
        <f t="shared" si="6"/>
        <v>259733.89</v>
      </c>
      <c r="I116" s="43"/>
    </row>
    <row r="117" spans="1:9" ht="65.25" customHeight="1">
      <c r="A117" s="56" t="s">
        <v>493</v>
      </c>
      <c r="B117" s="212" t="s">
        <v>5</v>
      </c>
      <c r="C117" s="212" t="s">
        <v>60</v>
      </c>
      <c r="D117" s="212" t="s">
        <v>613</v>
      </c>
      <c r="E117" s="213">
        <v>100</v>
      </c>
      <c r="F117" s="205">
        <v>196648</v>
      </c>
      <c r="G117" s="96"/>
      <c r="H117" s="205">
        <f t="shared" si="6"/>
        <v>196648</v>
      </c>
      <c r="I117" s="89">
        <v>100</v>
      </c>
    </row>
    <row r="118" spans="1:9" ht="67.5" customHeight="1">
      <c r="A118" s="56" t="s">
        <v>494</v>
      </c>
      <c r="B118" s="212" t="s">
        <v>5</v>
      </c>
      <c r="C118" s="212" t="s">
        <v>60</v>
      </c>
      <c r="D118" s="212" t="s">
        <v>614</v>
      </c>
      <c r="E118" s="213">
        <v>100</v>
      </c>
      <c r="F118" s="205">
        <v>110185</v>
      </c>
      <c r="G118" s="96"/>
      <c r="H118" s="205">
        <f t="shared" si="6"/>
        <v>110185</v>
      </c>
      <c r="I118" s="89">
        <v>100</v>
      </c>
    </row>
    <row r="119" spans="1:9" ht="94.5" customHeight="1">
      <c r="A119" s="29" t="s">
        <v>335</v>
      </c>
      <c r="B119" s="212" t="s">
        <v>5</v>
      </c>
      <c r="C119" s="212" t="s">
        <v>60</v>
      </c>
      <c r="D119" s="195" t="s">
        <v>616</v>
      </c>
      <c r="E119" s="213">
        <v>100</v>
      </c>
      <c r="F119" s="205">
        <v>1453100</v>
      </c>
      <c r="G119" s="96"/>
      <c r="H119" s="205">
        <f t="shared" si="6"/>
        <v>1453100</v>
      </c>
      <c r="I119" s="43"/>
    </row>
    <row r="120" spans="1:9" ht="65.25" customHeight="1">
      <c r="A120" s="29" t="s">
        <v>386</v>
      </c>
      <c r="B120" s="212" t="s">
        <v>5</v>
      </c>
      <c r="C120" s="212" t="s">
        <v>60</v>
      </c>
      <c r="D120" s="195" t="s">
        <v>616</v>
      </c>
      <c r="E120" s="213">
        <v>200</v>
      </c>
      <c r="F120" s="205">
        <v>391900</v>
      </c>
      <c r="G120" s="96"/>
      <c r="H120" s="205">
        <f t="shared" si="6"/>
        <v>391900</v>
      </c>
      <c r="I120" s="45"/>
    </row>
    <row r="121" spans="1:9" ht="54.75" customHeight="1">
      <c r="A121" s="29" t="s">
        <v>630</v>
      </c>
      <c r="B121" s="212" t="s">
        <v>5</v>
      </c>
      <c r="C121" s="212" t="s">
        <v>60</v>
      </c>
      <c r="D121" s="195" t="s">
        <v>631</v>
      </c>
      <c r="E121" s="213">
        <v>500</v>
      </c>
      <c r="F121" s="205">
        <v>594067</v>
      </c>
      <c r="G121" s="96"/>
      <c r="H121" s="205">
        <f t="shared" si="6"/>
        <v>594067</v>
      </c>
      <c r="I121" s="92"/>
    </row>
    <row r="122" spans="1:9" ht="27.75" customHeight="1">
      <c r="A122" s="54" t="s">
        <v>76</v>
      </c>
      <c r="B122" s="55" t="s">
        <v>6</v>
      </c>
      <c r="C122" s="212"/>
      <c r="D122" s="212"/>
      <c r="E122" s="28"/>
      <c r="F122" s="95">
        <f>SUM(F123:F200)</f>
        <v>146910890.93000001</v>
      </c>
      <c r="G122" s="95">
        <f>SUM(G123:G200)</f>
        <v>-497800</v>
      </c>
      <c r="H122" s="95">
        <f>SUM(H123:H200)</f>
        <v>146413090.93000001</v>
      </c>
      <c r="I122" s="42" t="e">
        <f>I123+I125+I126+I128+I129+I130+I131+I132+I133+I148+I149+#REF!+#REF!+I150+#REF!+I151+I152+I153+I154+I155+I156+I159+I160+I161+#REF!+#REF!+I171+I172+I173+#REF!+#REF!+#REF!+#REF!+#REF!+#REF!+I179+#REF!+I182+I183+I184+I185+I186+I189+I190+I191+#REF!+#REF!+I198+#REF!+I162+I163+I164+#REF!+#REF!+#REF!+#REF!+#REF!+#REF!+#REF!+#REF!+I196+I197+I192+#REF!+#REF!+I165+I166+#REF!+#REF!</f>
        <v>#REF!</v>
      </c>
    </row>
    <row r="123" spans="1:9" ht="42" customHeight="1">
      <c r="A123" s="50" t="s">
        <v>714</v>
      </c>
      <c r="B123" s="212" t="s">
        <v>6</v>
      </c>
      <c r="C123" s="212" t="s">
        <v>55</v>
      </c>
      <c r="D123" s="212" t="s">
        <v>550</v>
      </c>
      <c r="E123" s="213">
        <v>200</v>
      </c>
      <c r="F123" s="205">
        <v>1094874.75</v>
      </c>
      <c r="G123" s="96"/>
      <c r="H123" s="205">
        <f t="shared" si="6"/>
        <v>1094874.75</v>
      </c>
      <c r="I123" s="43"/>
    </row>
    <row r="124" spans="1:9" ht="57.75" customHeight="1">
      <c r="A124" s="29" t="s">
        <v>825</v>
      </c>
      <c r="B124" s="212" t="s">
        <v>6</v>
      </c>
      <c r="C124" s="212" t="s">
        <v>55</v>
      </c>
      <c r="D124" s="212" t="s">
        <v>824</v>
      </c>
      <c r="E124" s="51">
        <v>200</v>
      </c>
      <c r="F124" s="96">
        <v>252525.25</v>
      </c>
      <c r="G124" s="141"/>
      <c r="H124" s="205">
        <f t="shared" ref="H124" si="7">F124+G124</f>
        <v>252525.25</v>
      </c>
      <c r="I124" s="92"/>
    </row>
    <row r="125" spans="1:9" ht="83.25" customHeight="1">
      <c r="A125" s="252" t="s">
        <v>341</v>
      </c>
      <c r="B125" s="286" t="s">
        <v>6</v>
      </c>
      <c r="C125" s="286" t="s">
        <v>55</v>
      </c>
      <c r="D125" s="286" t="s">
        <v>556</v>
      </c>
      <c r="E125" s="287">
        <v>200</v>
      </c>
      <c r="F125" s="258">
        <v>24841</v>
      </c>
      <c r="G125" s="267"/>
      <c r="H125" s="258">
        <f t="shared" si="6"/>
        <v>24841</v>
      </c>
      <c r="I125" s="43"/>
    </row>
    <row r="126" spans="1:9" ht="33.75" customHeight="1">
      <c r="A126" s="253"/>
      <c r="B126" s="254"/>
      <c r="C126" s="254"/>
      <c r="D126" s="254"/>
      <c r="E126" s="256"/>
      <c r="F126" s="259"/>
      <c r="G126" s="268"/>
      <c r="H126" s="259"/>
      <c r="I126" s="43"/>
    </row>
    <row r="127" spans="1:9" ht="80.25" customHeight="1">
      <c r="A127" s="67" t="s">
        <v>683</v>
      </c>
      <c r="B127" s="115" t="s">
        <v>6</v>
      </c>
      <c r="C127" s="115" t="s">
        <v>55</v>
      </c>
      <c r="D127" s="115" t="s">
        <v>563</v>
      </c>
      <c r="E127" s="73">
        <v>100</v>
      </c>
      <c r="F127" s="97">
        <v>1732400</v>
      </c>
      <c r="G127" s="97"/>
      <c r="H127" s="205">
        <f t="shared" si="6"/>
        <v>1732400</v>
      </c>
      <c r="I127" s="92"/>
    </row>
    <row r="128" spans="1:9" ht="55.5" customHeight="1">
      <c r="A128" s="29" t="s">
        <v>155</v>
      </c>
      <c r="B128" s="212" t="s">
        <v>6</v>
      </c>
      <c r="C128" s="212" t="s">
        <v>55</v>
      </c>
      <c r="D128" s="212" t="s">
        <v>563</v>
      </c>
      <c r="E128" s="213">
        <v>200</v>
      </c>
      <c r="F128" s="205">
        <v>3425100</v>
      </c>
      <c r="G128" s="96"/>
      <c r="H128" s="205">
        <f t="shared" si="6"/>
        <v>3425100</v>
      </c>
      <c r="I128" s="43"/>
    </row>
    <row r="129" spans="1:9" ht="40.5" customHeight="1">
      <c r="A129" s="29" t="s">
        <v>84</v>
      </c>
      <c r="B129" s="212" t="s">
        <v>6</v>
      </c>
      <c r="C129" s="212" t="s">
        <v>55</v>
      </c>
      <c r="D129" s="212" t="s">
        <v>563</v>
      </c>
      <c r="E129" s="213">
        <v>800</v>
      </c>
      <c r="F129" s="205">
        <v>188800</v>
      </c>
      <c r="G129" s="96"/>
      <c r="H129" s="205">
        <f t="shared" si="6"/>
        <v>188800</v>
      </c>
      <c r="I129" s="43"/>
    </row>
    <row r="130" spans="1:9" ht="40.5" customHeight="1">
      <c r="A130" s="29" t="s">
        <v>156</v>
      </c>
      <c r="B130" s="212" t="s">
        <v>6</v>
      </c>
      <c r="C130" s="212" t="s">
        <v>55</v>
      </c>
      <c r="D130" s="212" t="s">
        <v>564</v>
      </c>
      <c r="E130" s="213">
        <v>200</v>
      </c>
      <c r="F130" s="205">
        <v>1413400</v>
      </c>
      <c r="G130" s="96">
        <v>-417530</v>
      </c>
      <c r="H130" s="205">
        <v>995870</v>
      </c>
      <c r="I130" s="43"/>
    </row>
    <row r="131" spans="1:9" ht="25.5">
      <c r="A131" s="29" t="s">
        <v>157</v>
      </c>
      <c r="B131" s="212" t="s">
        <v>6</v>
      </c>
      <c r="C131" s="212" t="s">
        <v>55</v>
      </c>
      <c r="D131" s="212" t="s">
        <v>565</v>
      </c>
      <c r="E131" s="213">
        <v>200</v>
      </c>
      <c r="F131" s="205">
        <v>1371500</v>
      </c>
      <c r="G131" s="96"/>
      <c r="H131" s="205">
        <f t="shared" si="6"/>
        <v>1371500</v>
      </c>
      <c r="I131" s="43"/>
    </row>
    <row r="132" spans="1:9" ht="135.75" customHeight="1">
      <c r="A132" s="29" t="s">
        <v>531</v>
      </c>
      <c r="B132" s="212" t="s">
        <v>6</v>
      </c>
      <c r="C132" s="212" t="s">
        <v>55</v>
      </c>
      <c r="D132" s="212" t="s">
        <v>578</v>
      </c>
      <c r="E132" s="213">
        <v>100</v>
      </c>
      <c r="F132" s="205">
        <v>8378775</v>
      </c>
      <c r="G132" s="96"/>
      <c r="H132" s="205">
        <f t="shared" si="6"/>
        <v>8378775</v>
      </c>
      <c r="I132" s="43"/>
    </row>
    <row r="133" spans="1:9" ht="105.75" customHeight="1">
      <c r="A133" s="29" t="s">
        <v>532</v>
      </c>
      <c r="B133" s="212" t="s">
        <v>6</v>
      </c>
      <c r="C133" s="212" t="s">
        <v>55</v>
      </c>
      <c r="D133" s="212" t="s">
        <v>578</v>
      </c>
      <c r="E133" s="213">
        <v>200</v>
      </c>
      <c r="F133" s="205">
        <v>50596</v>
      </c>
      <c r="G133" s="96"/>
      <c r="H133" s="205">
        <f t="shared" si="6"/>
        <v>50596</v>
      </c>
      <c r="I133" s="43"/>
    </row>
    <row r="134" spans="1:9" ht="65.25" customHeight="1">
      <c r="A134" s="56" t="s">
        <v>493</v>
      </c>
      <c r="B134" s="212" t="s">
        <v>6</v>
      </c>
      <c r="C134" s="212" t="s">
        <v>55</v>
      </c>
      <c r="D134" s="212" t="s">
        <v>566</v>
      </c>
      <c r="E134" s="213">
        <v>100</v>
      </c>
      <c r="F134" s="205">
        <v>572294</v>
      </c>
      <c r="G134" s="96"/>
      <c r="H134" s="205">
        <f t="shared" si="6"/>
        <v>572294</v>
      </c>
      <c r="I134" s="90">
        <v>100</v>
      </c>
    </row>
    <row r="135" spans="1:9" ht="64.5" customHeight="1">
      <c r="A135" s="56" t="s">
        <v>494</v>
      </c>
      <c r="B135" s="212" t="s">
        <v>6</v>
      </c>
      <c r="C135" s="212" t="s">
        <v>55</v>
      </c>
      <c r="D135" s="212" t="s">
        <v>567</v>
      </c>
      <c r="E135" s="213">
        <v>100</v>
      </c>
      <c r="F135" s="205">
        <v>198602</v>
      </c>
      <c r="G135" s="96"/>
      <c r="H135" s="205">
        <f t="shared" si="6"/>
        <v>198602</v>
      </c>
      <c r="I135" s="90">
        <v>100</v>
      </c>
    </row>
    <row r="136" spans="1:9" ht="42.75" customHeight="1">
      <c r="A136" s="69" t="s">
        <v>798</v>
      </c>
      <c r="B136" s="212" t="s">
        <v>6</v>
      </c>
      <c r="C136" s="212" t="s">
        <v>56</v>
      </c>
      <c r="D136" s="212" t="s">
        <v>751</v>
      </c>
      <c r="E136" s="49">
        <v>200</v>
      </c>
      <c r="F136" s="205">
        <v>500000</v>
      </c>
      <c r="G136" s="205"/>
      <c r="H136" s="205">
        <f>F136+G136</f>
        <v>500000</v>
      </c>
      <c r="I136" s="117"/>
    </row>
    <row r="137" spans="1:9" ht="51.75" customHeight="1">
      <c r="A137" s="69" t="s">
        <v>750</v>
      </c>
      <c r="B137" s="212" t="s">
        <v>6</v>
      </c>
      <c r="C137" s="212" t="s">
        <v>56</v>
      </c>
      <c r="D137" s="212" t="s">
        <v>751</v>
      </c>
      <c r="E137" s="49">
        <v>600</v>
      </c>
      <c r="F137" s="205">
        <v>1450000</v>
      </c>
      <c r="G137" s="205"/>
      <c r="H137" s="205">
        <f>F137+G137</f>
        <v>1450000</v>
      </c>
      <c r="I137" s="117"/>
    </row>
    <row r="138" spans="1:9" ht="42" customHeight="1">
      <c r="A138" s="29" t="s">
        <v>712</v>
      </c>
      <c r="B138" s="212" t="s">
        <v>6</v>
      </c>
      <c r="C138" s="212" t="s">
        <v>56</v>
      </c>
      <c r="D138" s="212" t="s">
        <v>549</v>
      </c>
      <c r="E138" s="213">
        <v>200</v>
      </c>
      <c r="F138" s="205">
        <v>3582700</v>
      </c>
      <c r="G138" s="96"/>
      <c r="H138" s="205">
        <f t="shared" si="6"/>
        <v>3582700</v>
      </c>
      <c r="I138" s="77"/>
    </row>
    <row r="139" spans="1:9" ht="54.75" customHeight="1">
      <c r="A139" s="29" t="s">
        <v>713</v>
      </c>
      <c r="B139" s="212" t="s">
        <v>6</v>
      </c>
      <c r="C139" s="212" t="s">
        <v>56</v>
      </c>
      <c r="D139" s="212" t="s">
        <v>549</v>
      </c>
      <c r="E139" s="213">
        <v>600</v>
      </c>
      <c r="F139" s="205">
        <v>5826860</v>
      </c>
      <c r="G139" s="96"/>
      <c r="H139" s="205">
        <f t="shared" si="6"/>
        <v>5826860</v>
      </c>
      <c r="I139" s="77"/>
    </row>
    <row r="140" spans="1:9" ht="91.5" customHeight="1">
      <c r="A140" s="57" t="s">
        <v>755</v>
      </c>
      <c r="B140" s="212" t="s">
        <v>6</v>
      </c>
      <c r="C140" s="212" t="s">
        <v>56</v>
      </c>
      <c r="D140" s="212" t="s">
        <v>752</v>
      </c>
      <c r="E140" s="213">
        <v>600</v>
      </c>
      <c r="F140" s="96">
        <v>1117171.53</v>
      </c>
      <c r="G140" s="96"/>
      <c r="H140" s="205">
        <f t="shared" si="6"/>
        <v>1117171.53</v>
      </c>
      <c r="I140" s="92"/>
    </row>
    <row r="141" spans="1:9" ht="54.75" customHeight="1">
      <c r="A141" s="29" t="s">
        <v>775</v>
      </c>
      <c r="B141" s="212" t="s">
        <v>6</v>
      </c>
      <c r="C141" s="212" t="s">
        <v>56</v>
      </c>
      <c r="D141" s="212" t="s">
        <v>754</v>
      </c>
      <c r="E141" s="213">
        <v>200</v>
      </c>
      <c r="F141" s="96">
        <v>2261214.4</v>
      </c>
      <c r="G141" s="96"/>
      <c r="H141" s="205">
        <f t="shared" si="6"/>
        <v>2261214.4</v>
      </c>
      <c r="I141" s="92"/>
    </row>
    <row r="142" spans="1:9" ht="54.75" customHeight="1">
      <c r="A142" s="29" t="s">
        <v>541</v>
      </c>
      <c r="B142" s="212" t="s">
        <v>6</v>
      </c>
      <c r="C142" s="212" t="s">
        <v>56</v>
      </c>
      <c r="D142" s="212" t="s">
        <v>570</v>
      </c>
      <c r="E142" s="51">
        <v>200</v>
      </c>
      <c r="F142" s="205">
        <v>455700</v>
      </c>
      <c r="G142" s="141"/>
      <c r="H142" s="205">
        <f t="shared" si="6"/>
        <v>455700</v>
      </c>
      <c r="I142" s="92"/>
    </row>
    <row r="143" spans="1:9" ht="54.75" customHeight="1">
      <c r="A143" s="29" t="s">
        <v>542</v>
      </c>
      <c r="B143" s="212" t="s">
        <v>6</v>
      </c>
      <c r="C143" s="212" t="s">
        <v>56</v>
      </c>
      <c r="D143" s="212" t="s">
        <v>570</v>
      </c>
      <c r="E143" s="51">
        <v>600</v>
      </c>
      <c r="F143" s="205">
        <v>1222564.44</v>
      </c>
      <c r="G143" s="141"/>
      <c r="H143" s="205">
        <f t="shared" si="6"/>
        <v>1222564.44</v>
      </c>
      <c r="I143" s="92"/>
    </row>
    <row r="144" spans="1:9" ht="42.75" customHeight="1">
      <c r="A144" s="29" t="s">
        <v>791</v>
      </c>
      <c r="B144" s="212" t="s">
        <v>6</v>
      </c>
      <c r="C144" s="212" t="s">
        <v>56</v>
      </c>
      <c r="D144" s="212" t="s">
        <v>757</v>
      </c>
      <c r="E144" s="51">
        <v>200</v>
      </c>
      <c r="F144" s="205">
        <v>164832</v>
      </c>
      <c r="G144" s="141"/>
      <c r="H144" s="205">
        <f t="shared" si="6"/>
        <v>164832</v>
      </c>
      <c r="I144" s="92"/>
    </row>
    <row r="145" spans="1:9" ht="53.25" customHeight="1">
      <c r="A145" s="29" t="s">
        <v>792</v>
      </c>
      <c r="B145" s="212" t="s">
        <v>6</v>
      </c>
      <c r="C145" s="212" t="s">
        <v>56</v>
      </c>
      <c r="D145" s="212" t="s">
        <v>757</v>
      </c>
      <c r="E145" s="51">
        <v>600</v>
      </c>
      <c r="F145" s="205">
        <v>521724</v>
      </c>
      <c r="G145" s="141"/>
      <c r="H145" s="205">
        <f t="shared" si="6"/>
        <v>521724</v>
      </c>
      <c r="I145" s="92"/>
    </row>
    <row r="146" spans="1:9" ht="53.25" customHeight="1">
      <c r="A146" s="29" t="s">
        <v>799</v>
      </c>
      <c r="B146" s="212" t="s">
        <v>6</v>
      </c>
      <c r="C146" s="212" t="s">
        <v>56</v>
      </c>
      <c r="D146" s="212" t="s">
        <v>800</v>
      </c>
      <c r="E146" s="51">
        <v>200</v>
      </c>
      <c r="F146" s="141">
        <v>9400</v>
      </c>
      <c r="G146" s="141"/>
      <c r="H146" s="205">
        <f t="shared" si="6"/>
        <v>9400</v>
      </c>
      <c r="I146" s="92"/>
    </row>
    <row r="147" spans="1:9" ht="53.25" customHeight="1">
      <c r="A147" s="29" t="s">
        <v>801</v>
      </c>
      <c r="B147" s="212" t="s">
        <v>6</v>
      </c>
      <c r="C147" s="212" t="s">
        <v>56</v>
      </c>
      <c r="D147" s="212" t="s">
        <v>800</v>
      </c>
      <c r="E147" s="51">
        <v>600</v>
      </c>
      <c r="F147" s="141">
        <v>28700</v>
      </c>
      <c r="G147" s="141"/>
      <c r="H147" s="205">
        <f t="shared" si="6"/>
        <v>28700</v>
      </c>
      <c r="I147" s="92"/>
    </row>
    <row r="148" spans="1:9" ht="93.75" customHeight="1">
      <c r="A148" s="48" t="s">
        <v>153</v>
      </c>
      <c r="B148" s="212" t="s">
        <v>6</v>
      </c>
      <c r="C148" s="212" t="s">
        <v>56</v>
      </c>
      <c r="D148" s="212" t="s">
        <v>555</v>
      </c>
      <c r="E148" s="213">
        <v>200</v>
      </c>
      <c r="F148" s="205">
        <v>72690</v>
      </c>
      <c r="G148" s="96"/>
      <c r="H148" s="205">
        <f t="shared" si="6"/>
        <v>72690</v>
      </c>
      <c r="I148" s="43"/>
    </row>
    <row r="149" spans="1:9" ht="93.75" customHeight="1">
      <c r="A149" s="48" t="s">
        <v>523</v>
      </c>
      <c r="B149" s="212" t="s">
        <v>6</v>
      </c>
      <c r="C149" s="212" t="s">
        <v>56</v>
      </c>
      <c r="D149" s="212" t="s">
        <v>555</v>
      </c>
      <c r="E149" s="213">
        <v>600</v>
      </c>
      <c r="F149" s="214">
        <v>36345</v>
      </c>
      <c r="G149" s="216"/>
      <c r="H149" s="205">
        <f t="shared" si="6"/>
        <v>36345</v>
      </c>
      <c r="I149" s="43"/>
    </row>
    <row r="150" spans="1:9" ht="9.75" hidden="1" customHeight="1">
      <c r="A150" s="48"/>
      <c r="B150" s="212"/>
      <c r="C150" s="212"/>
      <c r="D150" s="212"/>
      <c r="E150" s="213"/>
      <c r="F150" s="205"/>
      <c r="G150" s="96"/>
      <c r="H150" s="205">
        <f t="shared" si="6"/>
        <v>0</v>
      </c>
      <c r="I150" s="43"/>
    </row>
    <row r="151" spans="1:9" ht="81" customHeight="1">
      <c r="A151" s="29" t="s">
        <v>85</v>
      </c>
      <c r="B151" s="212" t="s">
        <v>6</v>
      </c>
      <c r="C151" s="212" t="s">
        <v>56</v>
      </c>
      <c r="D151" s="212" t="s">
        <v>569</v>
      </c>
      <c r="E151" s="213">
        <v>100</v>
      </c>
      <c r="F151" s="205">
        <v>1090200</v>
      </c>
      <c r="G151" s="96"/>
      <c r="H151" s="205">
        <f t="shared" si="6"/>
        <v>1090200</v>
      </c>
      <c r="I151" s="43"/>
    </row>
    <row r="152" spans="1:9" ht="55.5" customHeight="1">
      <c r="A152" s="57" t="s">
        <v>158</v>
      </c>
      <c r="B152" s="212" t="s">
        <v>6</v>
      </c>
      <c r="C152" s="212" t="s">
        <v>56</v>
      </c>
      <c r="D152" s="212" t="s">
        <v>569</v>
      </c>
      <c r="E152" s="213">
        <v>200</v>
      </c>
      <c r="F152" s="205">
        <v>10120320.23</v>
      </c>
      <c r="G152" s="96"/>
      <c r="H152" s="205">
        <f t="shared" si="6"/>
        <v>10120320.23</v>
      </c>
      <c r="I152" s="43"/>
    </row>
    <row r="153" spans="1:9" ht="57" customHeight="1">
      <c r="A153" s="57" t="s">
        <v>86</v>
      </c>
      <c r="B153" s="212" t="s">
        <v>6</v>
      </c>
      <c r="C153" s="212" t="s">
        <v>56</v>
      </c>
      <c r="D153" s="212" t="s">
        <v>569</v>
      </c>
      <c r="E153" s="213">
        <v>600</v>
      </c>
      <c r="F153" s="205">
        <v>17594869.77</v>
      </c>
      <c r="G153" s="96">
        <v>161000</v>
      </c>
      <c r="H153" s="205">
        <f t="shared" si="6"/>
        <v>17755869.77</v>
      </c>
      <c r="I153" s="43"/>
    </row>
    <row r="154" spans="1:9" ht="41.25" customHeight="1">
      <c r="A154" s="57" t="s">
        <v>87</v>
      </c>
      <c r="B154" s="212" t="s">
        <v>6</v>
      </c>
      <c r="C154" s="212" t="s">
        <v>56</v>
      </c>
      <c r="D154" s="212" t="s">
        <v>569</v>
      </c>
      <c r="E154" s="213">
        <v>800</v>
      </c>
      <c r="F154" s="205">
        <v>651200</v>
      </c>
      <c r="G154" s="96"/>
      <c r="H154" s="205">
        <f t="shared" si="6"/>
        <v>651200</v>
      </c>
      <c r="I154" s="43"/>
    </row>
    <row r="155" spans="1:9" ht="39.75" customHeight="1">
      <c r="A155" s="29" t="s">
        <v>156</v>
      </c>
      <c r="B155" s="212" t="s">
        <v>6</v>
      </c>
      <c r="C155" s="212" t="s">
        <v>56</v>
      </c>
      <c r="D155" s="212" t="s">
        <v>572</v>
      </c>
      <c r="E155" s="213">
        <v>200</v>
      </c>
      <c r="F155" s="205">
        <v>803300</v>
      </c>
      <c r="G155" s="96">
        <v>-241270</v>
      </c>
      <c r="H155" s="205">
        <f t="shared" si="6"/>
        <v>562030</v>
      </c>
      <c r="I155" s="43"/>
    </row>
    <row r="156" spans="1:9" ht="27" customHeight="1">
      <c r="A156" s="29" t="s">
        <v>157</v>
      </c>
      <c r="B156" s="212" t="s">
        <v>6</v>
      </c>
      <c r="C156" s="212" t="s">
        <v>56</v>
      </c>
      <c r="D156" s="212" t="s">
        <v>573</v>
      </c>
      <c r="E156" s="213">
        <v>200</v>
      </c>
      <c r="F156" s="205">
        <v>814800</v>
      </c>
      <c r="G156" s="96"/>
      <c r="H156" s="205">
        <f t="shared" si="6"/>
        <v>814800</v>
      </c>
      <c r="I156" s="43"/>
    </row>
    <row r="157" spans="1:9" ht="27" customHeight="1">
      <c r="A157" s="56" t="s">
        <v>493</v>
      </c>
      <c r="B157" s="212" t="s">
        <v>6</v>
      </c>
      <c r="C157" s="212" t="s">
        <v>56</v>
      </c>
      <c r="D157" s="212" t="s">
        <v>574</v>
      </c>
      <c r="E157" s="213">
        <v>100</v>
      </c>
      <c r="F157" s="96">
        <v>28300</v>
      </c>
      <c r="G157" s="96"/>
      <c r="H157" s="205">
        <f t="shared" si="6"/>
        <v>28300</v>
      </c>
      <c r="I157" s="92"/>
    </row>
    <row r="158" spans="1:9" ht="66.75" customHeight="1">
      <c r="A158" s="56" t="s">
        <v>494</v>
      </c>
      <c r="B158" s="212" t="s">
        <v>6</v>
      </c>
      <c r="C158" s="212" t="s">
        <v>56</v>
      </c>
      <c r="D158" s="212" t="s">
        <v>575</v>
      </c>
      <c r="E158" s="213">
        <v>100</v>
      </c>
      <c r="F158" s="205">
        <v>98919</v>
      </c>
      <c r="G158" s="96"/>
      <c r="H158" s="205">
        <f t="shared" si="6"/>
        <v>98919</v>
      </c>
      <c r="I158" s="92"/>
    </row>
    <row r="159" spans="1:9" ht="169.5" customHeight="1">
      <c r="A159" s="29" t="s">
        <v>343</v>
      </c>
      <c r="B159" s="212" t="s">
        <v>6</v>
      </c>
      <c r="C159" s="212" t="s">
        <v>56</v>
      </c>
      <c r="D159" s="212" t="s">
        <v>580</v>
      </c>
      <c r="E159" s="213">
        <v>100</v>
      </c>
      <c r="F159" s="205">
        <v>15849264.25</v>
      </c>
      <c r="G159" s="96"/>
      <c r="H159" s="205">
        <f t="shared" si="6"/>
        <v>15849264.25</v>
      </c>
      <c r="I159" s="43"/>
    </row>
    <row r="160" spans="1:9" ht="131.25" customHeight="1">
      <c r="A160" s="29" t="s">
        <v>533</v>
      </c>
      <c r="B160" s="212" t="s">
        <v>6</v>
      </c>
      <c r="C160" s="212" t="s">
        <v>56</v>
      </c>
      <c r="D160" s="212" t="s">
        <v>580</v>
      </c>
      <c r="E160" s="213">
        <v>200</v>
      </c>
      <c r="F160" s="205">
        <v>210401</v>
      </c>
      <c r="G160" s="96"/>
      <c r="H160" s="205">
        <f t="shared" si="6"/>
        <v>210401</v>
      </c>
      <c r="I160" s="43"/>
    </row>
    <row r="161" spans="1:9" ht="144" customHeight="1">
      <c r="A161" s="57" t="s">
        <v>534</v>
      </c>
      <c r="B161" s="212" t="s">
        <v>6</v>
      </c>
      <c r="C161" s="212" t="s">
        <v>56</v>
      </c>
      <c r="D161" s="212" t="s">
        <v>580</v>
      </c>
      <c r="E161" s="213">
        <v>600</v>
      </c>
      <c r="F161" s="205">
        <v>43124114</v>
      </c>
      <c r="G161" s="96"/>
      <c r="H161" s="205">
        <f t="shared" si="6"/>
        <v>43124114</v>
      </c>
      <c r="I161" s="7"/>
    </row>
    <row r="162" spans="1:9" ht="78.75" customHeight="1">
      <c r="A162" s="29" t="s">
        <v>99</v>
      </c>
      <c r="B162" s="212" t="s">
        <v>6</v>
      </c>
      <c r="C162" s="212" t="s">
        <v>233</v>
      </c>
      <c r="D162" s="212" t="s">
        <v>583</v>
      </c>
      <c r="E162" s="213">
        <v>100</v>
      </c>
      <c r="F162" s="205">
        <v>2755689.89</v>
      </c>
      <c r="G162" s="96"/>
      <c r="H162" s="205">
        <f t="shared" si="6"/>
        <v>2755689.89</v>
      </c>
      <c r="I162" s="7"/>
    </row>
    <row r="163" spans="1:9" ht="40.5" customHeight="1">
      <c r="A163" s="29" t="s">
        <v>544</v>
      </c>
      <c r="B163" s="212" t="s">
        <v>6</v>
      </c>
      <c r="C163" s="212" t="s">
        <v>233</v>
      </c>
      <c r="D163" s="212" t="s">
        <v>583</v>
      </c>
      <c r="E163" s="213">
        <v>200</v>
      </c>
      <c r="F163" s="205">
        <v>819246.76</v>
      </c>
      <c r="G163" s="96"/>
      <c r="H163" s="205">
        <f t="shared" si="6"/>
        <v>819246.76</v>
      </c>
      <c r="I163" s="43"/>
    </row>
    <row r="164" spans="1:9" ht="39.75" customHeight="1">
      <c r="A164" s="29" t="s">
        <v>698</v>
      </c>
      <c r="B164" s="212" t="s">
        <v>6</v>
      </c>
      <c r="C164" s="212" t="s">
        <v>233</v>
      </c>
      <c r="D164" s="212" t="s">
        <v>583</v>
      </c>
      <c r="E164" s="213">
        <v>800</v>
      </c>
      <c r="F164" s="205">
        <v>96800</v>
      </c>
      <c r="G164" s="96"/>
      <c r="H164" s="205">
        <f t="shared" si="6"/>
        <v>96800</v>
      </c>
      <c r="I164" s="43"/>
    </row>
    <row r="165" spans="1:9" ht="109.5" customHeight="1">
      <c r="A165" s="29" t="s">
        <v>416</v>
      </c>
      <c r="B165" s="212" t="s">
        <v>6</v>
      </c>
      <c r="C165" s="212" t="s">
        <v>233</v>
      </c>
      <c r="D165" s="212" t="s">
        <v>584</v>
      </c>
      <c r="E165" s="213">
        <v>100</v>
      </c>
      <c r="F165" s="205">
        <v>3226.26</v>
      </c>
      <c r="G165" s="96"/>
      <c r="H165" s="205">
        <f t="shared" si="6"/>
        <v>3226.26</v>
      </c>
      <c r="I165" s="38"/>
    </row>
    <row r="166" spans="1:9" ht="107.25" customHeight="1">
      <c r="A166" s="56" t="s">
        <v>417</v>
      </c>
      <c r="B166" s="212" t="s">
        <v>6</v>
      </c>
      <c r="C166" s="212" t="s">
        <v>233</v>
      </c>
      <c r="D166" s="212" t="s">
        <v>587</v>
      </c>
      <c r="E166" s="213">
        <v>100</v>
      </c>
      <c r="F166" s="205">
        <v>265628.40999999997</v>
      </c>
      <c r="G166" s="96"/>
      <c r="H166" s="205">
        <f t="shared" si="6"/>
        <v>265628.40999999997</v>
      </c>
      <c r="I166" s="38"/>
    </row>
    <row r="167" spans="1:9" ht="105.75" customHeight="1">
      <c r="A167" s="56" t="s">
        <v>442</v>
      </c>
      <c r="B167" s="212" t="s">
        <v>6</v>
      </c>
      <c r="C167" s="212" t="s">
        <v>233</v>
      </c>
      <c r="D167" s="212" t="s">
        <v>585</v>
      </c>
      <c r="E167" s="213">
        <v>100</v>
      </c>
      <c r="F167" s="205">
        <v>698.85</v>
      </c>
      <c r="G167" s="96"/>
      <c r="H167" s="205">
        <f t="shared" si="6"/>
        <v>698.85</v>
      </c>
      <c r="I167" s="38"/>
    </row>
    <row r="168" spans="1:9" ht="109.5" customHeight="1">
      <c r="A168" s="29" t="s">
        <v>530</v>
      </c>
      <c r="B168" s="212" t="s">
        <v>6</v>
      </c>
      <c r="C168" s="212" t="s">
        <v>233</v>
      </c>
      <c r="D168" s="212" t="s">
        <v>586</v>
      </c>
      <c r="E168" s="213">
        <v>100</v>
      </c>
      <c r="F168" s="205">
        <v>69185.899999999994</v>
      </c>
      <c r="G168" s="96"/>
      <c r="H168" s="205">
        <f t="shared" si="6"/>
        <v>69185.899999999994</v>
      </c>
      <c r="I168" s="38"/>
    </row>
    <row r="169" spans="1:9" ht="69" customHeight="1">
      <c r="A169" s="56" t="s">
        <v>493</v>
      </c>
      <c r="B169" s="212" t="s">
        <v>6</v>
      </c>
      <c r="C169" s="212" t="s">
        <v>233</v>
      </c>
      <c r="D169" s="212" t="s">
        <v>588</v>
      </c>
      <c r="E169" s="213">
        <v>100</v>
      </c>
      <c r="F169" s="205">
        <v>679081</v>
      </c>
      <c r="G169" s="96"/>
      <c r="H169" s="205">
        <f t="shared" si="6"/>
        <v>679081</v>
      </c>
      <c r="I169" s="90">
        <v>100</v>
      </c>
    </row>
    <row r="170" spans="1:9" ht="66.75" customHeight="1">
      <c r="A170" s="56" t="s">
        <v>494</v>
      </c>
      <c r="B170" s="212" t="s">
        <v>6</v>
      </c>
      <c r="C170" s="212" t="s">
        <v>233</v>
      </c>
      <c r="D170" s="212" t="s">
        <v>589</v>
      </c>
      <c r="E170" s="213">
        <v>100</v>
      </c>
      <c r="F170" s="205">
        <v>279635</v>
      </c>
      <c r="G170" s="96"/>
      <c r="H170" s="205">
        <f t="shared" si="6"/>
        <v>279635</v>
      </c>
      <c r="I170" s="90">
        <v>100</v>
      </c>
    </row>
    <row r="171" spans="1:9" ht="67.5" customHeight="1">
      <c r="A171" s="29" t="s">
        <v>684</v>
      </c>
      <c r="B171" s="212" t="s">
        <v>6</v>
      </c>
      <c r="C171" s="212" t="s">
        <v>57</v>
      </c>
      <c r="D171" s="212" t="s">
        <v>592</v>
      </c>
      <c r="E171" s="213">
        <v>600</v>
      </c>
      <c r="F171" s="205">
        <v>25410</v>
      </c>
      <c r="G171" s="96"/>
      <c r="H171" s="205">
        <f t="shared" si="6"/>
        <v>25410</v>
      </c>
      <c r="I171" s="43"/>
    </row>
    <row r="172" spans="1:9" ht="51" customHeight="1">
      <c r="A172" s="58" t="s">
        <v>182</v>
      </c>
      <c r="B172" s="212" t="s">
        <v>6</v>
      </c>
      <c r="C172" s="212" t="s">
        <v>57</v>
      </c>
      <c r="D172" s="212" t="s">
        <v>593</v>
      </c>
      <c r="E172" s="213">
        <v>200</v>
      </c>
      <c r="F172" s="205">
        <v>215985</v>
      </c>
      <c r="G172" s="96">
        <v>-38115</v>
      </c>
      <c r="H172" s="205">
        <f t="shared" si="6"/>
        <v>177870</v>
      </c>
      <c r="I172" s="43"/>
    </row>
    <row r="173" spans="1:9" ht="54" customHeight="1">
      <c r="A173" s="58" t="s">
        <v>183</v>
      </c>
      <c r="B173" s="212" t="s">
        <v>6</v>
      </c>
      <c r="C173" s="212" t="s">
        <v>57</v>
      </c>
      <c r="D173" s="212" t="s">
        <v>593</v>
      </c>
      <c r="E173" s="213">
        <v>600</v>
      </c>
      <c r="F173" s="205">
        <v>495495</v>
      </c>
      <c r="G173" s="96">
        <v>38115</v>
      </c>
      <c r="H173" s="205">
        <f t="shared" si="6"/>
        <v>533610</v>
      </c>
      <c r="I173" s="43"/>
    </row>
    <row r="174" spans="1:9" ht="41.25" customHeight="1">
      <c r="A174" s="50" t="s">
        <v>385</v>
      </c>
      <c r="B174" s="212" t="s">
        <v>6</v>
      </c>
      <c r="C174" s="212" t="s">
        <v>57</v>
      </c>
      <c r="D174" s="49">
        <v>1210100500</v>
      </c>
      <c r="E174" s="213">
        <v>200</v>
      </c>
      <c r="F174" s="205">
        <v>10000</v>
      </c>
      <c r="G174" s="96"/>
      <c r="H174" s="205">
        <f t="shared" si="6"/>
        <v>10000</v>
      </c>
      <c r="I174" s="77"/>
    </row>
    <row r="175" spans="1:9" ht="53.25" customHeight="1">
      <c r="A175" s="50" t="s">
        <v>431</v>
      </c>
      <c r="B175" s="212" t="s">
        <v>6</v>
      </c>
      <c r="C175" s="212" t="s">
        <v>57</v>
      </c>
      <c r="D175" s="49">
        <v>1210100500</v>
      </c>
      <c r="E175" s="213">
        <v>600</v>
      </c>
      <c r="F175" s="205">
        <v>10000</v>
      </c>
      <c r="G175" s="96"/>
      <c r="H175" s="205">
        <f t="shared" ref="H175:H214" si="8">F175+G175</f>
        <v>10000</v>
      </c>
      <c r="I175" s="77"/>
    </row>
    <row r="176" spans="1:9" ht="41.25" customHeight="1">
      <c r="A176" s="50" t="s">
        <v>418</v>
      </c>
      <c r="B176" s="212" t="s">
        <v>6</v>
      </c>
      <c r="C176" s="212" t="s">
        <v>57</v>
      </c>
      <c r="D176" s="28">
        <v>1210100510</v>
      </c>
      <c r="E176" s="213">
        <v>600</v>
      </c>
      <c r="F176" s="205">
        <v>20000</v>
      </c>
      <c r="G176" s="96"/>
      <c r="H176" s="205">
        <f t="shared" si="8"/>
        <v>20000</v>
      </c>
      <c r="I176" s="77"/>
    </row>
    <row r="177" spans="1:9" ht="54" customHeight="1">
      <c r="A177" s="119" t="s">
        <v>432</v>
      </c>
      <c r="B177" s="212" t="s">
        <v>6</v>
      </c>
      <c r="C177" s="212" t="s">
        <v>57</v>
      </c>
      <c r="D177" s="28">
        <v>1210100520</v>
      </c>
      <c r="E177" s="213">
        <v>600</v>
      </c>
      <c r="F177" s="205">
        <v>10000</v>
      </c>
      <c r="G177" s="96"/>
      <c r="H177" s="205">
        <f t="shared" si="8"/>
        <v>10000</v>
      </c>
      <c r="I177" s="77"/>
    </row>
    <row r="178" spans="1:9" ht="54" customHeight="1">
      <c r="A178" s="50" t="s">
        <v>678</v>
      </c>
      <c r="B178" s="212" t="s">
        <v>6</v>
      </c>
      <c r="C178" s="212" t="s">
        <v>58</v>
      </c>
      <c r="D178" s="28">
        <v>2010100940</v>
      </c>
      <c r="E178" s="213">
        <v>200</v>
      </c>
      <c r="F178" s="205">
        <v>30000</v>
      </c>
      <c r="G178" s="96"/>
      <c r="H178" s="205">
        <f t="shared" si="8"/>
        <v>30000</v>
      </c>
      <c r="I178" s="92"/>
    </row>
    <row r="179" spans="1:9" ht="29.25" customHeight="1">
      <c r="A179" s="29" t="s">
        <v>181</v>
      </c>
      <c r="B179" s="212" t="s">
        <v>6</v>
      </c>
      <c r="C179" s="212" t="s">
        <v>58</v>
      </c>
      <c r="D179" s="212" t="s">
        <v>552</v>
      </c>
      <c r="E179" s="213">
        <v>200</v>
      </c>
      <c r="F179" s="205">
        <v>45100</v>
      </c>
      <c r="G179" s="96"/>
      <c r="H179" s="205">
        <f t="shared" si="8"/>
        <v>45100</v>
      </c>
      <c r="I179" s="43"/>
    </row>
    <row r="180" spans="1:9" ht="29.25" customHeight="1">
      <c r="A180" s="29" t="s">
        <v>685</v>
      </c>
      <c r="B180" s="212" t="s">
        <v>6</v>
      </c>
      <c r="C180" s="212" t="s">
        <v>58</v>
      </c>
      <c r="D180" s="212" t="s">
        <v>552</v>
      </c>
      <c r="E180" s="213">
        <v>300</v>
      </c>
      <c r="F180" s="205">
        <v>50000</v>
      </c>
      <c r="G180" s="96"/>
      <c r="H180" s="205">
        <f t="shared" si="8"/>
        <v>50000</v>
      </c>
      <c r="I180" s="92"/>
    </row>
    <row r="181" spans="1:9" ht="65.25" customHeight="1">
      <c r="A181" s="57" t="s">
        <v>756</v>
      </c>
      <c r="B181" s="212" t="s">
        <v>6</v>
      </c>
      <c r="C181" s="212" t="s">
        <v>58</v>
      </c>
      <c r="D181" s="212" t="s">
        <v>753</v>
      </c>
      <c r="E181" s="213">
        <v>600</v>
      </c>
      <c r="F181" s="205">
        <v>2259401.11</v>
      </c>
      <c r="G181" s="96"/>
      <c r="H181" s="205">
        <f t="shared" si="8"/>
        <v>2259401.11</v>
      </c>
      <c r="I181" s="92"/>
    </row>
    <row r="182" spans="1:9" ht="54" customHeight="1">
      <c r="A182" s="29" t="s">
        <v>154</v>
      </c>
      <c r="B182" s="212" t="s">
        <v>6</v>
      </c>
      <c r="C182" s="212" t="s">
        <v>58</v>
      </c>
      <c r="D182" s="212" t="s">
        <v>560</v>
      </c>
      <c r="E182" s="213">
        <v>200</v>
      </c>
      <c r="F182" s="205">
        <v>346400</v>
      </c>
      <c r="G182" s="96"/>
      <c r="H182" s="205">
        <f t="shared" si="8"/>
        <v>346400</v>
      </c>
      <c r="I182" s="43"/>
    </row>
    <row r="183" spans="1:9" ht="51.75" customHeight="1">
      <c r="A183" s="29" t="s">
        <v>141</v>
      </c>
      <c r="B183" s="212" t="s">
        <v>6</v>
      </c>
      <c r="C183" s="212" t="s">
        <v>58</v>
      </c>
      <c r="D183" s="212" t="s">
        <v>560</v>
      </c>
      <c r="E183" s="213">
        <v>600</v>
      </c>
      <c r="F183" s="205">
        <v>40000</v>
      </c>
      <c r="G183" s="96"/>
      <c r="H183" s="205">
        <f t="shared" si="8"/>
        <v>40000</v>
      </c>
      <c r="I183" s="43"/>
    </row>
    <row r="184" spans="1:9" ht="66" customHeight="1">
      <c r="A184" s="29" t="s">
        <v>88</v>
      </c>
      <c r="B184" s="212" t="s">
        <v>6</v>
      </c>
      <c r="C184" s="212" t="s">
        <v>58</v>
      </c>
      <c r="D184" s="212" t="s">
        <v>571</v>
      </c>
      <c r="E184" s="213">
        <v>100</v>
      </c>
      <c r="F184" s="205">
        <v>6819300</v>
      </c>
      <c r="G184" s="96"/>
      <c r="H184" s="205">
        <f t="shared" si="8"/>
        <v>6819300</v>
      </c>
      <c r="I184" s="43"/>
    </row>
    <row r="185" spans="1:9" ht="39.75" customHeight="1">
      <c r="A185" s="57" t="s">
        <v>159</v>
      </c>
      <c r="B185" s="212" t="s">
        <v>6</v>
      </c>
      <c r="C185" s="212" t="s">
        <v>58</v>
      </c>
      <c r="D185" s="212" t="s">
        <v>571</v>
      </c>
      <c r="E185" s="213">
        <v>200</v>
      </c>
      <c r="F185" s="205">
        <v>1544900</v>
      </c>
      <c r="G185" s="96"/>
      <c r="H185" s="205">
        <f t="shared" si="8"/>
        <v>1544900</v>
      </c>
      <c r="I185" s="43"/>
    </row>
    <row r="186" spans="1:9" ht="26.25" customHeight="1">
      <c r="A186" s="57" t="s">
        <v>89</v>
      </c>
      <c r="B186" s="212" t="s">
        <v>6</v>
      </c>
      <c r="C186" s="212" t="s">
        <v>58</v>
      </c>
      <c r="D186" s="212" t="s">
        <v>571</v>
      </c>
      <c r="E186" s="213">
        <v>800</v>
      </c>
      <c r="F186" s="205">
        <v>5800</v>
      </c>
      <c r="G186" s="96"/>
      <c r="H186" s="205">
        <f t="shared" si="8"/>
        <v>5800</v>
      </c>
      <c r="I186" s="43"/>
    </row>
    <row r="187" spans="1:9" ht="66" customHeight="1">
      <c r="A187" s="56" t="s">
        <v>493</v>
      </c>
      <c r="B187" s="212" t="s">
        <v>6</v>
      </c>
      <c r="C187" s="212" t="s">
        <v>58</v>
      </c>
      <c r="D187" s="212" t="s">
        <v>574</v>
      </c>
      <c r="E187" s="213">
        <v>100</v>
      </c>
      <c r="F187" s="205">
        <v>43945</v>
      </c>
      <c r="G187" s="96"/>
      <c r="H187" s="205">
        <f t="shared" si="8"/>
        <v>43945</v>
      </c>
      <c r="I187" s="77"/>
    </row>
    <row r="188" spans="1:9" ht="66.75" customHeight="1">
      <c r="A188" s="56" t="s">
        <v>494</v>
      </c>
      <c r="B188" s="212" t="s">
        <v>6</v>
      </c>
      <c r="C188" s="212" t="s">
        <v>58</v>
      </c>
      <c r="D188" s="212" t="s">
        <v>575</v>
      </c>
      <c r="E188" s="213">
        <v>100</v>
      </c>
      <c r="F188" s="205">
        <v>688744</v>
      </c>
      <c r="G188" s="96"/>
      <c r="H188" s="205">
        <f t="shared" si="8"/>
        <v>688744</v>
      </c>
      <c r="I188" s="77"/>
    </row>
    <row r="189" spans="1:9" ht="67.5" customHeight="1">
      <c r="A189" s="29" t="s">
        <v>686</v>
      </c>
      <c r="B189" s="212" t="s">
        <v>6</v>
      </c>
      <c r="C189" s="212" t="s">
        <v>58</v>
      </c>
      <c r="D189" s="212" t="s">
        <v>596</v>
      </c>
      <c r="E189" s="213">
        <v>300</v>
      </c>
      <c r="F189" s="205">
        <v>24000</v>
      </c>
      <c r="G189" s="96"/>
      <c r="H189" s="205">
        <f t="shared" si="8"/>
        <v>24000</v>
      </c>
      <c r="I189" s="43"/>
    </row>
    <row r="190" spans="1:9" ht="27" customHeight="1">
      <c r="A190" s="29" t="s">
        <v>687</v>
      </c>
      <c r="B190" s="212" t="s">
        <v>6</v>
      </c>
      <c r="C190" s="212" t="s">
        <v>58</v>
      </c>
      <c r="D190" s="212" t="s">
        <v>597</v>
      </c>
      <c r="E190" s="213">
        <v>300</v>
      </c>
      <c r="F190" s="205">
        <v>126000</v>
      </c>
      <c r="G190" s="96"/>
      <c r="H190" s="205">
        <f t="shared" si="8"/>
        <v>126000</v>
      </c>
      <c r="I190" s="43"/>
    </row>
    <row r="191" spans="1:9" ht="38.25" customHeight="1">
      <c r="A191" s="29" t="s">
        <v>688</v>
      </c>
      <c r="B191" s="212" t="s">
        <v>6</v>
      </c>
      <c r="C191" s="212" t="s">
        <v>58</v>
      </c>
      <c r="D191" s="212" t="s">
        <v>598</v>
      </c>
      <c r="E191" s="213">
        <v>300</v>
      </c>
      <c r="F191" s="205">
        <v>120000</v>
      </c>
      <c r="G191" s="96"/>
      <c r="H191" s="205">
        <f t="shared" si="8"/>
        <v>120000</v>
      </c>
      <c r="I191" s="43"/>
    </row>
    <row r="192" spans="1:9" ht="52.5" customHeight="1">
      <c r="A192" s="29" t="s">
        <v>419</v>
      </c>
      <c r="B192" s="212" t="s">
        <v>6</v>
      </c>
      <c r="C192" s="212" t="s">
        <v>58</v>
      </c>
      <c r="D192" s="212" t="s">
        <v>602</v>
      </c>
      <c r="E192" s="213">
        <v>200</v>
      </c>
      <c r="F192" s="100">
        <v>180400</v>
      </c>
      <c r="G192" s="96"/>
      <c r="H192" s="205">
        <f t="shared" si="8"/>
        <v>180400</v>
      </c>
      <c r="I192" s="23">
        <v>26</v>
      </c>
    </row>
    <row r="193" spans="1:9" ht="65.25" customHeight="1">
      <c r="A193" s="29" t="s">
        <v>545</v>
      </c>
      <c r="B193" s="212" t="s">
        <v>6</v>
      </c>
      <c r="C193" s="212" t="s">
        <v>58</v>
      </c>
      <c r="D193" s="212" t="s">
        <v>601</v>
      </c>
      <c r="E193" s="213">
        <v>300</v>
      </c>
      <c r="F193" s="100">
        <v>12000</v>
      </c>
      <c r="G193" s="96"/>
      <c r="H193" s="205">
        <f t="shared" si="8"/>
        <v>12000</v>
      </c>
      <c r="I193" s="23"/>
    </row>
    <row r="194" spans="1:9" ht="40.5" customHeight="1">
      <c r="A194" s="29" t="s">
        <v>188</v>
      </c>
      <c r="B194" s="212" t="s">
        <v>6</v>
      </c>
      <c r="C194" s="212" t="s">
        <v>58</v>
      </c>
      <c r="D194" s="49">
        <v>1110100310</v>
      </c>
      <c r="E194" s="213">
        <v>200</v>
      </c>
      <c r="F194" s="205">
        <v>30000</v>
      </c>
      <c r="G194" s="96"/>
      <c r="H194" s="205">
        <f t="shared" si="8"/>
        <v>30000</v>
      </c>
      <c r="I194" s="23"/>
    </row>
    <row r="195" spans="1:9" ht="54" customHeight="1">
      <c r="A195" s="29" t="s">
        <v>420</v>
      </c>
      <c r="B195" s="212" t="s">
        <v>6</v>
      </c>
      <c r="C195" s="212" t="s">
        <v>58</v>
      </c>
      <c r="D195" s="49">
        <v>1110100310</v>
      </c>
      <c r="E195" s="213">
        <v>600</v>
      </c>
      <c r="F195" s="205">
        <v>100000</v>
      </c>
      <c r="G195" s="96"/>
      <c r="H195" s="205">
        <f t="shared" si="8"/>
        <v>100000</v>
      </c>
      <c r="I195" s="23"/>
    </row>
    <row r="196" spans="1:9" ht="79.5" customHeight="1">
      <c r="A196" s="29" t="s">
        <v>237</v>
      </c>
      <c r="B196" s="212" t="s">
        <v>6</v>
      </c>
      <c r="C196" s="212" t="s">
        <v>58</v>
      </c>
      <c r="D196" s="28">
        <v>4190000270</v>
      </c>
      <c r="E196" s="213">
        <v>100</v>
      </c>
      <c r="F196" s="205">
        <v>1364053</v>
      </c>
      <c r="G196" s="96"/>
      <c r="H196" s="205">
        <f t="shared" si="8"/>
        <v>1364053</v>
      </c>
      <c r="I196" s="9">
        <v>861.8</v>
      </c>
    </row>
    <row r="197" spans="1:9" ht="40.5" customHeight="1">
      <c r="A197" s="29" t="s">
        <v>238</v>
      </c>
      <c r="B197" s="212" t="s">
        <v>6</v>
      </c>
      <c r="C197" s="212" t="s">
        <v>58</v>
      </c>
      <c r="D197" s="28">
        <v>4190000270</v>
      </c>
      <c r="E197" s="213">
        <v>200</v>
      </c>
      <c r="F197" s="205">
        <v>114180</v>
      </c>
      <c r="G197" s="96"/>
      <c r="H197" s="205">
        <f t="shared" si="8"/>
        <v>114180</v>
      </c>
      <c r="I197" s="9">
        <v>110</v>
      </c>
    </row>
    <row r="198" spans="1:9" ht="80.25" customHeight="1">
      <c r="A198" s="50" t="s">
        <v>342</v>
      </c>
      <c r="B198" s="212" t="s">
        <v>6</v>
      </c>
      <c r="C198" s="28">
        <v>1004</v>
      </c>
      <c r="D198" s="212" t="s">
        <v>557</v>
      </c>
      <c r="E198" s="213">
        <v>300</v>
      </c>
      <c r="F198" s="205">
        <v>601768.13</v>
      </c>
      <c r="G198" s="96"/>
      <c r="H198" s="205">
        <f t="shared" si="8"/>
        <v>601768.13</v>
      </c>
      <c r="I198" s="43"/>
    </row>
    <row r="199" spans="1:9" ht="37.5" customHeight="1">
      <c r="A199" s="29" t="s">
        <v>495</v>
      </c>
      <c r="B199" s="212" t="s">
        <v>6</v>
      </c>
      <c r="C199" s="212" t="s">
        <v>434</v>
      </c>
      <c r="D199" s="195" t="s">
        <v>119</v>
      </c>
      <c r="E199" s="213">
        <v>200</v>
      </c>
      <c r="F199" s="205">
        <v>80000</v>
      </c>
      <c r="G199" s="96"/>
      <c r="H199" s="205">
        <f t="shared" si="8"/>
        <v>80000</v>
      </c>
      <c r="I199" s="92"/>
    </row>
    <row r="200" spans="1:9" ht="65.25" customHeight="1">
      <c r="A200" s="29" t="s">
        <v>524</v>
      </c>
      <c r="B200" s="212" t="s">
        <v>6</v>
      </c>
      <c r="C200" s="28">
        <v>1102</v>
      </c>
      <c r="D200" s="195" t="s">
        <v>500</v>
      </c>
      <c r="E200" s="213">
        <v>100</v>
      </c>
      <c r="F200" s="205">
        <v>189520</v>
      </c>
      <c r="G200" s="96"/>
      <c r="H200" s="205">
        <f t="shared" si="8"/>
        <v>189520</v>
      </c>
      <c r="I200" s="91"/>
    </row>
    <row r="201" spans="1:9" ht="41.25" customHeight="1">
      <c r="A201" s="59" t="s">
        <v>148</v>
      </c>
      <c r="B201" s="55" t="s">
        <v>147</v>
      </c>
      <c r="C201" s="60"/>
      <c r="D201" s="55"/>
      <c r="E201" s="215"/>
      <c r="F201" s="95">
        <f>F205+F210+F211+F214+F212+F207+F202+F204+F206+F208+F209+F213+F203</f>
        <v>4221010</v>
      </c>
      <c r="G201" s="95">
        <f t="shared" ref="G201:H201" si="9">G205+G210+G211+G214+G212+G207+G202+G204+G206+G208+G209+G213+G203</f>
        <v>0</v>
      </c>
      <c r="H201" s="95">
        <f t="shared" si="9"/>
        <v>4221010</v>
      </c>
      <c r="I201" s="42" t="e">
        <f>#REF!+#REF!+I205+#REF!+I210+I211+#REF!+#REF!+#REF!+#REF!+I214+I212+#REF!</f>
        <v>#REF!</v>
      </c>
    </row>
    <row r="202" spans="1:9" ht="53.25" customHeight="1">
      <c r="A202" s="29" t="s">
        <v>653</v>
      </c>
      <c r="B202" s="212" t="s">
        <v>147</v>
      </c>
      <c r="C202" s="212" t="s">
        <v>47</v>
      </c>
      <c r="D202" s="212" t="s">
        <v>654</v>
      </c>
      <c r="E202" s="51">
        <v>200</v>
      </c>
      <c r="F202" s="205">
        <v>80000</v>
      </c>
      <c r="G202" s="141"/>
      <c r="H202" s="205">
        <f t="shared" si="8"/>
        <v>80000</v>
      </c>
      <c r="I202" s="47"/>
    </row>
    <row r="203" spans="1:9" ht="53.25" customHeight="1">
      <c r="A203" s="29" t="s">
        <v>823</v>
      </c>
      <c r="B203" s="212" t="s">
        <v>147</v>
      </c>
      <c r="C203" s="212" t="s">
        <v>185</v>
      </c>
      <c r="D203" s="212" t="s">
        <v>820</v>
      </c>
      <c r="E203" s="51">
        <v>200</v>
      </c>
      <c r="F203" s="205">
        <v>53700</v>
      </c>
      <c r="G203" s="141"/>
      <c r="H203" s="205">
        <f>F203+G203</f>
        <v>53700</v>
      </c>
      <c r="I203" s="47"/>
    </row>
    <row r="204" spans="1:9" ht="27.75" customHeight="1">
      <c r="A204" s="50" t="s">
        <v>635</v>
      </c>
      <c r="B204" s="212" t="s">
        <v>147</v>
      </c>
      <c r="C204" s="212" t="s">
        <v>47</v>
      </c>
      <c r="D204" s="28">
        <v>2240100550</v>
      </c>
      <c r="E204" s="213">
        <v>200</v>
      </c>
      <c r="F204" s="205">
        <v>200000</v>
      </c>
      <c r="G204" s="96"/>
      <c r="H204" s="205">
        <f t="shared" si="8"/>
        <v>200000</v>
      </c>
      <c r="I204" s="47"/>
    </row>
    <row r="205" spans="1:9" ht="54.75" customHeight="1">
      <c r="A205" s="29" t="s">
        <v>174</v>
      </c>
      <c r="B205" s="212" t="s">
        <v>147</v>
      </c>
      <c r="C205" s="212" t="s">
        <v>47</v>
      </c>
      <c r="D205" s="212" t="s">
        <v>218</v>
      </c>
      <c r="E205" s="213">
        <v>200</v>
      </c>
      <c r="F205" s="100">
        <v>206500</v>
      </c>
      <c r="G205" s="96"/>
      <c r="H205" s="205">
        <f t="shared" si="8"/>
        <v>206500</v>
      </c>
      <c r="I205" s="43"/>
    </row>
    <row r="206" spans="1:9" ht="39" customHeight="1">
      <c r="A206" s="50" t="s">
        <v>167</v>
      </c>
      <c r="B206" s="212" t="s">
        <v>147</v>
      </c>
      <c r="C206" s="212" t="s">
        <v>57</v>
      </c>
      <c r="D206" s="28">
        <v>1210100510</v>
      </c>
      <c r="E206" s="213">
        <v>200</v>
      </c>
      <c r="F206" s="205">
        <v>150000</v>
      </c>
      <c r="G206" s="96"/>
      <c r="H206" s="205">
        <f t="shared" si="8"/>
        <v>150000</v>
      </c>
      <c r="I206" s="92"/>
    </row>
    <row r="207" spans="1:9" ht="52.5" customHeight="1">
      <c r="A207" s="29" t="s">
        <v>160</v>
      </c>
      <c r="B207" s="212" t="s">
        <v>147</v>
      </c>
      <c r="C207" s="212" t="s">
        <v>57</v>
      </c>
      <c r="D207" s="212" t="s">
        <v>641</v>
      </c>
      <c r="E207" s="213">
        <v>200</v>
      </c>
      <c r="F207" s="205">
        <v>190000</v>
      </c>
      <c r="G207" s="96"/>
      <c r="H207" s="205">
        <f t="shared" si="8"/>
        <v>190000</v>
      </c>
      <c r="I207" s="91"/>
    </row>
    <row r="208" spans="1:9" ht="39.75" customHeight="1">
      <c r="A208" s="29" t="s">
        <v>188</v>
      </c>
      <c r="B208" s="212" t="s">
        <v>147</v>
      </c>
      <c r="C208" s="212" t="s">
        <v>58</v>
      </c>
      <c r="D208" s="49">
        <v>1110100310</v>
      </c>
      <c r="E208" s="213">
        <v>200</v>
      </c>
      <c r="F208" s="205">
        <v>70000</v>
      </c>
      <c r="G208" s="96"/>
      <c r="H208" s="205">
        <f t="shared" si="8"/>
        <v>70000</v>
      </c>
      <c r="I208" s="92"/>
    </row>
    <row r="209" spans="1:11" ht="53.25" customHeight="1">
      <c r="A209" s="29" t="s">
        <v>154</v>
      </c>
      <c r="B209" s="212" t="s">
        <v>147</v>
      </c>
      <c r="C209" s="212" t="s">
        <v>58</v>
      </c>
      <c r="D209" s="212" t="s">
        <v>560</v>
      </c>
      <c r="E209" s="213">
        <v>200</v>
      </c>
      <c r="F209" s="205">
        <v>120000</v>
      </c>
      <c r="G209" s="96"/>
      <c r="H209" s="205">
        <f t="shared" si="8"/>
        <v>120000</v>
      </c>
      <c r="I209" s="92"/>
    </row>
    <row r="210" spans="1:11" ht="66" customHeight="1">
      <c r="A210" s="29" t="s">
        <v>144</v>
      </c>
      <c r="B210" s="212" t="s">
        <v>147</v>
      </c>
      <c r="C210" s="212" t="s">
        <v>149</v>
      </c>
      <c r="D210" s="212" t="s">
        <v>138</v>
      </c>
      <c r="E210" s="52" t="s">
        <v>7</v>
      </c>
      <c r="F210" s="205">
        <v>1696215</v>
      </c>
      <c r="G210" s="96"/>
      <c r="H210" s="205">
        <f t="shared" si="8"/>
        <v>1696215</v>
      </c>
      <c r="I210" s="43"/>
    </row>
    <row r="211" spans="1:11" ht="38.25" customHeight="1">
      <c r="A211" s="29" t="s">
        <v>172</v>
      </c>
      <c r="B211" s="212" t="s">
        <v>147</v>
      </c>
      <c r="C211" s="212" t="s">
        <v>149</v>
      </c>
      <c r="D211" s="212" t="s">
        <v>138</v>
      </c>
      <c r="E211" s="52" t="s">
        <v>74</v>
      </c>
      <c r="F211" s="205">
        <v>159138</v>
      </c>
      <c r="G211" s="96"/>
      <c r="H211" s="205">
        <f t="shared" si="8"/>
        <v>159138</v>
      </c>
      <c r="I211" s="43"/>
    </row>
    <row r="212" spans="1:11" ht="26.25" customHeight="1">
      <c r="A212" s="29" t="s">
        <v>236</v>
      </c>
      <c r="B212" s="212" t="s">
        <v>147</v>
      </c>
      <c r="C212" s="212" t="s">
        <v>149</v>
      </c>
      <c r="D212" s="212" t="s">
        <v>138</v>
      </c>
      <c r="E212" s="52" t="s">
        <v>235</v>
      </c>
      <c r="F212" s="205">
        <v>2000</v>
      </c>
      <c r="G212" s="96"/>
      <c r="H212" s="205">
        <f t="shared" si="8"/>
        <v>2000</v>
      </c>
      <c r="I212" s="43"/>
    </row>
    <row r="213" spans="1:11" ht="51.75" customHeight="1">
      <c r="A213" s="50" t="s">
        <v>538</v>
      </c>
      <c r="B213" s="212" t="s">
        <v>147</v>
      </c>
      <c r="C213" s="212" t="s">
        <v>63</v>
      </c>
      <c r="D213" s="217" t="s">
        <v>744</v>
      </c>
      <c r="E213" s="51">
        <v>400</v>
      </c>
      <c r="F213" s="205">
        <v>1073457</v>
      </c>
      <c r="G213" s="141"/>
      <c r="H213" s="205">
        <f>F213+G213</f>
        <v>1073457</v>
      </c>
      <c r="I213" s="92"/>
    </row>
    <row r="214" spans="1:11" ht="39.75" customHeight="1">
      <c r="A214" s="29" t="s">
        <v>495</v>
      </c>
      <c r="B214" s="212" t="s">
        <v>147</v>
      </c>
      <c r="C214" s="212" t="s">
        <v>434</v>
      </c>
      <c r="D214" s="195" t="s">
        <v>119</v>
      </c>
      <c r="E214" s="213">
        <v>200</v>
      </c>
      <c r="F214" s="205">
        <v>220000</v>
      </c>
      <c r="G214" s="96"/>
      <c r="H214" s="205">
        <f t="shared" si="8"/>
        <v>220000</v>
      </c>
      <c r="I214" s="43"/>
    </row>
    <row r="215" spans="1:11" ht="23.25" customHeight="1">
      <c r="A215" s="114" t="s">
        <v>16</v>
      </c>
      <c r="B215" s="106"/>
      <c r="C215" s="106"/>
      <c r="D215" s="106"/>
      <c r="E215" s="106"/>
      <c r="F215" s="95">
        <f t="shared" ref="F215:K215" si="10">F19+F70+F67+F122+F201</f>
        <v>247377018.79000002</v>
      </c>
      <c r="G215" s="95">
        <f t="shared" si="10"/>
        <v>-297800</v>
      </c>
      <c r="H215" s="95">
        <f t="shared" si="10"/>
        <v>247079218.79000002</v>
      </c>
      <c r="I215" s="95" t="e">
        <f t="shared" si="10"/>
        <v>#REF!</v>
      </c>
      <c r="J215" s="95">
        <f t="shared" si="10"/>
        <v>0</v>
      </c>
      <c r="K215" s="95">
        <f t="shared" si="10"/>
        <v>0</v>
      </c>
    </row>
    <row r="216" spans="1:11" ht="15.75">
      <c r="A216" s="1"/>
    </row>
    <row r="217" spans="1:11" ht="15.75">
      <c r="A217" s="1"/>
    </row>
  </sheetData>
  <mergeCells count="30">
    <mergeCell ref="F16:F18"/>
    <mergeCell ref="G16:G18"/>
    <mergeCell ref="F125:F126"/>
    <mergeCell ref="D1:I1"/>
    <mergeCell ref="D2:I2"/>
    <mergeCell ref="D3:I3"/>
    <mergeCell ref="D4:I4"/>
    <mergeCell ref="C5:I5"/>
    <mergeCell ref="G125:G126"/>
    <mergeCell ref="B125:B126"/>
    <mergeCell ref="C125:C126"/>
    <mergeCell ref="D125:D126"/>
    <mergeCell ref="E125:E126"/>
    <mergeCell ref="H125:H126"/>
    <mergeCell ref="A125:A126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</mergeCells>
  <pageMargins left="0.9055118110236221" right="0.31496062992125984" top="0.35433070866141736" bottom="0.35433070866141736" header="0" footer="0"/>
  <pageSetup paperSize="9" scale="67" orientation="portrait" r:id="rId1"/>
  <rowBreaks count="9" manualBreakCount="9">
    <brk id="33" max="16383" man="1"/>
    <brk id="53" max="7" man="1"/>
    <brk id="76" max="16383" man="1"/>
    <brk id="97" max="16383" man="1"/>
    <brk id="116" max="16383" man="1"/>
    <brk id="134" max="16383" man="1"/>
    <brk id="155" max="16383" man="1"/>
    <brk id="168" max="16383" man="1"/>
    <brk id="1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3'!Область_печати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2020-06-22T12:18:00Z</cp:lastPrinted>
  <dcterms:created xsi:type="dcterms:W3CDTF">2014-09-25T13:17:34Z</dcterms:created>
  <dcterms:modified xsi:type="dcterms:W3CDTF">2020-06-22T12:19:41Z</dcterms:modified>
</cp:coreProperties>
</file>