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tabRatio="754" firstSheet="5" activeTab="6"/>
  </bookViews>
  <sheets>
    <sheet name="Приложение 1" sheetId="40" r:id="rId1"/>
    <sheet name="Приложение 2" sheetId="32" r:id="rId2"/>
    <sheet name="Приложение 3" sheetId="36" r:id="rId3"/>
    <sheet name="Приложение 4" sheetId="41" r:id="rId4"/>
    <sheet name="Приложение 5" sheetId="34" r:id="rId5"/>
    <sheet name="Приложение 6" sheetId="42" r:id="rId6"/>
    <sheet name="Приложение 7" sheetId="45" r:id="rId7"/>
    <sheet name="Приложение 8" sheetId="46" r:id="rId8"/>
    <sheet name="Приложение 9" sheetId="28" r:id="rId9"/>
    <sheet name="Приложение 10" sheetId="38" r:id="rId10"/>
    <sheet name="Приложение 11" sheetId="29" r:id="rId11"/>
    <sheet name="Приложение 12" sheetId="47" r:id="rId12"/>
    <sheet name="Приложение 13" sheetId="43" r:id="rId13"/>
    <sheet name="Приложение 14" sheetId="44" r:id="rId14"/>
    <sheet name="Приложение 15" sheetId="48" r:id="rId15"/>
  </sheets>
  <definedNames>
    <definedName name="_xlnm.Print_Area" localSheetId="10">'Приложение 11'!$A$1:$F$181</definedName>
    <definedName name="_xlnm.Print_Area" localSheetId="6">'Приложение 7'!$A$1:$D$282</definedName>
  </definedNames>
  <calcPr calcId="124519"/>
</workbook>
</file>

<file path=xl/calcChain.xml><?xml version="1.0" encoding="utf-8"?>
<calcChain xmlns="http://schemas.openxmlformats.org/spreadsheetml/2006/main">
  <c r="F101" i="29"/>
  <c r="I19" i="48"/>
  <c r="H19"/>
  <c r="G19"/>
  <c r="F19"/>
  <c r="E19"/>
  <c r="D19"/>
  <c r="C19"/>
  <c r="B19"/>
  <c r="D31" i="36" l="1"/>
  <c r="C31"/>
  <c r="D28"/>
  <c r="C28"/>
  <c r="D25"/>
  <c r="C25"/>
  <c r="D22"/>
  <c r="C22"/>
  <c r="C27" i="32"/>
  <c r="C30"/>
  <c r="C24"/>
  <c r="C21"/>
  <c r="G14" i="47"/>
  <c r="H14"/>
  <c r="F14"/>
  <c r="E192" i="46"/>
  <c r="D192"/>
  <c r="E178"/>
  <c r="D178"/>
  <c r="D256" i="45"/>
  <c r="D55" l="1"/>
  <c r="D54" s="1"/>
  <c r="G125" i="47"/>
  <c r="H125"/>
  <c r="F125"/>
  <c r="G73"/>
  <c r="H73"/>
  <c r="F73"/>
  <c r="G50"/>
  <c r="H50"/>
  <c r="F50"/>
  <c r="F169" i="29"/>
  <c r="F58"/>
  <c r="F14"/>
  <c r="D197" i="45"/>
  <c r="E61" i="46"/>
  <c r="E193"/>
  <c r="D193"/>
  <c r="E213" l="1"/>
  <c r="D213"/>
  <c r="E171"/>
  <c r="E170" s="1"/>
  <c r="E169" s="1"/>
  <c r="E54"/>
  <c r="D54"/>
  <c r="E53"/>
  <c r="D53"/>
  <c r="E26"/>
  <c r="E25" s="1"/>
  <c r="E23"/>
  <c r="E22" s="1"/>
  <c r="E21" s="1"/>
  <c r="D26"/>
  <c r="D25" s="1"/>
  <c r="D23" l="1"/>
  <c r="D22"/>
  <c r="D21" s="1"/>
  <c r="E153"/>
  <c r="D153"/>
  <c r="E158"/>
  <c r="D158"/>
  <c r="E164"/>
  <c r="D164"/>
  <c r="E163"/>
  <c r="E160"/>
  <c r="D160"/>
  <c r="E148"/>
  <c r="E147" s="1"/>
  <c r="E143"/>
  <c r="E142" s="1"/>
  <c r="E133"/>
  <c r="E132" s="1"/>
  <c r="D133"/>
  <c r="E138"/>
  <c r="E137" s="1"/>
  <c r="E128"/>
  <c r="E114"/>
  <c r="D114"/>
  <c r="E125"/>
  <c r="E108"/>
  <c r="D108"/>
  <c r="E104"/>
  <c r="E103" s="1"/>
  <c r="E97"/>
  <c r="D97"/>
  <c r="E96"/>
  <c r="E93"/>
  <c r="E89"/>
  <c r="D171"/>
  <c r="D170" s="1"/>
  <c r="D169" s="1"/>
  <c r="D163"/>
  <c r="D148"/>
  <c r="D147" s="1"/>
  <c r="D143"/>
  <c r="D142" s="1"/>
  <c r="D138"/>
  <c r="D137" s="1"/>
  <c r="D132"/>
  <c r="D128"/>
  <c r="D125"/>
  <c r="D104"/>
  <c r="D103" s="1"/>
  <c r="D96"/>
  <c r="D93"/>
  <c r="D89"/>
  <c r="D257" i="45"/>
  <c r="D242" s="1"/>
  <c r="D129"/>
  <c r="D125"/>
  <c r="D121"/>
  <c r="D117"/>
  <c r="D116" s="1"/>
  <c r="D115" s="1"/>
  <c r="D76"/>
  <c r="D49"/>
  <c r="D44"/>
  <c r="D33"/>
  <c r="D23"/>
  <c r="D22" s="1"/>
  <c r="D21" s="1"/>
  <c r="E152" i="46" l="1"/>
  <c r="E151" s="1"/>
  <c r="D152"/>
  <c r="D151" s="1"/>
  <c r="E88"/>
  <c r="E124"/>
  <c r="E107"/>
  <c r="D124"/>
  <c r="D88"/>
  <c r="D107"/>
  <c r="D235" i="45"/>
  <c r="D234" s="1"/>
  <c r="D233" s="1"/>
  <c r="D231"/>
  <c r="D230" s="1"/>
  <c r="D229" s="1"/>
  <c r="D227"/>
  <c r="D226" s="1"/>
  <c r="D224"/>
  <c r="D223" s="1"/>
  <c r="D215"/>
  <c r="D214" s="1"/>
  <c r="D210"/>
  <c r="D205"/>
  <c r="D203"/>
  <c r="D192"/>
  <c r="D191" s="1"/>
  <c r="D187"/>
  <c r="D186" s="1"/>
  <c r="D182"/>
  <c r="D181" s="1"/>
  <c r="D171"/>
  <c r="D170" s="1"/>
  <c r="D166"/>
  <c r="D163"/>
  <c r="D150"/>
  <c r="D142"/>
  <c r="D138"/>
  <c r="D137" s="1"/>
  <c r="D128"/>
  <c r="D120"/>
  <c r="E87" i="46" l="1"/>
  <c r="D87"/>
  <c r="D196" i="45"/>
  <c r="D195" s="1"/>
  <c r="D162"/>
  <c r="D141"/>
  <c r="D119" s="1"/>
  <c r="C46" i="38" l="1"/>
  <c r="C42"/>
  <c r="C39"/>
  <c r="C33"/>
  <c r="C29"/>
  <c r="C25"/>
  <c r="C21"/>
  <c r="C12"/>
  <c r="D46"/>
  <c r="C45" i="28"/>
  <c r="C49" i="38" l="1"/>
  <c r="E209" i="46"/>
  <c r="D209"/>
  <c r="E212"/>
  <c r="E208"/>
  <c r="E177"/>
  <c r="E174"/>
  <c r="E85"/>
  <c r="E84" s="1"/>
  <c r="E82"/>
  <c r="E81" s="1"/>
  <c r="E73"/>
  <c r="E72" s="1"/>
  <c r="E71" s="1"/>
  <c r="E66"/>
  <c r="E65" s="1"/>
  <c r="E64" s="1"/>
  <c r="E62"/>
  <c r="E58"/>
  <c r="E57" s="1"/>
  <c r="E51"/>
  <c r="E50" s="1"/>
  <c r="E47"/>
  <c r="E46" s="1"/>
  <c r="E43"/>
  <c r="E42" s="1"/>
  <c r="E39"/>
  <c r="E38" s="1"/>
  <c r="E36"/>
  <c r="E33"/>
  <c r="E30"/>
  <c r="E29" s="1"/>
  <c r="E19"/>
  <c r="E18" s="1"/>
  <c r="E16"/>
  <c r="E15" s="1"/>
  <c r="D212"/>
  <c r="D208"/>
  <c r="D177"/>
  <c r="D174"/>
  <c r="D85"/>
  <c r="D84" s="1"/>
  <c r="D82"/>
  <c r="D81" s="1"/>
  <c r="D73"/>
  <c r="D72" s="1"/>
  <c r="D71" s="1"/>
  <c r="D66"/>
  <c r="D65" s="1"/>
  <c r="D64" s="1"/>
  <c r="D62"/>
  <c r="D61" s="1"/>
  <c r="D58"/>
  <c r="D57" s="1"/>
  <c r="D51"/>
  <c r="D50" s="1"/>
  <c r="D47"/>
  <c r="D46" s="1"/>
  <c r="D43"/>
  <c r="D42" s="1"/>
  <c r="D39"/>
  <c r="D38" s="1"/>
  <c r="D36"/>
  <c r="D33"/>
  <c r="D30"/>
  <c r="D29" s="1"/>
  <c r="D19"/>
  <c r="D18" s="1"/>
  <c r="D16"/>
  <c r="D15" s="1"/>
  <c r="D274" i="45"/>
  <c r="E80" i="46" l="1"/>
  <c r="E14"/>
  <c r="D32"/>
  <c r="D28" s="1"/>
  <c r="D14"/>
  <c r="D80"/>
  <c r="D173"/>
  <c r="E32"/>
  <c r="E28" s="1"/>
  <c r="E56"/>
  <c r="D56"/>
  <c r="D215" s="1"/>
  <c r="E173"/>
  <c r="E215" l="1"/>
  <c r="D81" i="45"/>
  <c r="D80" s="1"/>
  <c r="D79" s="1"/>
  <c r="D68"/>
  <c r="D67" s="1"/>
  <c r="D66" s="1"/>
  <c r="D72"/>
  <c r="D37"/>
  <c r="D19"/>
  <c r="D18" s="1"/>
  <c r="D16"/>
  <c r="D15" s="1"/>
  <c r="D14" l="1"/>
  <c r="D84" i="36" l="1"/>
  <c r="D82"/>
  <c r="D80"/>
  <c r="D78"/>
  <c r="D75"/>
  <c r="D74" s="1"/>
  <c r="D72"/>
  <c r="D70"/>
  <c r="D69" s="1"/>
  <c r="D65"/>
  <c r="D64" s="1"/>
  <c r="D62"/>
  <c r="D61" s="1"/>
  <c r="D58"/>
  <c r="D57" s="1"/>
  <c r="D56" s="1"/>
  <c r="D53"/>
  <c r="D52" s="1"/>
  <c r="D51" s="1"/>
  <c r="D49"/>
  <c r="D46"/>
  <c r="D42"/>
  <c r="D41" s="1"/>
  <c r="D39"/>
  <c r="D37"/>
  <c r="D35"/>
  <c r="D21"/>
  <c r="D20" s="1"/>
  <c r="D15"/>
  <c r="D14" s="1"/>
  <c r="C84"/>
  <c r="C82"/>
  <c r="C80"/>
  <c r="C78"/>
  <c r="C75"/>
  <c r="C74" s="1"/>
  <c r="C72"/>
  <c r="C70"/>
  <c r="C69" s="1"/>
  <c r="C65"/>
  <c r="C64" s="1"/>
  <c r="C62"/>
  <c r="C61" s="1"/>
  <c r="C58"/>
  <c r="C57" s="1"/>
  <c r="C56" s="1"/>
  <c r="C53"/>
  <c r="C52" s="1"/>
  <c r="C51" s="1"/>
  <c r="C49"/>
  <c r="C46"/>
  <c r="C42"/>
  <c r="C41" s="1"/>
  <c r="C39"/>
  <c r="C37"/>
  <c r="C35"/>
  <c r="C21"/>
  <c r="C20" s="1"/>
  <c r="C15"/>
  <c r="C14" s="1"/>
  <c r="C61" i="32"/>
  <c r="C60" s="1"/>
  <c r="C34"/>
  <c r="D77" i="36" l="1"/>
  <c r="D68" s="1"/>
  <c r="D67" s="1"/>
  <c r="D45"/>
  <c r="D44" s="1"/>
  <c r="D34"/>
  <c r="C77"/>
  <c r="C68" s="1"/>
  <c r="C67" s="1"/>
  <c r="C45"/>
  <c r="C44" s="1"/>
  <c r="C34"/>
  <c r="H47" i="47"/>
  <c r="F47"/>
  <c r="F134" s="1"/>
  <c r="D92" i="45"/>
  <c r="D279"/>
  <c r="D27"/>
  <c r="D241"/>
  <c r="D113"/>
  <c r="D110"/>
  <c r="D32"/>
  <c r="D40"/>
  <c r="G134" i="47" l="1"/>
  <c r="D13" i="36"/>
  <c r="D86" s="1"/>
  <c r="C13"/>
  <c r="C86" s="1"/>
  <c r="H134" i="47"/>
  <c r="D30" i="45" l="1"/>
  <c r="D29" s="1"/>
  <c r="D106"/>
  <c r="D105" s="1"/>
  <c r="D104" s="1"/>
  <c r="D43"/>
  <c r="D278"/>
  <c r="D273"/>
  <c r="D238"/>
  <c r="D112"/>
  <c r="D109"/>
  <c r="D101"/>
  <c r="D100" s="1"/>
  <c r="D99" s="1"/>
  <c r="D91"/>
  <c r="D90" s="1"/>
  <c r="D85"/>
  <c r="D84" s="1"/>
  <c r="D83" s="1"/>
  <c r="D75"/>
  <c r="D71"/>
  <c r="D63"/>
  <c r="D62" s="1"/>
  <c r="D59"/>
  <c r="D58" s="1"/>
  <c r="D52"/>
  <c r="D51" s="1"/>
  <c r="D48"/>
  <c r="D39"/>
  <c r="D26"/>
  <c r="D25" s="1"/>
  <c r="D70" l="1"/>
  <c r="D108"/>
  <c r="D57"/>
  <c r="D282" s="1"/>
  <c r="D237"/>
  <c r="C83" i="32" l="1"/>
  <c r="C81"/>
  <c r="C79"/>
  <c r="C77"/>
  <c r="C74"/>
  <c r="C73" s="1"/>
  <c r="C71"/>
  <c r="C69"/>
  <c r="C68" s="1"/>
  <c r="C64"/>
  <c r="C63" s="1"/>
  <c r="C57"/>
  <c r="C56" s="1"/>
  <c r="C55" s="1"/>
  <c r="C52"/>
  <c r="C51" s="1"/>
  <c r="C50" s="1"/>
  <c r="C48"/>
  <c r="C45"/>
  <c r="C41"/>
  <c r="C40" s="1"/>
  <c r="C38"/>
  <c r="C36"/>
  <c r="C20"/>
  <c r="C19" s="1"/>
  <c r="C14"/>
  <c r="C13" s="1"/>
  <c r="C76" l="1"/>
  <c r="C44"/>
  <c r="C43" s="1"/>
  <c r="C33"/>
  <c r="C12" l="1"/>
  <c r="C67"/>
  <c r="C66" s="1"/>
  <c r="C85" l="1"/>
  <c r="F55" i="29" l="1"/>
  <c r="D42" i="38" l="1"/>
  <c r="D39"/>
  <c r="D33"/>
  <c r="D29"/>
  <c r="D25"/>
  <c r="D21"/>
  <c r="D12"/>
  <c r="D49" l="1"/>
  <c r="G101" i="29" l="1"/>
  <c r="G58"/>
  <c r="G14"/>
  <c r="E25" i="34" l="1"/>
  <c r="E24" s="1"/>
  <c r="E23" s="1"/>
  <c r="D25"/>
  <c r="D24" s="1"/>
  <c r="D23" s="1"/>
  <c r="C25"/>
  <c r="C24" s="1"/>
  <c r="C23" s="1"/>
  <c r="E20"/>
  <c r="E19" s="1"/>
  <c r="E18" s="1"/>
  <c r="D20"/>
  <c r="D19" s="1"/>
  <c r="D18" s="1"/>
  <c r="C20"/>
  <c r="C19" s="1"/>
  <c r="C18" s="1"/>
  <c r="E16" l="1"/>
  <c r="E14" s="1"/>
  <c r="D16"/>
  <c r="D14" s="1"/>
  <c r="C16"/>
  <c r="C14" s="1"/>
  <c r="C20" i="28" l="1"/>
  <c r="G169" i="29" l="1"/>
  <c r="C28" i="28"/>
  <c r="C32" l="1"/>
  <c r="G181" i="29" l="1"/>
  <c r="C24" i="28" l="1"/>
  <c r="C41"/>
  <c r="C11"/>
  <c r="C38"/>
  <c r="C48" l="1"/>
  <c r="F181" i="29"/>
</calcChain>
</file>

<file path=xl/sharedStrings.xml><?xml version="1.0" encoding="utf-8"?>
<sst xmlns="http://schemas.openxmlformats.org/spreadsheetml/2006/main" count="2592" uniqueCount="883">
  <si>
    <t>к решению Совета</t>
  </si>
  <si>
    <t>Тейковского</t>
  </si>
  <si>
    <t>муниципального района</t>
  </si>
  <si>
    <t>Наименование показателя</t>
  </si>
  <si>
    <t>Финансовый отдел администрации Тейковского муниципального района</t>
  </si>
  <si>
    <t>040</t>
  </si>
  <si>
    <t>042</t>
  </si>
  <si>
    <t>100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</si>
  <si>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</si>
  <si>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</si>
  <si>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</si>
  <si>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</si>
  <si>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физической культуры и спорта в Тейковском муниципальном районе»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</si>
  <si>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</si>
  <si>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</si>
  <si>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</si>
  <si>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</si>
  <si>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</si>
  <si>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</si>
  <si>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</si>
  <si>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</si>
  <si>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</si>
  <si>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</si>
  <si>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</si>
  <si>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</si>
  <si>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</si>
  <si>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</si>
  <si>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</si>
  <si>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</si>
  <si>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</si>
  <si>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</si>
  <si>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</si>
  <si>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</si>
  <si>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</si>
  <si>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</si>
  <si>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</si>
  <si>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</si>
  <si>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</si>
  <si>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</si>
  <si>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</si>
  <si>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</si>
  <si>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</si>
  <si>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</si>
  <si>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</si>
  <si>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</si>
  <si>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</si>
  <si>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</si>
  <si>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</si>
  <si>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</si>
  <si>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</si>
  <si>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</si>
  <si>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</si>
  <si>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</si>
  <si>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</si>
  <si>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</si>
  <si>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</si>
  <si>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</si>
  <si>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</si>
  <si>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</si>
  <si>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</si>
  <si>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</si>
  <si>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</si>
  <si>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</si>
  <si>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</si>
  <si>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</si>
  <si>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</si>
  <si>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</si>
  <si>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</si>
  <si>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</si>
  <si>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</si>
  <si>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</si>
  <si>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</si>
  <si>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</si>
  <si>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</si>
  <si>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</si>
  <si>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</si>
  <si>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</si>
  <si>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</si>
  <si>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</si>
  <si>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</si>
  <si>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</si>
  <si>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 xml:space="preserve">Подпрограмма «Развитие общего образования»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</si>
  <si>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</si>
  <si>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</si>
  <si>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</si>
  <si>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</si>
  <si>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</si>
  <si>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</si>
  <si>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</si>
  <si>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</si>
  <si>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</si>
  <si>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кадрового потенциала системы образования»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</si>
  <si>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</si>
  <si>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</si>
  <si>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 xml:space="preserve">Подпрограмма “Реализация основных общеобразовательных программ» </t>
  </si>
  <si>
    <t>Основное мероприятие «Развитие дошкольного образования»</t>
  </si>
  <si>
    <t xml:space="preserve">Основное мероприятие «Развитие общего образования»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</si>
  <si>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</si>
  <si>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Основное мероприятие «Развитие общего образования»</t>
  </si>
  <si>
    <t xml:space="preserve">Подпрограмма «Реализация дополнительных общеобразовательных программ» </t>
  </si>
  <si>
    <t>Основное мероприятие «Развитие дополнительного образования»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</si>
  <si>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</si>
  <si>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</si>
  <si>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</si>
  <si>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Основное мероприятие «Организация отдыха и оздоровления детей»</t>
  </si>
  <si>
    <t>Основное мероприятие «Реализация молодежной политики»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</si>
  <si>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</si>
  <si>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</si>
  <si>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</si>
  <si>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</si>
  <si>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</si>
  <si>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</si>
  <si>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Основное мероприятие «Укрепление материально-технической базы учреждений культуры»</t>
  </si>
  <si>
    <t>Основное мероприятие «Повышение средней заработной платы работникам муниципальных учреждений культуры»</t>
  </si>
  <si>
    <t xml:space="preserve">Подпрограмма «Предоставление дополнительного образования в сфере культуры и искусства» 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</si>
  <si>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</si>
  <si>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</si>
  <si>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0300000000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</si>
  <si>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</si>
  <si>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</si>
  <si>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</si>
  <si>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</si>
  <si>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</si>
  <si>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</si>
  <si>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</si>
  <si>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</si>
  <si>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</si>
  <si>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Основное мероприятие «Обеспечение общественного порядка и профилактика правонарушений»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</si>
  <si>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</si>
  <si>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</si>
  <si>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</si>
  <si>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</si>
  <si>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</si>
  <si>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</si>
  <si>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</si>
  <si>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</si>
  <si>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</si>
  <si>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</si>
  <si>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</si>
  <si>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Приложение 7</t>
  </si>
  <si>
    <t>4190000260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</si>
  <si>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</si>
  <si>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</si>
  <si>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</si>
  <si>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</si>
  <si>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</si>
  <si>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</si>
  <si>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</si>
  <si>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</si>
  <si>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</si>
  <si>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</si>
  <si>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</si>
  <si>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</si>
  <si>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</si>
  <si>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</si>
  <si>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</si>
  <si>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</si>
  <si>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</si>
  <si>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</si>
  <si>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</si>
  <si>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</si>
  <si>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</si>
  <si>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</si>
  <si>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</si>
  <si>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</si>
  <si>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</si>
  <si>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</si>
  <si>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</si>
  <si>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</si>
  <si>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</si>
  <si>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</si>
  <si>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</si>
  <si>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</si>
  <si>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</si>
  <si>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</si>
  <si>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</si>
  <si>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</si>
  <si>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</si>
  <si>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</si>
  <si>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</si>
  <si>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</si>
  <si>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</si>
  <si>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</si>
  <si>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</si>
  <si>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</si>
  <si>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</si>
  <si>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</si>
  <si>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</si>
  <si>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</si>
  <si>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</si>
  <si>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1003</t>
  </si>
  <si>
    <t>Социальное обеспечение населения</t>
  </si>
  <si>
    <t>Основное мероприятие "Организация библиотечного обслуживания населения"</t>
  </si>
  <si>
    <t xml:space="preserve">Профилактика правонарушений,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</si>
  <si>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Приложение 9</t>
  </si>
  <si>
    <t>Молодежная политика</t>
  </si>
  <si>
    <t>Приложение 11</t>
  </si>
  <si>
    <t xml:space="preserve">Мероприятия в области строительства, архитектуры и градостроительства (Закупка товаров, работ и услуг для обеспечения государственных (муниципальных) нужд) </t>
  </si>
  <si>
    <t>Муниципальная программа «Повышение безопасности дорожного движения на территории Тейковского муниципального района на 2017-2020 годы»</t>
  </si>
  <si>
    <t>Подпрограмма «Развитие системы организации движения транспортных средств и пешеходов, повышение безопасности дорожных условий»</t>
  </si>
  <si>
    <t>Основное мероприятие «Организация движения транспортных средств и пешеходов, повышение безопасности дорожных условий»</t>
  </si>
  <si>
    <t xml:space="preserve">Мероприятия по совершенствованию организации движения транспорта и пешеходов на территории Тейковского муниципального района, своевременному выявлению, ликвидации и профилактике возникновения опасных участков (концентрации аварийности) на автомобильных дорогах общего пользования местного значения Тейковского  муниципального района (Закупка товаров, работ и услуг для обеспечения государственных (муниципальных) нужд) </t>
  </si>
  <si>
    <t xml:space="preserve">Муниципальная программа «Развитие сети муниципальных автомобильных  дорог общего пользования местного значения Тейковского  муниципального района и дорог внутри населенных пунктов» </t>
  </si>
  <si>
    <t>Подпрограмма «Содержание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</si>
  <si>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«Содержание автомобильных дорог общего пользования местного значения и дорог внутри населенных пунктов»</t>
  </si>
  <si>
    <t>Подпрограмма «Текущий и капитальный ремонт сети муниципальных автомобильных дорог общего пользования местного значения Тейковского муниципального района и дорог внутри населенных пунктов»</t>
  </si>
  <si>
    <t>Основное мероприятие «Текущий и капитальный ремонт автомобильных дорог общего пользования местного значения и дорог внутри населенных пунктов»</t>
  </si>
  <si>
    <t>Подпрограмма «Развитие газификации Тейковского муниципального района»</t>
  </si>
  <si>
    <t>Подпрограмма «Обеспечение водоснабжением  жителей Тейковского муниципального района»</t>
  </si>
  <si>
    <t>Основное мероприятие «Обеспечение газоснабжения в границах муниципального района»</t>
  </si>
  <si>
    <t>Подпрограмма «Обеспечение населения Тейковского муниципального района теплоснабжением»</t>
  </si>
  <si>
    <t>Субсидии организациям коммунального комплекса Тейковского муниципального района на организацию обеспечения теплоснабжения потребителей в условиях подготовки и прохождения отопительного периода  (Иные бюджетные ассигнования)</t>
  </si>
  <si>
    <t>Подпрограмма «Содержание территорий сельских кладбищ Тейковского муниципального района»</t>
  </si>
  <si>
    <t>Основное мероприятие "Организация ритуальных услуг и содержание мест захоронения"</t>
  </si>
  <si>
    <t>Подпрограмма «Проведение капитального ремонта общего имущества в много-квартирных домах, расположенных на территории Тейковского муниципального района»</t>
  </si>
  <si>
    <t>Основное мероприятие «Проведение капитального ремонта жилфонда»</t>
  </si>
  <si>
    <t xml:space="preserve">Формирование районного фонда материально-технических ресурсов (Закупка товаров, работ и услуг для обеспечения государственных (муниципальных) нужд) </t>
  </si>
  <si>
    <t xml:space="preserve">Проведение капитального ремонта муниципального жилого фонда (Закупка товаров, работ и услуг для обеспечения государственных (муниципальных) нужд) </t>
  </si>
  <si>
    <t xml:space="preserve">Взносы региональному оператору  на проведение капитального ремонта общего имущества многоквартирных жилых домов (Закупка товаров, работ и услуг для обеспечения государственных (муниципальных) нужд) </t>
  </si>
  <si>
    <t xml:space="preserve">Мероприятия по выполнению текущего и капитального ремонта сети муниципальных автомобильных дорог общего пользования местного значения Тейковского муниципального района и дорог внутри населенных пунктов  (Закупка товаров, работ и услуг для обеспечения государственных (муниципальных) нужд) </t>
  </si>
  <si>
    <t>0502</t>
  </si>
  <si>
    <t>0501</t>
  </si>
  <si>
    <t>0503</t>
  </si>
  <si>
    <t>4290020140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</si>
  <si>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</si>
  <si>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</si>
  <si>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Жилищно-коммунальное хозяйство</t>
  </si>
  <si>
    <t>0500</t>
  </si>
  <si>
    <t>Жилищное хозяйство</t>
  </si>
  <si>
    <t>Коммунальное хозяйство</t>
  </si>
  <si>
    <t>Благоустройство</t>
  </si>
  <si>
    <t>Основное мероприятие "Обеспечение водоснабжения в границах муниципального района"</t>
  </si>
  <si>
    <t>Основное мероприятие "Обеспечение теплоснабжения в границах муниципального района"</t>
  </si>
  <si>
    <t>Приложение 2</t>
  </si>
  <si>
    <t xml:space="preserve">Мероприятия по содержанию сети муниципальных автомобильных дорог общего пользования местного значения Тейковского муниципального района и дорог внутри населенных пунктов (Закупка товаров, работ и услуг для обеспечения государственных (муниципальных) нужд) </t>
  </si>
  <si>
    <t>Муниципальная программа "Развитие сельского хозяйства и регулирование рынков сельскохозяйственной продукции, сырья и продовольствия в  Тейковском муниципальном районе"</t>
  </si>
  <si>
    <t>Подпрограмма "Планировка территории и проведение комплексных кадастровых работ на территории Тейковского муниципального района"</t>
  </si>
  <si>
    <t>Основное мероприятие "Планировка территории и проведение комплексных кадастровых работ"</t>
  </si>
  <si>
    <t>550,0</t>
  </si>
  <si>
    <t>0703</t>
  </si>
  <si>
    <t>Дополнительное образование детей</t>
  </si>
  <si>
    <t>800</t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</si>
  <si>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</si>
  <si>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</si>
  <si>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отдела образования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</si>
  <si>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Основное мероприятие "Подготовка проектов планировки территории"</t>
  </si>
  <si>
    <t xml:space="preserve">Подпрограмма "Организация целевой подготовки педагогов для работы в муниципальных образовательных организациях Тейковского муниципального района </t>
  </si>
  <si>
    <t xml:space="preserve">Подготовка проектов внесения изменений в документы территориального планирования, правила землепользования и застройки (Закупка товаров, работ и услуг для обеспечения государственных (муниципальных) нужд) </t>
  </si>
  <si>
    <t xml:space="preserve">Подготовка проектов внесения изменений в документы территориального планирования, правила землепользования и застройки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</si>
  <si>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 (Закупка товаров, работ и услуг для обеспечения государственных (муниципальных) нужд) </t>
  </si>
  <si>
    <t xml:space="preserve">Разработка проектов планировки и межевания территории (Закупка товаров, работ и услуг для обеспечения государственных (муниципальных) нужд) </t>
  </si>
  <si>
    <t xml:space="preserve">Обустройство дополнительных контейнерных площадок (Закупка товаров, работ и услуг для обеспечения государственных (муниципальных) нужд) </t>
  </si>
  <si>
    <t xml:space="preserve">Тейковского </t>
  </si>
  <si>
    <t>ДОХОДЫ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</si>
  <si>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</si>
  <si>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</si>
  <si>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</si>
  <si>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</si>
  <si>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</si>
  <si>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</si>
  <si>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</si>
  <si>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</si>
  <si>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</si>
  <si>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</si>
  <si>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 xml:space="preserve"> 000 1050000000 0000 000</t>
  </si>
  <si>
    <t xml:space="preserve">  НАЛОГИ НА СОВОКУПНЫЙ ДОХОД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</si>
  <si>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</si>
  <si>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</si>
  <si>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</si>
  <si>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</si>
  <si>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</si>
  <si>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</si>
  <si>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</si>
  <si>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</si>
  <si>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</si>
  <si>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</si>
  <si>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</si>
  <si>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</si>
  <si>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</si>
  <si>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040 1110501313 0000 120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</si>
  <si>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</si>
  <si>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000 1130000000 0000 000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</si>
  <si>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</si>
  <si>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</si>
  <si>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</si>
  <si>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</si>
  <si>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</si>
  <si>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</si>
  <si>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</si>
  <si>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</si>
  <si>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</si>
  <si>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</si>
  <si>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000 1160000000 0000 000</t>
  </si>
  <si>
    <t xml:space="preserve">  ШТРАФЫ, САНКЦИИ, ВОЗМЕЩЕНИЕ УЩЕРБА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</si>
  <si>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</si>
  <si>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</si>
  <si>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</si>
  <si>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</si>
  <si>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</si>
  <si>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</si>
  <si>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</si>
  <si>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</si>
  <si>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</si>
  <si>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</si>
  <si>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</si>
  <si>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 Дотации на выравнивание бюджетной обеспеченности</t>
  </si>
  <si>
    <t xml:space="preserve">  Дотации бюджетам муниципальных районов на выравнивание  бюджетной обеспеченности</t>
  </si>
  <si>
    <t xml:space="preserve">  Субсидии бюджетам бюджетной системы Российской Федерации (межбюджетные субсидии)</t>
  </si>
  <si>
    <t xml:space="preserve">  Прочие субсидии</t>
  </si>
  <si>
    <t xml:space="preserve">  Прочие субсидии бюджетам муниципальных районов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</si>
  <si>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</si>
  <si>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</si>
  <si>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 Прочие субвенции</t>
  </si>
  <si>
    <t xml:space="preserve">  Прочие субвенции бюджетам муниципальных районов</t>
  </si>
  <si>
    <t xml:space="preserve">  Итого доходов</t>
  </si>
  <si>
    <t xml:space="preserve">к решению Совета </t>
  </si>
  <si>
    <t>Приложение 5</t>
  </si>
  <si>
    <t>Источники внутреннего финансирования дефицита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</si>
  <si>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</si>
  <si>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</si>
  <si>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</si>
  <si>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</si>
  <si>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</si>
  <si>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</si>
  <si>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</si>
  <si>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</si>
  <si>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</si>
  <si>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</si>
  <si>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</si>
  <si>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</si>
  <si>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</si>
  <si>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Увеличение прочих остатков денежных средств бюджетов муниципальных районов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</si>
  <si>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</si>
  <si>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</si>
  <si>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</si>
  <si>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</si>
  <si>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</si>
  <si>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</si>
  <si>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</si>
  <si>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>Уменьшение прочих остатков денежных средств бюджетов муниципальных районов</t>
  </si>
  <si>
    <t>Плановый период</t>
  </si>
  <si>
    <t>2020 год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</si>
  <si>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</si>
  <si>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Дотации бюджетам бюджетной системы Российской Федерации </t>
  </si>
  <si>
    <t xml:space="preserve">Ремонт и содержание уличного водоснабжения населенных пунктов (Закупка товаров, работ и услуг для обеспечения государственных (муниципальных) нужд) </t>
  </si>
  <si>
    <t xml:space="preserve">Ремонт, строительство и содержание колодцев (Закупка товаров, работ и услуг для обеспечения государственных (муниципальных) нужд) </t>
  </si>
  <si>
    <t xml:space="preserve">Содержание территорий кладбищ, обустройство контейнерных площадок (Закупка товаров, работ и услуг для обеспечения государственных (муниципальных) нужд) </t>
  </si>
  <si>
    <t xml:space="preserve">Проведение мероприятий по дератизации и дезинсекции территорий кладбищ (Закупка товаров, работ и услуг для обеспечения государственных (муниципальных) нужд) </t>
  </si>
  <si>
    <t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</si>
  <si>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фондов"(Закупка товаров, работ и услуг для обеспечения государственных (муниципальных) нужд) </t>
  </si>
  <si>
    <t>Подпрограмма "Устойчивое развитие сельских территорий Тейковского муниципального района"</t>
  </si>
  <si>
    <t>Основное мероприятие "Устойчивое развитие сельских территорий Тейковского муниципального района"</t>
  </si>
  <si>
    <t xml:space="preserve">На организацию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</si>
  <si>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</si>
  <si>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</si>
  <si>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</si>
  <si>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>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</si>
  <si>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</si>
  <si>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Расходы, связанные с поэтапным доведением средней заработной платы работникам культуры муниципальных учреждений культуры до средней заработной платы в Ивановской области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</si>
  <si>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0500000000</t>
  </si>
  <si>
    <t>0540000000</t>
  </si>
  <si>
    <t>0540100000</t>
  </si>
  <si>
    <t>0540140020</t>
  </si>
  <si>
    <t>0560000000</t>
  </si>
  <si>
    <t>0560100000</t>
  </si>
  <si>
    <t>0560120200</t>
  </si>
  <si>
    <t>0560120210</t>
  </si>
  <si>
    <t>0570000000</t>
  </si>
  <si>
    <t>0570100000</t>
  </si>
  <si>
    <t>0570120220</t>
  </si>
  <si>
    <t>0570120230</t>
  </si>
  <si>
    <t>0580000000</t>
  </si>
  <si>
    <t>0580100000</t>
  </si>
  <si>
    <t>0580160050</t>
  </si>
  <si>
    <t>0580120240</t>
  </si>
  <si>
    <t>05Б0000000</t>
  </si>
  <si>
    <t>05Б0100000</t>
  </si>
  <si>
    <t>05Б0120250</t>
  </si>
  <si>
    <t>05Б0120260</t>
  </si>
  <si>
    <t>05В0000000</t>
  </si>
  <si>
    <t>05В0100000</t>
  </si>
  <si>
    <t>05В0120410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</si>
  <si>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(Закупка товаров, работ и услуг для обеспечения государственных (муниципальных) нужд) </t>
  </si>
  <si>
    <t>0700000000</t>
  </si>
  <si>
    <t>0710000000</t>
  </si>
  <si>
    <t>0710100000</t>
  </si>
  <si>
    <t>0710120080</t>
  </si>
  <si>
    <t>0720000000</t>
  </si>
  <si>
    <t>0720100000</t>
  </si>
  <si>
    <t>0720120190</t>
  </si>
  <si>
    <t>Муниципальная программа «Информатизация и информационная безопасность Тейковского муниципального района»</t>
  </si>
  <si>
    <t xml:space="preserve">Подпрограмма «Информатизация и информационная безопасность Тейковского муниципального района» </t>
  </si>
  <si>
    <t xml:space="preserve">Содержание и развитие информационных систем и телекоммуникационных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</si>
  <si>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>0710120070</t>
  </si>
  <si>
    <t xml:space="preserve">Выполнение требований по защите конфиденциальной информации, обрабатываемой в автоматизированных системах Тейковского муниципального района в сети «Интернет» (Закупка товаров, работ и услуг для обеспечения государственных (муниципальных) нужд) </t>
  </si>
  <si>
    <t>0900000000</t>
  </si>
  <si>
    <t>0920000000</t>
  </si>
  <si>
    <t>0920100000</t>
  </si>
  <si>
    <t>0920120360</t>
  </si>
  <si>
    <t>0930120390</t>
  </si>
  <si>
    <t>1110000000</t>
  </si>
  <si>
    <t>1110100000</t>
  </si>
  <si>
    <t xml:space="preserve">Организационные меры по формированию патриотического сознания детей и молодежи (Закупка товаров, работ и услуг для обеспечения государственных (муниципальных) нужд) </t>
  </si>
  <si>
    <t xml:space="preserve">Предоставление муниципальной услуги "Организация библиотечного обслуживания населения, комплектование и обеспечение сохранности их библиотечных фондов" (Закупка товаров, работ и услуг для обеспечения государственных (муниципальных) нужд)  </t>
  </si>
  <si>
    <t>Приложение 1</t>
  </si>
  <si>
    <t xml:space="preserve">Нормативы распределения доходов между бюджетом Тейковского муниципального района и бюджетами поселений </t>
  </si>
  <si>
    <t>(в процентах)</t>
  </si>
  <si>
    <t xml:space="preserve">Код бюджетной классификации доходов бюджетов Российской Федерации </t>
  </si>
  <si>
    <t>Наименование дохода</t>
  </si>
  <si>
    <t>Бюджет муниципа-льного района</t>
  </si>
  <si>
    <t>Бюджеты поселений</t>
  </si>
  <si>
    <t>000 1 09 07013 05 0000 110</t>
  </si>
  <si>
    <t xml:space="preserve">  Налог на рекламу, мобилизуемый на территориях муниципального района</t>
  </si>
  <si>
    <t>000 1 09 07033 05 0000 110</t>
  </si>
  <si>
    <t xml:space="preserve">   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</si>
  <si>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000 1 09 07053 05 0000 110</t>
  </si>
  <si>
    <t>Прочие местные налоги и сборы, мобилизуемые на территориях муниципальных районов</t>
  </si>
  <si>
    <t>000 1 13 01995 05 0000 130</t>
  </si>
  <si>
    <t>000 1 17 05050 05 0000 180</t>
  </si>
  <si>
    <t>000 1 17 01050 05 0000 180</t>
  </si>
  <si>
    <t>Невыясненные поступления, зачисляемые в бюджеты муниципальных районов</t>
  </si>
  <si>
    <t>Приложение 4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</si>
  <si>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</si>
  <si>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</si>
  <si>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040 1 11 05013 13 0000 120</t>
  </si>
  <si>
    <t>040 1 11 05035 05 0000 120</t>
  </si>
  <si>
    <t>Прочие доходы от оказания платных услуг (работ) получателями средств бюджетов муниципальных районов</t>
  </si>
  <si>
    <t>040 1 14 06013 13 0000 430</t>
  </si>
  <si>
    <t>040 1 16 90050 05 0000 140</t>
  </si>
  <si>
    <t>040 1 17 05050 05 0000 180</t>
  </si>
  <si>
    <t>Прочие неналоговые доходы бюджетов муниципальных районов</t>
  </si>
  <si>
    <t xml:space="preserve">Дотации бюджетам муниципальных районов на выравнивание бюджетной обеспеченности </t>
  </si>
  <si>
    <t xml:space="preserve">Прочие субсидии бюджетам муниципальных районов 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</si>
  <si>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</si>
  <si>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Прочие субвенции бюджетам муниципальных районов 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</si>
  <si>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</si>
  <si>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Отдел образования Тейковского муниципального района</t>
  </si>
  <si>
    <t>042 1 13 01995 05 0000 130</t>
  </si>
  <si>
    <t>042 1 17 01050 05 0000 180</t>
  </si>
  <si>
    <t>182</t>
  </si>
  <si>
    <t>Управление Федеральной налоговой службы по Ивановской области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</si>
  <si>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</si>
  <si>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</si>
  <si>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</si>
  <si>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</si>
  <si>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</si>
  <si>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</si>
  <si>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182 1 05 04020 02 0000 110</t>
  </si>
  <si>
    <t>182 1 07 01020 01 0000 110</t>
  </si>
  <si>
    <t xml:space="preserve">Налог на добычу общераспространенных полезных ископаемых </t>
  </si>
  <si>
    <t>182 1 05 03010 01 0000 110</t>
  </si>
  <si>
    <t xml:space="preserve">Единый сельскохозяйственный налог </t>
  </si>
  <si>
    <t>Управление Федерального казначейства по Ивановской области</t>
  </si>
  <si>
    <t>Приложение 6</t>
  </si>
  <si>
    <t>Перечень главных администраторов источников внутреннего финансирования</t>
  </si>
  <si>
    <t xml:space="preserve">Код классификации источников финансирования дефицитов бюджетов </t>
  </si>
  <si>
    <t>Наименование главного администратора источников внутреннего финансирования дефицита бюджета Тейковского муниципального района</t>
  </si>
  <si>
    <t>главного администратора источников внутреннего финансирования дефицита бюджета Тейковского муниципального района</t>
  </si>
  <si>
    <t>кода источников финансирования дефицитов бюджетов бюджета Тейковского муниципального района</t>
  </si>
  <si>
    <t xml:space="preserve">Финансовый отдел администрации Тейковского муниципального района </t>
  </si>
  <si>
    <t>01 05 02 01 05 0000 510</t>
  </si>
  <si>
    <t>01 05 02 01 05 0000 610</t>
  </si>
  <si>
    <t>Приложение 13</t>
  </si>
  <si>
    <t>Программа муниципальных внутренних заимствований Тейковского муниципального района на 2014 год и на плановый период</t>
  </si>
  <si>
    <t xml:space="preserve">Вид долгового обязательства                   </t>
  </si>
  <si>
    <t xml:space="preserve">Кредиты кредитных организаций                                   </t>
  </si>
  <si>
    <t>Привлечение</t>
  </si>
  <si>
    <t xml:space="preserve">Погашение                                                </t>
  </si>
  <si>
    <t xml:space="preserve">Общий объем заимствований,  направляемых  на  покрытие  дефицита бюджета                                                         </t>
  </si>
  <si>
    <t xml:space="preserve">Общий объем заимствований, направляемых на погашение долга      </t>
  </si>
  <si>
    <t xml:space="preserve">                 Приложение 14</t>
  </si>
  <si>
    <t xml:space="preserve">                 к решению Совета</t>
  </si>
  <si>
    <t xml:space="preserve">                 Тейковского</t>
  </si>
  <si>
    <t xml:space="preserve">                 муниципального района</t>
  </si>
  <si>
    <t>ПРОГРАММА</t>
  </si>
  <si>
    <t>№ п/п</t>
  </si>
  <si>
    <t>Цель гарантирования</t>
  </si>
  <si>
    <t>Наименование  принципала</t>
  </si>
  <si>
    <t xml:space="preserve">Наличие права регрессного требования </t>
  </si>
  <si>
    <t>Про-верка  финансового состояния принципала</t>
  </si>
  <si>
    <t xml:space="preserve">Иные условия  предоставления  муниципальных гарантий </t>
  </si>
  <si>
    <t xml:space="preserve">Исполнение муниципальных  гарантий  Тейковского муниципального района      </t>
  </si>
  <si>
    <t>За счет  источников  внутреннего  финансирования дефицита бюджета муниципального района</t>
  </si>
  <si>
    <t>Приложение 12</t>
  </si>
  <si>
    <t>Приложение 10</t>
  </si>
  <si>
    <t>Приложение 8</t>
  </si>
  <si>
    <t>Приложение 3</t>
  </si>
  <si>
    <t xml:space="preserve">Официальное опубликование нормативных правовых актов и иной информации (Закупка товаров, работ и услуг для обеспечения государственных (муниципальных) нужд) </t>
  </si>
  <si>
    <t>0720120750</t>
  </si>
  <si>
    <t xml:space="preserve">Комплексное обустройство объектами социальной и инженерной инфраструктуры населенных пунктов, расположенных в сельской местности  (Закупка товаров, работ и услуг для обеспечения государственных (муниципальных) нужд) </t>
  </si>
  <si>
    <t>Подпрограмма "Подготовка проектов внесения изменений в документы территориального планирования, правила землепользования и застройки"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</si>
  <si>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</si>
  <si>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Разработка проектно - сметной документации и газификации населенных пунктов Тейковского муниципального района (Капитальные вложения в объекты государственной (муниципальной) собственности)</t>
  </si>
  <si>
    <t>040 1 13 01995 05 0000 130</t>
  </si>
  <si>
    <t>Дотации бюджетам муниципальных районов на поддержку мер по обеспечению сбалансированности бюджетов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</si>
  <si>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</si>
  <si>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</si>
  <si>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040 1110501305 0000 120</t>
  </si>
  <si>
    <t>040 1 11 05013 05 0000 120</t>
  </si>
  <si>
    <t>040 1 14 06013 05 0000 430</t>
  </si>
  <si>
    <t>Дотации бюджетам на поддержку мер по обеспечению сбалансированности бюджетов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</si>
  <si>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</si>
  <si>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(руб.)</t>
  </si>
  <si>
    <t xml:space="preserve"> 000 2021000000 0000 150</t>
  </si>
  <si>
    <t xml:space="preserve"> 000 2021500100 0000 150</t>
  </si>
  <si>
    <t>040 2021500105 0000 150</t>
  </si>
  <si>
    <t>000 2021500200 0000 150</t>
  </si>
  <si>
    <t>040 2021500205 0000 150</t>
  </si>
  <si>
    <t xml:space="preserve"> 000 2022000000 0000 150</t>
  </si>
  <si>
    <t xml:space="preserve"> 000 2022999900 0000 150</t>
  </si>
  <si>
    <t>040 2022999905 0000 150</t>
  </si>
  <si>
    <t xml:space="preserve"> 000 2023000000 0000 150</t>
  </si>
  <si>
    <t>000 202 3512000 0000 150</t>
  </si>
  <si>
    <t>040 202 3512005 0000 150</t>
  </si>
  <si>
    <t>040 2023508205 0000 150</t>
  </si>
  <si>
    <t xml:space="preserve">  ДОХОДЫ ОТ ОКАЗАНИЯ ПЛАТНЫХ УСЛУГ И КОМПЕНСАЦИИ ЗАТРАТ ГОСУДАРСТВА</t>
  </si>
  <si>
    <t>2021 год</t>
  </si>
  <si>
    <t>040 2 02 15001 05 0000 150</t>
  </si>
  <si>
    <t>040 2 02 15002 05 0000 150</t>
  </si>
  <si>
    <t>040 2 02 29999 05 0000 150</t>
  </si>
  <si>
    <t>040 2 02 35120 05 0000 150</t>
  </si>
  <si>
    <t xml:space="preserve"> 040 2 02 30024 00 0000 150</t>
  </si>
  <si>
    <t>040 2 02 39999 05 0000 150</t>
  </si>
  <si>
    <t>040 2 02 40014 05 0000 150</t>
  </si>
  <si>
    <t>Расходы, связанные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</si>
  <si>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</si>
  <si>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</si>
  <si>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 xml:space="preserve">Организация целевой подготовки педагогов для работы в муниципальных образовательных организациях Тейковского муниципального района (Закупка товаров, работ и услуг для обеспечения государственных (муниципальных) нужд) 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</si>
  <si>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</si>
  <si>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Обеспечение функций отдела образования администрации Тейковского муниципального района  (Иные бюджетные ассигнования)</t>
  </si>
  <si>
    <t>Основное мероприятие "Сохранение, использование, популяризация объектов культурного наследия (памятников истории культуры) Тейковского муниципального района"</t>
  </si>
  <si>
    <t xml:space="preserve">Подпрограмма «Развитие малого и среднего предпринимательства в Тейковском муниципальном районе» </t>
  </si>
  <si>
    <t>0930000000</t>
  </si>
  <si>
    <t>0930100000</t>
  </si>
  <si>
    <t>Непрограммные направления деятельности органов местного самоуправления Тейковского муниципального района</t>
  </si>
  <si>
    <t>0550000000</t>
  </si>
  <si>
    <t>Подпрограмма "Государственная поддержка граждан в сфере ипотечного жилищного кредитования на территории Тейковского муниципального района</t>
  </si>
  <si>
    <t>Основное мероприятие "Государственная поддержка граждан в сфере ипотечного жилищного кредитования"</t>
  </si>
  <si>
    <t>0550100000</t>
  </si>
  <si>
    <t>Организационные меры по формированию патриотического сознания детей и молодежи (Предоставление субсидий бюджетным, автономным учреждениям и иным некоммерческим организациям)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</si>
  <si>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</si>
  <si>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>44900R0820</t>
  </si>
  <si>
    <t>1101</t>
  </si>
  <si>
    <t xml:space="preserve">Подпрограмма «Организация физкультурно- массовых, спортивных мероприятий и участие спортсменов Тейковского муниципального района в районных, областных, зональных и региональных соревнованиях»  </t>
  </si>
  <si>
    <t xml:space="preserve">Проведение ремонтно-реставрационных работ на объекте культурного наследия регионального значения (Закупка товаров, работ и услуг для обеспечения государственных (муниципальных) нужд) </t>
  </si>
  <si>
    <t>Предоставление субсидий гражданам на оплату первоначального взноса при получении ипотечного жилищного кредита или на погашение основной суммы долга и уплату процентов по ипотечному жилищному кредиту (в том числе  рефинансированному)  (Социальное обеспечение и иные выплаты населению)</t>
  </si>
  <si>
    <t>0550107050</t>
  </si>
  <si>
    <t xml:space="preserve">Сумма гарантирования                                                                                     (руб.) </t>
  </si>
  <si>
    <t xml:space="preserve">Объем бюджетных ассигнований на исполнение гарантий по возможным гарантийным случаям по годам  (руб.)     </t>
  </si>
  <si>
    <t xml:space="preserve">           (руб.)</t>
  </si>
  <si>
    <t>Физическая культура</t>
  </si>
  <si>
    <t xml:space="preserve">Физическая культура </t>
  </si>
  <si>
    <t>Муниципальная программа "Обеспечение безопасности граждан, профилактика правонарушений и наркомании в Тейковском муниципальном районе"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</si>
  <si>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на 2019 год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</si>
  <si>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на 2020 год и плановый период 2021 - 2022 г.г.</t>
  </si>
  <si>
    <t xml:space="preserve">   бюджета Тейковского муниципального района по кодам классификации доходов бюджетов на 2020 год</t>
  </si>
  <si>
    <t>Утверждено по бюджету на 2020 г.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</si>
  <si>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</si>
  <si>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</si>
  <si>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</si>
  <si>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182 1 01 02010 01 0000 110</t>
  </si>
  <si>
    <t>182 1 01 02020 01 0000 110</t>
  </si>
  <si>
    <t>182 1 01 02030 01 0000 110</t>
  </si>
  <si>
    <t>182 1 01 02040 01 0000 110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</si>
  <si>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</si>
  <si>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</si>
  <si>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</si>
  <si>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</si>
  <si>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</si>
  <si>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</si>
  <si>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</si>
  <si>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100 1 03 02241 01 0000 110</t>
  </si>
  <si>
    <t>100 1 03 02251 01 0000 110</t>
  </si>
  <si>
    <t>100 1 03 02261 01 0000 110</t>
  </si>
  <si>
    <t>000 1 05 02000 02 0000 110</t>
  </si>
  <si>
    <t>000 1 05 03000 01 0000 110</t>
  </si>
  <si>
    <t xml:space="preserve">  Налог, взимаемый в связи с применением патентной системы налогообложения</t>
  </si>
  <si>
    <t>000 1 05 04000 02 0000 110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</si>
  <si>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</si>
  <si>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</si>
  <si>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</si>
  <si>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</si>
  <si>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</si>
  <si>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</si>
  <si>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</si>
  <si>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</si>
  <si>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000 1 14 06000 00 0000 430</t>
  </si>
  <si>
    <t>000 1 14 06010 00 0000 430</t>
  </si>
  <si>
    <t>040 1 14 06013 05 0000 430</t>
  </si>
  <si>
    <t>040 1 14 06013 13 0000 430</t>
  </si>
  <si>
    <t xml:space="preserve">  Субвенции бюджетам бюджетной системы Российской Федерации</t>
  </si>
  <si>
    <t xml:space="preserve">  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</si>
  <si>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</si>
  <si>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</si>
  <si>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</si>
  <si>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000 2 02 35082 00 0000 150</t>
  </si>
  <si>
    <t>000 2 02 35120 00 0000 150</t>
  </si>
  <si>
    <t>000 2 02 39999 00 0000 150</t>
  </si>
  <si>
    <t>040 2 02 35082 05 0000 150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</si>
  <si>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2020 год и плановый период 2021 - 2022 г.г.</t>
  </si>
  <si>
    <t xml:space="preserve">  Налог, взимаемый в связи с применением патентной системы налогообложения, зачисляемый в бюджеты муниципальных районов </t>
  </si>
  <si>
    <t xml:space="preserve">   бюджета Тейковского муниципального района по кодам классификации доходов бюджетов на плановый период 2021 - 2022 годов</t>
  </si>
  <si>
    <t>2022 год</t>
  </si>
  <si>
    <t xml:space="preserve">бюджета Тейковского муниципального района на 2020 год                                             </t>
  </si>
  <si>
    <t>и плановый период 2021 - 2022 г.г.</t>
  </si>
  <si>
    <t xml:space="preserve"> дефицита бюджета  Тейковского муниципального района на 2020 год </t>
  </si>
  <si>
    <t>муниципального района на 2020 год и плановый период 2021 - 2022 г.г.</t>
  </si>
  <si>
    <t>МУНИЦИПАЛЬНЫХ ГАРАНТИЙ ТЕЙКОВСКОГО МУНИЦИПАЛЬНОГО РАЙОНА В ВАЛЮТЕ РОССИЙСКОЙ ФЕДЕРАЦИИ НА 2020 ГОД</t>
  </si>
  <si>
    <t>И ПЛАНОВЫЙ ПЕРИОД 2021 - 2022 ГОДОВ</t>
  </si>
  <si>
    <t>1.1. Перечень подлежащих предоставлению муниципальных гарантий Тейковского муниципального раойна в 2020 - 2022 годах</t>
  </si>
  <si>
    <t>1.2. Общий объем бюджетных ассигнований, предусмотренных на исполнение муниципальных гарантий Тейковского муниципального района по возможным гарантийным случаям, в 2020 году и плановом периоде 2021 - 2022 годов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</si>
  <si>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плановый период 2021 - 2022 годы</t>
  </si>
  <si>
    <t>бюджета Тейковского муниципального района на 2020 год по разделам и подразделам функциональной классификации расходов Российской Федерации</t>
  </si>
  <si>
    <t>Утверждено по бюджету на 2020г.</t>
  </si>
  <si>
    <t>бюджета Тейковского муниципального района на плановый период 2021 - 2022 годов по разделам и подразделам функциональной классификации расходов Российской Федерации</t>
  </si>
  <si>
    <t xml:space="preserve">района на 2020 год </t>
  </si>
  <si>
    <t>Утверждено по бюджету на 2020 год</t>
  </si>
  <si>
    <t xml:space="preserve">района на плановый период 2021 - 2022 годов </t>
  </si>
  <si>
    <t>Расходы на доведение заработной платы работников до МРОТ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</si>
  <si>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повышение заработной платы работников бюджетной сферы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</si>
  <si>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Проведение официальных физкультурно-оздоровительных и спортивных мероприятий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</si>
  <si>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Подпрограмма "Реализация программ спортивной подготовки по видам спорта"</t>
  </si>
  <si>
    <t>0320000000</t>
  </si>
  <si>
    <t xml:space="preserve">Основное мероприятие "Организация спортивной подготовки по видам спорта" </t>
  </si>
  <si>
    <t>0320100000</t>
  </si>
  <si>
    <t>Организация спортивной подготовки по видам спорта</t>
  </si>
  <si>
    <t>0320100620</t>
  </si>
  <si>
    <t>Основное мероприятие «Содержание временно пустующих муниципальных жилых и нежилых помещений, а также специализированных жилых помещений Тейковского муниципального района»</t>
  </si>
  <si>
    <t>0560200000</t>
  </si>
  <si>
    <t>Субсидии на возмещение недополученных доходов за коммунальные услуги и содержание временно пустующих муниципальных жилых и нежилых помещений, а также специализированных жилых помещений Тейковского муниципального района (Иные бюджетные ассигнования)</t>
  </si>
  <si>
    <t>0560260070</t>
  </si>
  <si>
    <t xml:space="preserve">Развитие газификации в сельской местности (Закупка товаров, работ и услуг для обеспечения государственных (муниципальных) нужд) </t>
  </si>
  <si>
    <t>0920320660</t>
  </si>
  <si>
    <t>4290002181</t>
  </si>
  <si>
    <t>4290002182</t>
  </si>
  <si>
    <t>Муниципальная программа "Развитие муниципальной службы  Тейковского муниципального района на 2018 – 2020 годы"</t>
  </si>
  <si>
    <t xml:space="preserve">Подпрограмма "Повышение квалификации кадров в администрации Тейковского муниципального района" </t>
  </si>
  <si>
    <t>Основное мероприятие "Повышение квалификации кадров"</t>
  </si>
  <si>
    <t>0800000000</t>
  </si>
  <si>
    <t>0810000000</t>
  </si>
  <si>
    <t>0810100000</t>
  </si>
  <si>
    <t>0810100720</t>
  </si>
  <si>
    <t>Муниципальная программа "Противодействие коррупции в  Тейковском муниципальном районе на 2018 – 2020 годы"</t>
  </si>
  <si>
    <t xml:space="preserve">Подпрограмма "Формирование системы антикоррупционного просвещения" </t>
  </si>
  <si>
    <t>Основное мероприятие "Противодействие коррупции в органах местного самоуправления"</t>
  </si>
  <si>
    <t>1000000000</t>
  </si>
  <si>
    <t>1010000000</t>
  </si>
  <si>
    <t>1010100000</t>
  </si>
  <si>
    <t>1010100730</t>
  </si>
  <si>
    <t xml:space="preserve">Подпрограмма "Развитие кадрового потенциала системы образования" 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</si>
  <si>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</si>
  <si>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Организация спортивной подготовки по видам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</si>
  <si>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1102</t>
  </si>
  <si>
    <t>Массовый спорт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</si>
  <si>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2020 год</t>
  </si>
  <si>
    <r>
      <t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</si>
  <si>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</si>
  <si>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</si>
  <si>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</si>
  <si>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</si>
  <si>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</si>
  <si>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(Предоставление субсидий бюджетным, автономным учреждениям и иным некоммерческим организациям)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</si>
  <si>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(Закупка товаров, работ и услуг для обеспечения государственных (муниципальных) нужд) </t>
  </si>
  <si>
    <t xml:space="preserve">Осуществление 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(Закупка товаров, работ и услуг для обеспечения государственных (муниципальных) нужд) 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</si>
  <si>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(Закупка товаров, работ и услуг для обеспечения государственных (муниципальных) нужд) </t>
  </si>
  <si>
    <t xml:space="preserve"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вложения) </t>
  </si>
  <si>
    <t>023 116 01193 01 0000 140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</si>
  <si>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несоершеннолетних и защите их прав </t>
  </si>
  <si>
    <t xml:space="preserve">023 </t>
  </si>
  <si>
    <t xml:space="preserve">Департамент социальной защиты населения Ивановской области </t>
  </si>
  <si>
    <t>040 2 18 60010 05 0000 150</t>
  </si>
  <si>
    <t>040 2 19 60010 05 0000 150</t>
  </si>
  <si>
    <t>Муниципальная программа «Развитие образования Тейковского муниципального района на 2020 - 2025 г.г.»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</si>
  <si>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(Закупка товаров, работ и услуг для обеспечения государственных (муниципальных) нужд) </t>
  </si>
  <si>
    <t xml:space="preserve">Питание детей из семей находящихся в трудной жизненной ситуации,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 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</si>
  <si>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</si>
  <si>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</si>
  <si>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Денежная выплата в виде дополнительной стипендии студентам, обучающимся по программам высшего профессионального педагогического образования (бакалавриат), по очной форме обучения на основании заключенных договоров о целевом обучении (Социальное обеспечение и иные выплаты населению)</t>
  </si>
  <si>
    <t>2100000000</t>
  </si>
  <si>
    <t>2110000000</t>
  </si>
  <si>
    <t>2110100000</t>
  </si>
  <si>
    <t>2110100020</t>
  </si>
  <si>
    <t>2110100030</t>
  </si>
  <si>
    <t>2110200000</t>
  </si>
  <si>
    <t>2110200040</t>
  </si>
  <si>
    <t>2120000000</t>
  </si>
  <si>
    <t>2120100000</t>
  </si>
  <si>
    <t>2120180090</t>
  </si>
  <si>
    <t>2120180100</t>
  </si>
  <si>
    <t>2120180110</t>
  </si>
  <si>
    <t>2130000000</t>
  </si>
  <si>
    <t>2130100000</t>
  </si>
  <si>
    <t>2130100070</t>
  </si>
  <si>
    <t>2140000000</t>
  </si>
  <si>
    <t>2140100000</t>
  </si>
  <si>
    <t>2140100080</t>
  </si>
  <si>
    <t>2140100110</t>
  </si>
  <si>
    <t>2140100060</t>
  </si>
  <si>
    <t>2140102181</t>
  </si>
  <si>
    <t>2140102182</t>
  </si>
  <si>
    <t>2140200000</t>
  </si>
  <si>
    <t>2140200090</t>
  </si>
  <si>
    <t>2120100140</t>
  </si>
  <si>
    <t>2140200100</t>
  </si>
  <si>
    <t>2140200110</t>
  </si>
  <si>
    <t>2140200060</t>
  </si>
  <si>
    <t>2140202181</t>
  </si>
  <si>
    <t>2140202182</t>
  </si>
  <si>
    <t>2150000000</t>
  </si>
  <si>
    <t>2150100000</t>
  </si>
  <si>
    <t>2150180170</t>
  </si>
  <si>
    <t>2150200000</t>
  </si>
  <si>
    <t>2150280150</t>
  </si>
  <si>
    <t>2160000000</t>
  </si>
  <si>
    <t>2160100000</t>
  </si>
  <si>
    <t>2160100120</t>
  </si>
  <si>
    <t>21601S1420</t>
  </si>
  <si>
    <t>21601S1440</t>
  </si>
  <si>
    <t>2160181440</t>
  </si>
  <si>
    <t>2160181420</t>
  </si>
  <si>
    <t>2160102181</t>
  </si>
  <si>
    <t>2160102182</t>
  </si>
  <si>
    <t>2170000000</t>
  </si>
  <si>
    <t>2170100000</t>
  </si>
  <si>
    <t>2170180200</t>
  </si>
  <si>
    <t>21701S0190</t>
  </si>
  <si>
    <t>218000000</t>
  </si>
  <si>
    <t>2180100000</t>
  </si>
  <si>
    <t>2180100400</t>
  </si>
  <si>
    <t>2180100410</t>
  </si>
  <si>
    <t>2180100420</t>
  </si>
  <si>
    <t>2190000000</t>
  </si>
  <si>
    <t>2190100000</t>
  </si>
  <si>
    <t>2190100440</t>
  </si>
  <si>
    <t>2190100430</t>
  </si>
  <si>
    <t>2200000000</t>
  </si>
  <si>
    <t>2210000000</t>
  </si>
  <si>
    <t>2210100000</t>
  </si>
  <si>
    <t>2210100170</t>
  </si>
  <si>
    <t>2210100180</t>
  </si>
  <si>
    <t>2210200000</t>
  </si>
  <si>
    <t>2210200190</t>
  </si>
  <si>
    <t>2210300000</t>
  </si>
  <si>
    <t>2210380340</t>
  </si>
  <si>
    <t>22103S0340</t>
  </si>
  <si>
    <t>2210302181</t>
  </si>
  <si>
    <t>2210302182</t>
  </si>
  <si>
    <t>2210400000</t>
  </si>
  <si>
    <t>2210400220</t>
  </si>
  <si>
    <t>2220000000</t>
  </si>
  <si>
    <t>2220100000</t>
  </si>
  <si>
    <t>2220100210</t>
  </si>
  <si>
    <t>22201S1430</t>
  </si>
  <si>
    <t>2220181430</t>
  </si>
  <si>
    <t>2220102181</t>
  </si>
  <si>
    <t>2220102182</t>
  </si>
  <si>
    <t>2230000000</t>
  </si>
  <si>
    <t>2230100000</t>
  </si>
  <si>
    <t>2230100990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</si>
  <si>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«Развитие культуры и туризма в  Тейковском муниципальном районе»</t>
    </r>
  </si>
  <si>
    <t xml:space="preserve">Подпрограмма «Развитие культуры Тейковского муниципального района» 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</si>
  <si>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</si>
  <si>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Межбюджетные трансферты на исполнение переданных полномочий по организации библиотечного обслуживания населения, комплектование и обеспечение сохранности библиотечных фондов библиотек сельских поселений (Межбюджетные трансферты) </t>
  </si>
  <si>
    <t>2210408070</t>
  </si>
  <si>
    <t xml:space="preserve">Расходы на формирование доступной среды для инвалидов и других  маломобильных групп населения в учреждениях культуры (Закупка товаров, работ и услуг для обеспечения государственных (муниципальных) нужд) </t>
  </si>
  <si>
    <t>Подпрограмма "Повышение туристической привлекательности Тейковского района"</t>
  </si>
  <si>
    <t xml:space="preserve">Основное мероприятие "Создание и продвижение конкурентоспособного туристского продукта" </t>
  </si>
  <si>
    <t xml:space="preserve">Развитие местного и событийного туризма (Закупка товаров, работ и услуг для обеспечения государственных (муниципальных) нужд) </t>
  </si>
  <si>
    <t>2400000000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</si>
  <si>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«Реализация молодежной политики на территории Тейковского муниципального района»</t>
    </r>
  </si>
  <si>
    <t xml:space="preserve">Подпрограмма «Создание условий для развития молодежной политики на территории Тейковского муниципального района» </t>
  </si>
  <si>
    <t>2410000000</t>
  </si>
  <si>
    <t>2410100000</t>
  </si>
  <si>
    <t>2410100150</t>
  </si>
  <si>
    <t>2300000000</t>
  </si>
  <si>
    <t>2310000000</t>
  </si>
  <si>
    <t>2310100000</t>
  </si>
  <si>
    <t>2310160020</t>
  </si>
  <si>
    <t>Предоставление муниципальной услуги «Проведение мероприятий межпоселенческого характера по работе с детьми и молодежью»</t>
  </si>
  <si>
    <t>Муниципальная программа «Поддержка населения в Тейковском муниципальном районе»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</si>
  <si>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</si>
  <si>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</si>
  <si>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</si>
  <si>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</si>
  <si>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</si>
  <si>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r>
      <t xml:space="preserve">Организация и проведение мероприятий для граждан пожилого возраста, направленных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</si>
  <si>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>0410100320</t>
  </si>
  <si>
    <t xml:space="preserve">Межбюджетные трансферты на осуществление переданных полномочий сельским поселениям в части содержания муниципального жилого фонда (Межбюджетные трансферты) </t>
  </si>
  <si>
    <t>0560108040</t>
  </si>
  <si>
    <t xml:space="preserve">Межбюджетные трансферты на осуществление переданных полномочий сельским поселениям на организацию в границах поселений водоснабжения населения (Межбюджетные трансферты) </t>
  </si>
  <si>
    <t>0570108050</t>
  </si>
  <si>
    <t xml:space="preserve">Межбюджетные трансферты на осуществление переданных полномочий сельским поселениям на организацию в границах поселений теплоснабжения населения (Межбюджетные трансферты) </t>
  </si>
  <si>
    <t>0580108030</t>
  </si>
  <si>
    <t>Подпрограмма «Реализация мероприятий по участию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 на территории Тейковского муниципального района»</t>
  </si>
  <si>
    <t>05Г0000000</t>
  </si>
  <si>
    <t>Основное мероприятие "Участие в организации деятельности по накоплению, сбору и транспортированию твердых коммунальных отходов"</t>
  </si>
  <si>
    <t>05Г0100000</t>
  </si>
  <si>
    <t xml:space="preserve">Межбюджетные трансферты на исполнение переданных полномочий сельским поселениям на участие в организации деятельности по накоплению (в том числе раздельному накоплению), сбору и транспортированию, твердых коммунальных отходов сельских поселений (Межбюджетные трансферты) </t>
  </si>
  <si>
    <t>05Г0108060</t>
  </si>
  <si>
    <t xml:space="preserve">Межбюджетные трансферты бюджетам сельских поселений на исполнение полномочий по организации ритуальных услуг и содержание мест захоронения сельских поселений (Межбюджетные трансферты) </t>
  </si>
  <si>
    <t>05Б0108110</t>
  </si>
  <si>
    <t>0920120660</t>
  </si>
  <si>
    <t xml:space="preserve">Выполнение комплексных кадастровых работ (Закупка товаров, работ и услуг для обеспечения государственных (муниципальных) нужд) </t>
  </si>
  <si>
    <t xml:space="preserve">Внедрение мероприятий, направленных на противодействие коррупции в органах местного самоуправления (Закупка товаров, работ и услуг для обеспечения государственных (муниципальных) нужд) </t>
  </si>
  <si>
    <t xml:space="preserve">Повышение квалификации муниципальных служащих администрации Тейковского муниципального района (Закупка товаров, работ и услуг для обеспечения государственных (муниципальных) нужд) </t>
  </si>
  <si>
    <t>0930120400</t>
  </si>
  <si>
    <t xml:space="preserve">Межбюджетные трансферты на исполнение переданных полномочий по дорожной деятельности в отношении автомобильных дорог местного значения (Межбюджетные трансферты) </t>
  </si>
  <si>
    <t xml:space="preserve">Муниципальная программа "Формирование законопослушного поведения участников дорожного движения в Тейковском муниципальном районе" </t>
  </si>
  <si>
    <t xml:space="preserve">Подпрограмма "Формирование законопослушного поведения участников дорожного движения в Тейковском муниципальном районе" </t>
  </si>
  <si>
    <t xml:space="preserve">Основное мероприятие "Предупреждение опасного поведения детей дошкольного и школьного возраста, участников дорожного движения" </t>
  </si>
  <si>
    <t xml:space="preserve">Мероприятия по формированию законопослушного поведения участников дорожного движения в Тейковском муниципальном районе (Закупка товаров, работ и услуг для обеспечения государственных (муниципальных) нужд) </t>
  </si>
  <si>
    <t>Совершенствование учительского корпуса (Социальное обеспечение и иные выплаты населению)</t>
  </si>
  <si>
    <r>
      <t xml:space="preserve">Межбюджетные трансферты бюджетам сельских поселений на исполнение полномочий  по предупреждению и ликвидации последствий чрезвычайных ситуаций и стихийных бедствий природного и техногенного характера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</si>
  <si>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 xml:space="preserve">Подпрограмма «Повышение качества жизни детей-сирот Тейковского муниципального района» </t>
  </si>
  <si>
    <t>0420000000</t>
  </si>
  <si>
    <t>Основное мероприятие «Предоставление мер социальной поддержки детям-сиротам и детям, оставшимся без попечения родителей, лицам из числа указанной категории детей»</t>
  </si>
  <si>
    <t>0420100000</t>
  </si>
  <si>
    <t>04201R0820</t>
  </si>
  <si>
    <t>05Г0120550</t>
  </si>
  <si>
    <t>2210100630</t>
  </si>
  <si>
    <t xml:space="preserve">Выполнение комплексных кадастровых работ  (Закупка товаров, работ и услуг для обеспечения государственных (муниципальных) нужд) </t>
  </si>
  <si>
    <t>Предоставление муниципальной услуги «Предоставление общедоступного бесплатного дошкольного образования»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</si>
  <si>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</si>
  <si>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</si>
  <si>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t xml:space="preserve"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подъемные)(Социальное обеспечение и иные выплаты населению) </t>
  </si>
  <si>
    <t xml:space="preserve">Ежемесячные муниципальные компенсации молодым специалистам (Социальное обеспечение и иные выплаты населению) </t>
  </si>
  <si>
    <t xml:space="preserve">Единовременные муниципальные компенсации молодым специалистам (Социальное обеспечение и иные выплаты населению)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</si>
  <si>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</si>
  <si>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Подпрограмма "Профилактика правонарушений и наркомании, борьба с преступностью и обеспечение безопасности граждан"</t>
  </si>
  <si>
    <t xml:space="preserve">Профилактика правонарушений и наркомании, борьба с преступностью и обеспечение безопасности граждан  (Закупка товаров, работ и услуг для обеспечения государственных (муниципальных) нужд) </t>
  </si>
  <si>
    <t>Профилактика правонарушений и наркомании,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</si>
  <si>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>Расходы, связанные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</si>
  <si>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"Сохранение, использование, популяризация и государственная охрана объектов культурного наследия (памятников истории культуры) Тейковского муниципального района"</t>
  </si>
  <si>
    <t>Содержание исполнительных органов местного самоуправления  Тейковского муниципального района</t>
  </si>
  <si>
    <t xml:space="preserve">Прочие непрограммные мероприятия </t>
  </si>
  <si>
    <r>
      <t xml:space="preserve">Оценка недвижимости, признание прав и регулирование отношений по муниципальной собственности и содержание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</si>
  <si>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Выплата вознаграждений к наградам администрации Тейковского муниципального района, премий к Почетным грамотам и других премий (Социальное обеспечение и иные выплаты населению)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</si>
  <si>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</si>
  <si>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</si>
  <si>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</si>
  <si>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</si>
  <si>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</si>
  <si>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</si>
  <si>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</si>
  <si>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</si>
  <si>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000 1 03 02260 01 0000 110</t>
  </si>
  <si>
    <t>Административные штрафы, установленные 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</si>
  <si>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</si>
  <si>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040 1 17 01050 05 0000 180</t>
  </si>
  <si>
    <t>к решению Совета Тейковского</t>
  </si>
  <si>
    <t>Приложение 15</t>
  </si>
  <si>
    <t>Распределение межбюджетных трансфертов</t>
  </si>
  <si>
    <t xml:space="preserve"> на исполнение полномочий, передаваемых поселениям </t>
  </si>
  <si>
    <t>Наименование поселений</t>
  </si>
  <si>
    <t>Участие в организации деятельности по сбору (в том числе раздельному сбору) и транспортированию твердых коммунальных отходов сельских поселений</t>
  </si>
  <si>
    <t>Дорожная деятельность в отношении автомобильных дорог местного значения вне границ населенных пунктов в границах поселений</t>
  </si>
  <si>
    <t>Дорожная деятельность в отношении автомобильных дорог местного значения в границах населенных пунктов сельских поселений</t>
  </si>
  <si>
    <t>Организация ритуальных услуг и содержание мест захоронения сельских поселений</t>
  </si>
  <si>
    <t>Организация  в границах поселения электро-, тепло-, газо- и водоснабжения населения, водоотведения, снабжения населения топливом сельских поселений</t>
  </si>
  <si>
    <t>Участие в предупреждении и ликвидации последствий чрезвычайных ситуаций в границах сельских поселений</t>
  </si>
  <si>
    <t xml:space="preserve"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
</t>
  </si>
  <si>
    <t>Организация библиотечного обслуживания населения, комплектование и обеспечение сохранности библиотечных фондов библиотек сельских поселений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</si>
  <si>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</si>
  <si>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</si>
  <si>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</si>
  <si>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Новогорянов-ское сельское поселение</t>
  </si>
  <si>
    <t xml:space="preserve">5. Новолеушин-ское сельское поселение </t>
  </si>
  <si>
    <t xml:space="preserve">6. Нерльское городское поселение </t>
  </si>
  <si>
    <t>Итого</t>
  </si>
  <si>
    <t>Тейковским муниципальным районом на 2020 год</t>
  </si>
  <si>
    <t>305434</t>
  </si>
  <si>
    <t>77478</t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</si>
  <si>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 на 2020 - 2022 годы»</t>
    </r>
  </si>
  <si>
    <t>Муниципальная программа «Развитие образования Тейковского муниципального района на 2020 - 2025 годы»</t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</si>
  <si>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</si>
  <si>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образовательных организаций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</si>
  <si>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Мероприятия по укреплению материально-технической базы дошкольных образовательных организаций (Закупка товаров, работ и услуг для обеспечения государственных (муниципальных) нужд) 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</si>
  <si>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организациях» </t>
  </si>
  <si>
    <t>от 11.12.2019 г. № 440-р</t>
  </si>
  <si>
    <t xml:space="preserve">от 11.12.2019 г. № 440-р </t>
  </si>
  <si>
    <t>от 11.12.2019 г.  № 440-р</t>
  </si>
  <si>
    <t xml:space="preserve">             от 11.12.2019 г. № 440-р</t>
  </si>
  <si>
    <t xml:space="preserve">от 11.12.2019 г. № 440-р    </t>
  </si>
</sst>
</file>

<file path=xl/styles.xml><?xml version="1.0" encoding="utf-8"?>
<styleSheet xmlns="http://schemas.openxmlformats.org/spreadsheetml/2006/main">
  <numFmts count="1">
    <numFmt numFmtId="164" formatCode="0.0"/>
  </numFmts>
  <fonts count="30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"/>
      <color theme="1"/>
      <name val="Arial"/>
      <family val="2"/>
      <charset val="204"/>
    </font>
    <font>
      <b/>
      <i/>
      <sz val="14"/>
      <color theme="1"/>
      <name val="Times New Roman"/>
      <family val="1"/>
      <charset val="204"/>
    </font>
    <font>
      <sz val="8"/>
      <color rgb="FF000000"/>
      <name val="Arial Cyr"/>
    </font>
    <font>
      <sz val="13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2" fillId="0" borderId="16">
      <alignment horizontal="left" wrapText="1" indent="2"/>
    </xf>
    <xf numFmtId="49" fontId="22" fillId="0" borderId="17">
      <alignment horizontal="center"/>
    </xf>
    <xf numFmtId="0" fontId="22" fillId="0" borderId="16">
      <alignment horizontal="left" wrapText="1" indent="2"/>
    </xf>
    <xf numFmtId="49" fontId="22" fillId="0" borderId="17">
      <alignment horizontal="center"/>
    </xf>
    <xf numFmtId="4" fontId="24" fillId="3" borderId="18">
      <alignment horizontal="right" vertical="top" shrinkToFit="1"/>
    </xf>
  </cellStyleXfs>
  <cellXfs count="39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justify" vertical="top" wrapText="1"/>
    </xf>
    <xf numFmtId="0" fontId="0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2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 indent="15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8" fillId="0" borderId="9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8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left" indent="15"/>
    </xf>
    <xf numFmtId="0" fontId="3" fillId="0" borderId="0" xfId="0" applyFont="1" applyAlignment="1">
      <alignment horizontal="justify"/>
    </xf>
    <xf numFmtId="0" fontId="5" fillId="0" borderId="1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9" fillId="0" borderId="7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8" fillId="0" borderId="1" xfId="1" applyNumberFormat="1" applyFont="1" applyBorder="1" applyAlignment="1" applyProtection="1">
      <alignment wrapText="1"/>
    </xf>
    <xf numFmtId="0" fontId="8" fillId="0" borderId="1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 shrinkToFit="1"/>
    </xf>
    <xf numFmtId="0" fontId="5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justify" vertical="top" wrapText="1"/>
    </xf>
    <xf numFmtId="0" fontId="8" fillId="0" borderId="0" xfId="0" applyFont="1" applyAlignment="1">
      <alignment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9" fontId="8" fillId="0" borderId="1" xfId="4" applyFont="1" applyBorder="1" applyAlignment="1" applyProtection="1">
      <alignment horizontal="center" vertical="top"/>
    </xf>
    <xf numFmtId="49" fontId="8" fillId="0" borderId="1" xfId="4" applyFont="1" applyBorder="1" applyProtection="1">
      <alignment horizontal="center"/>
    </xf>
    <xf numFmtId="0" fontId="11" fillId="0" borderId="1" xfId="3" applyNumberFormat="1" applyFont="1" applyBorder="1" applyAlignment="1" applyProtection="1">
      <alignment wrapText="1"/>
    </xf>
    <xf numFmtId="0" fontId="8" fillId="0" borderId="1" xfId="3" applyNumberFormat="1" applyFont="1" applyBorder="1" applyAlignment="1" applyProtection="1">
      <alignment wrapText="1"/>
    </xf>
    <xf numFmtId="0" fontId="4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25" fillId="2" borderId="1" xfId="5" applyNumberFormat="1" applyFont="1" applyFill="1" applyBorder="1" applyAlignment="1" applyProtection="1">
      <alignment horizontal="center" vertical="center" shrinkToFit="1"/>
    </xf>
    <xf numFmtId="4" fontId="7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4" fontId="25" fillId="0" borderId="1" xfId="0" applyNumberFormat="1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25" fillId="0" borderId="1" xfId="0" applyNumberFormat="1" applyFont="1" applyFill="1" applyBorder="1" applyAlignment="1">
      <alignment horizontal="center" vertical="top" wrapText="1"/>
    </xf>
    <xf numFmtId="4" fontId="27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top" wrapText="1"/>
    </xf>
    <xf numFmtId="4" fontId="6" fillId="0" borderId="0" xfId="0" applyNumberFormat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2" fillId="0" borderId="0" xfId="0" applyFont="1" applyFill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/>
    </xf>
    <xf numFmtId="2" fontId="7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Alignment="1">
      <alignment wrapText="1"/>
    </xf>
    <xf numFmtId="0" fontId="2" fillId="0" borderId="7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4" fontId="6" fillId="0" borderId="9" xfId="0" applyNumberFormat="1" applyFont="1" applyFill="1" applyBorder="1" applyAlignment="1">
      <alignment horizontal="center" vertical="top"/>
    </xf>
    <xf numFmtId="4" fontId="6" fillId="0" borderId="0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" fontId="6" fillId="0" borderId="9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wrapText="1"/>
    </xf>
    <xf numFmtId="4" fontId="6" fillId="0" borderId="0" xfId="0" applyNumberFormat="1" applyFont="1" applyFill="1" applyBorder="1" applyAlignment="1">
      <alignment vertical="top" wrapText="1"/>
    </xf>
    <xf numFmtId="0" fontId="8" fillId="0" borderId="0" xfId="0" applyFont="1" applyFill="1" applyAlignment="1">
      <alignment wrapText="1"/>
    </xf>
    <xf numFmtId="0" fontId="3" fillId="0" borderId="1" xfId="0" applyFont="1" applyFill="1" applyBorder="1" applyAlignment="1">
      <alignment vertical="top" wrapText="1"/>
    </xf>
    <xf numFmtId="4" fontId="7" fillId="0" borderId="9" xfId="0" applyNumberFormat="1" applyFont="1" applyFill="1" applyBorder="1" applyAlignment="1">
      <alignment horizontal="center" vertical="top" wrapText="1"/>
    </xf>
    <xf numFmtId="0" fontId="11" fillId="0" borderId="1" xfId="1" applyNumberFormat="1" applyFont="1" applyBorder="1" applyAlignment="1" applyProtection="1">
      <alignment wrapText="1"/>
    </xf>
    <xf numFmtId="0" fontId="5" fillId="0" borderId="0" xfId="0" applyFont="1" applyFill="1" applyAlignment="1">
      <alignment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28" fillId="0" borderId="1" xfId="0" applyFont="1" applyFill="1" applyBorder="1" applyAlignment="1">
      <alignment wrapText="1"/>
    </xf>
    <xf numFmtId="0" fontId="11" fillId="0" borderId="4" xfId="0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7" xfId="0" applyFont="1" applyFill="1" applyBorder="1" applyAlignment="1">
      <alignment wrapText="1"/>
    </xf>
    <xf numFmtId="4" fontId="7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4" fontId="25" fillId="2" borderId="1" xfId="5" applyNumberFormat="1" applyFont="1" applyFill="1" applyBorder="1" applyAlignment="1" applyProtection="1">
      <alignment horizontal="center" vertical="center" shrinkToFit="1"/>
    </xf>
    <xf numFmtId="4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29" fillId="0" borderId="0" xfId="0" applyFont="1" applyAlignment="1">
      <alignment wrapText="1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9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/>
    <xf numFmtId="0" fontId="6" fillId="0" borderId="1" xfId="0" applyFont="1" applyBorder="1" applyAlignment="1">
      <alignment horizontal="left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13" fillId="0" borderId="3" xfId="0" applyFont="1" applyBorder="1"/>
    <xf numFmtId="16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9" fillId="0" borderId="0" xfId="0" applyFont="1" applyFill="1"/>
    <xf numFmtId="0" fontId="2" fillId="0" borderId="0" xfId="0" applyFont="1" applyFill="1" applyAlignment="1">
      <alignment horizontal="right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8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5" fillId="0" borderId="10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0" fillId="0" borderId="4" xfId="0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" fontId="25" fillId="2" borderId="1" xfId="5" applyNumberFormat="1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4" fontId="25" fillId="2" borderId="2" xfId="5" applyNumberFormat="1" applyFont="1" applyFill="1" applyBorder="1" applyAlignment="1" applyProtection="1">
      <alignment horizontal="center" vertical="center" shrinkToFit="1"/>
    </xf>
    <xf numFmtId="4" fontId="25" fillId="2" borderId="3" xfId="5" applyNumberFormat="1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wrapText="1"/>
    </xf>
    <xf numFmtId="49" fontId="5" fillId="0" borderId="9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9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justify" vertical="top" wrapText="1"/>
    </xf>
    <xf numFmtId="0" fontId="4" fillId="0" borderId="11" xfId="0" applyFont="1" applyBorder="1" applyAlignment="1">
      <alignment horizontal="justify" vertical="top" wrapText="1"/>
    </xf>
    <xf numFmtId="4" fontId="25" fillId="0" borderId="1" xfId="0" applyNumberFormat="1" applyFont="1" applyBorder="1" applyAlignment="1">
      <alignment horizontal="center" vertical="top" wrapText="1"/>
    </xf>
    <xf numFmtId="4" fontId="25" fillId="0" borderId="2" xfId="0" applyNumberFormat="1" applyFont="1" applyBorder="1" applyAlignment="1">
      <alignment horizontal="center" vertical="top" wrapText="1"/>
    </xf>
    <xf numFmtId="4" fontId="25" fillId="0" borderId="3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justify" vertical="top" wrapText="1"/>
    </xf>
    <xf numFmtId="2" fontId="26" fillId="0" borderId="1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justify" vertical="top" wrapText="1"/>
    </xf>
    <xf numFmtId="0" fontId="0" fillId="0" borderId="0" xfId="0" applyBorder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 wrapText="1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4" fontId="6" fillId="0" borderId="2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0" fontId="23" fillId="0" borderId="6" xfId="0" applyFont="1" applyFill="1" applyBorder="1" applyAlignment="1">
      <alignment horizontal="right" wrapText="1"/>
    </xf>
    <xf numFmtId="0" fontId="14" fillId="0" borderId="6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5" fillId="0" borderId="4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9" fillId="0" borderId="1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</cellXfs>
  <cellStyles count="6">
    <cellStyle name="xl30" xfId="3"/>
    <cellStyle name="xl32" xfId="1"/>
    <cellStyle name="xl41" xfId="4"/>
    <cellStyle name="xl42" xfId="5"/>
    <cellStyle name="xl45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opLeftCell="B1" zoomScaleSheetLayoutView="100" workbookViewId="0">
      <selection activeCell="H12" sqref="H12"/>
    </sheetView>
  </sheetViews>
  <sheetFormatPr defaultRowHeight="15"/>
  <cols>
    <col min="1" max="1" width="7.28515625" customWidth="1"/>
    <col min="2" max="2" width="14.7109375" customWidth="1"/>
    <col min="3" max="3" width="40.28515625" customWidth="1"/>
    <col min="4" max="4" width="12.5703125" customWidth="1"/>
    <col min="5" max="5" width="11.85546875" customWidth="1"/>
    <col min="6" max="6" width="9.140625" customWidth="1"/>
    <col min="7" max="7" width="10.42578125" customWidth="1"/>
  </cols>
  <sheetData>
    <row r="1" spans="1:15" ht="15.75">
      <c r="C1" s="276" t="s">
        <v>404</v>
      </c>
      <c r="D1" s="276"/>
      <c r="E1" s="276"/>
    </row>
    <row r="2" spans="1:15" ht="15.75">
      <c r="C2" s="276" t="s">
        <v>0</v>
      </c>
      <c r="D2" s="276"/>
      <c r="E2" s="276"/>
    </row>
    <row r="3" spans="1:15" ht="15.75">
      <c r="D3" s="276" t="s">
        <v>1</v>
      </c>
      <c r="E3" s="276"/>
    </row>
    <row r="4" spans="1:15" ht="15.75">
      <c r="C4" s="276" t="s">
        <v>2</v>
      </c>
      <c r="D4" s="276"/>
      <c r="E4" s="276"/>
    </row>
    <row r="5" spans="1:15" ht="15.75">
      <c r="C5" s="276" t="s">
        <v>878</v>
      </c>
      <c r="D5" s="276"/>
      <c r="E5" s="276"/>
    </row>
    <row r="6" spans="1:15" ht="15.75">
      <c r="D6" s="1"/>
      <c r="E6" s="1"/>
    </row>
    <row r="7" spans="1:15" s="73" customFormat="1" ht="41.25" customHeight="1">
      <c r="A7" s="275" t="s">
        <v>405</v>
      </c>
      <c r="B7" s="275"/>
      <c r="C7" s="275"/>
      <c r="D7" s="275"/>
      <c r="E7" s="275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5.75" hidden="1" customHeight="1">
      <c r="A8" s="275"/>
      <c r="B8" s="275"/>
      <c r="C8" s="275"/>
      <c r="D8" s="275"/>
      <c r="E8" s="275"/>
    </row>
    <row r="9" spans="1:15" ht="16.5">
      <c r="C9" s="74" t="s">
        <v>554</v>
      </c>
      <c r="D9" s="63"/>
      <c r="E9" s="63"/>
    </row>
    <row r="10" spans="1:15" ht="15.75">
      <c r="D10" s="278" t="s">
        <v>406</v>
      </c>
      <c r="E10" s="278"/>
    </row>
    <row r="11" spans="1:15" ht="40.5" customHeight="1">
      <c r="A11" s="279" t="s">
        <v>407</v>
      </c>
      <c r="B11" s="280"/>
      <c r="C11" s="283" t="s">
        <v>408</v>
      </c>
      <c r="D11" s="285" t="s">
        <v>409</v>
      </c>
      <c r="E11" s="287" t="s">
        <v>410</v>
      </c>
    </row>
    <row r="12" spans="1:15" ht="45" customHeight="1">
      <c r="A12" s="281"/>
      <c r="B12" s="282"/>
      <c r="C12" s="284"/>
      <c r="D12" s="286"/>
      <c r="E12" s="287"/>
    </row>
    <row r="13" spans="1:15">
      <c r="A13" s="288">
        <v>1</v>
      </c>
      <c r="B13" s="289"/>
      <c r="C13" s="64">
        <v>2</v>
      </c>
      <c r="D13" s="64">
        <v>3</v>
      </c>
      <c r="E13" s="64">
        <v>4</v>
      </c>
    </row>
    <row r="14" spans="1:15" ht="27" customHeight="1">
      <c r="A14" s="277" t="s">
        <v>411</v>
      </c>
      <c r="B14" s="277"/>
      <c r="C14" s="5" t="s">
        <v>412</v>
      </c>
      <c r="D14" s="170">
        <v>100</v>
      </c>
      <c r="E14" s="170">
        <v>0</v>
      </c>
    </row>
    <row r="15" spans="1:15" ht="66" customHeight="1">
      <c r="A15" s="277" t="s">
        <v>413</v>
      </c>
      <c r="B15" s="277"/>
      <c r="C15" s="5" t="s">
        <v>414</v>
      </c>
      <c r="D15" s="170">
        <v>100</v>
      </c>
      <c r="E15" s="170">
        <v>0</v>
      </c>
    </row>
    <row r="16" spans="1:15" ht="29.25" customHeight="1">
      <c r="A16" s="277" t="s">
        <v>415</v>
      </c>
      <c r="B16" s="277"/>
      <c r="C16" s="5" t="s">
        <v>416</v>
      </c>
      <c r="D16" s="170">
        <v>100</v>
      </c>
      <c r="E16" s="170">
        <v>0</v>
      </c>
    </row>
    <row r="17" spans="1:5" ht="41.25" customHeight="1">
      <c r="A17" s="277" t="s">
        <v>417</v>
      </c>
      <c r="B17" s="277"/>
      <c r="C17" s="4" t="s">
        <v>287</v>
      </c>
      <c r="D17" s="170">
        <v>100</v>
      </c>
      <c r="E17" s="170">
        <v>0</v>
      </c>
    </row>
    <row r="18" spans="1:5" ht="27.75" customHeight="1">
      <c r="A18" s="277" t="s">
        <v>418</v>
      </c>
      <c r="B18" s="277"/>
      <c r="C18" s="4" t="s">
        <v>300</v>
      </c>
      <c r="D18" s="170">
        <v>100</v>
      </c>
      <c r="E18" s="170">
        <v>0</v>
      </c>
    </row>
    <row r="19" spans="1:5" ht="28.5" customHeight="1">
      <c r="A19" s="277" t="s">
        <v>419</v>
      </c>
      <c r="B19" s="277"/>
      <c r="C19" s="5" t="s">
        <v>420</v>
      </c>
      <c r="D19" s="170">
        <v>100</v>
      </c>
      <c r="E19" s="170">
        <v>0</v>
      </c>
    </row>
  </sheetData>
  <mergeCells count="18">
    <mergeCell ref="A19:B19"/>
    <mergeCell ref="D10:E10"/>
    <mergeCell ref="A11:B12"/>
    <mergeCell ref="C11:C12"/>
    <mergeCell ref="D11:D12"/>
    <mergeCell ref="E11:E12"/>
    <mergeCell ref="A13:B13"/>
    <mergeCell ref="A14:B14"/>
    <mergeCell ref="A15:B15"/>
    <mergeCell ref="A16:B16"/>
    <mergeCell ref="A17:B17"/>
    <mergeCell ref="A18:B18"/>
    <mergeCell ref="A7:E8"/>
    <mergeCell ref="C1:E1"/>
    <mergeCell ref="C2:E2"/>
    <mergeCell ref="D3:E3"/>
    <mergeCell ref="C4:E4"/>
    <mergeCell ref="C5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2"/>
  <sheetViews>
    <sheetView view="pageBreakPreview" topLeftCell="A19" zoomScale="106" zoomScaleSheetLayoutView="106" workbookViewId="0">
      <selection activeCell="H27" sqref="H27"/>
    </sheetView>
  </sheetViews>
  <sheetFormatPr defaultRowHeight="15"/>
  <cols>
    <col min="1" max="1" width="8.5703125" customWidth="1"/>
    <col min="2" max="2" width="59" customWidth="1"/>
    <col min="3" max="3" width="14.28515625" customWidth="1"/>
    <col min="4" max="4" width="14.140625" customWidth="1"/>
  </cols>
  <sheetData>
    <row r="1" spans="1:4" ht="15.75">
      <c r="B1" s="278" t="s">
        <v>484</v>
      </c>
      <c r="C1" s="278"/>
      <c r="D1" s="278"/>
    </row>
    <row r="2" spans="1:4" ht="15.75">
      <c r="B2" s="278" t="s">
        <v>0</v>
      </c>
      <c r="C2" s="278"/>
      <c r="D2" s="278"/>
    </row>
    <row r="3" spans="1:4" ht="15.75">
      <c r="B3" s="278" t="s">
        <v>1</v>
      </c>
      <c r="C3" s="278"/>
      <c r="D3" s="278"/>
    </row>
    <row r="4" spans="1:4" ht="15.75">
      <c r="B4" s="278" t="s">
        <v>2</v>
      </c>
      <c r="C4" s="278"/>
      <c r="D4" s="278"/>
    </row>
    <row r="5" spans="1:4" ht="18.75">
      <c r="A5" s="2"/>
      <c r="B5" s="278" t="s">
        <v>878</v>
      </c>
      <c r="C5" s="278"/>
      <c r="D5" s="278"/>
    </row>
    <row r="6" spans="1:4" ht="9" customHeight="1">
      <c r="A6" s="2"/>
      <c r="B6" s="324"/>
      <c r="C6" s="324"/>
    </row>
    <row r="7" spans="1:4">
      <c r="A7" s="298" t="s">
        <v>22</v>
      </c>
      <c r="B7" s="325"/>
      <c r="C7" s="325"/>
    </row>
    <row r="8" spans="1:4" ht="31.5" customHeight="1">
      <c r="A8" s="298" t="s">
        <v>614</v>
      </c>
      <c r="B8" s="325"/>
      <c r="C8" s="325"/>
    </row>
    <row r="9" spans="1:4" ht="17.25" customHeight="1">
      <c r="A9" s="351" t="s">
        <v>502</v>
      </c>
      <c r="B9" s="351"/>
      <c r="C9" s="351"/>
      <c r="D9" s="351"/>
    </row>
    <row r="10" spans="1:4" ht="17.25" customHeight="1">
      <c r="A10" s="353"/>
      <c r="B10" s="311" t="s">
        <v>3</v>
      </c>
      <c r="C10" s="352" t="s">
        <v>340</v>
      </c>
      <c r="D10" s="352"/>
    </row>
    <row r="11" spans="1:4" ht="54" customHeight="1">
      <c r="A11" s="354"/>
      <c r="B11" s="312"/>
      <c r="C11" s="139" t="s">
        <v>516</v>
      </c>
      <c r="D11" s="139" t="s">
        <v>602</v>
      </c>
    </row>
    <row r="12" spans="1:4">
      <c r="A12" s="53" t="s">
        <v>42</v>
      </c>
      <c r="B12" s="54" t="s">
        <v>23</v>
      </c>
      <c r="C12" s="169">
        <f>C13+C14+C16+C17+C18+C19+C20</f>
        <v>27909976.199999999</v>
      </c>
      <c r="D12" s="169">
        <f>SUM(D13:D20)</f>
        <v>23291800.199999999</v>
      </c>
    </row>
    <row r="13" spans="1:4" s="6" customFormat="1" ht="27.75" customHeight="1">
      <c r="A13" s="57" t="s">
        <v>79</v>
      </c>
      <c r="B13" s="55" t="s">
        <v>80</v>
      </c>
      <c r="C13" s="176">
        <v>1486531</v>
      </c>
      <c r="D13" s="176">
        <v>1486531</v>
      </c>
    </row>
    <row r="14" spans="1:4" ht="29.25" customHeight="1">
      <c r="A14" s="350" t="s">
        <v>43</v>
      </c>
      <c r="B14" s="349" t="s">
        <v>224</v>
      </c>
      <c r="C14" s="177">
        <v>875936</v>
      </c>
      <c r="D14" s="177">
        <v>875936</v>
      </c>
    </row>
    <row r="15" spans="1:4" ht="15" hidden="1" customHeight="1">
      <c r="A15" s="350"/>
      <c r="B15" s="349"/>
      <c r="C15" s="176"/>
      <c r="D15" s="176"/>
    </row>
    <row r="16" spans="1:4" ht="41.25" customHeight="1">
      <c r="A16" s="31" t="s">
        <v>44</v>
      </c>
      <c r="B16" s="27" t="s">
        <v>225</v>
      </c>
      <c r="C16" s="178">
        <v>15934048</v>
      </c>
      <c r="D16" s="178">
        <v>15934048</v>
      </c>
    </row>
    <row r="17" spans="1:4">
      <c r="A17" s="57" t="s">
        <v>77</v>
      </c>
      <c r="B17" s="55" t="s">
        <v>78</v>
      </c>
      <c r="C17" s="176">
        <v>2110</v>
      </c>
      <c r="D17" s="176"/>
    </row>
    <row r="18" spans="1:4" ht="29.25" customHeight="1">
      <c r="A18" s="57" t="s">
        <v>45</v>
      </c>
      <c r="B18" s="55" t="s">
        <v>24</v>
      </c>
      <c r="C18" s="177">
        <v>3930074</v>
      </c>
      <c r="D18" s="177">
        <v>3930074</v>
      </c>
    </row>
    <row r="19" spans="1:4">
      <c r="A19" s="57" t="s">
        <v>46</v>
      </c>
      <c r="B19" s="55" t="s">
        <v>25</v>
      </c>
      <c r="C19" s="176">
        <v>2659889</v>
      </c>
      <c r="D19" s="176">
        <v>643823</v>
      </c>
    </row>
    <row r="20" spans="1:4">
      <c r="A20" s="57" t="s">
        <v>47</v>
      </c>
      <c r="B20" s="55" t="s">
        <v>26</v>
      </c>
      <c r="C20" s="176">
        <v>3021388.2</v>
      </c>
      <c r="D20" s="176">
        <v>421388.2</v>
      </c>
    </row>
    <row r="21" spans="1:4" ht="16.5" customHeight="1">
      <c r="A21" s="346" t="s">
        <v>48</v>
      </c>
      <c r="B21" s="347" t="s">
        <v>27</v>
      </c>
      <c r="C21" s="348">
        <f t="shared" ref="C21" si="0">C23</f>
        <v>6208482</v>
      </c>
      <c r="D21" s="348">
        <f>D23</f>
        <v>6250795</v>
      </c>
    </row>
    <row r="22" spans="1:4" ht="15" hidden="1" customHeight="1">
      <c r="A22" s="346"/>
      <c r="B22" s="347"/>
      <c r="C22" s="348"/>
      <c r="D22" s="348"/>
    </row>
    <row r="23" spans="1:4" ht="26.25" customHeight="1">
      <c r="A23" s="57" t="s">
        <v>49</v>
      </c>
      <c r="B23" s="349" t="s">
        <v>28</v>
      </c>
      <c r="C23" s="177">
        <v>6208482</v>
      </c>
      <c r="D23" s="295">
        <v>6250795</v>
      </c>
    </row>
    <row r="24" spans="1:4" ht="15" hidden="1" customHeight="1">
      <c r="A24" s="57"/>
      <c r="B24" s="349"/>
      <c r="C24" s="176"/>
      <c r="D24" s="295"/>
    </row>
    <row r="25" spans="1:4" ht="14.25" customHeight="1">
      <c r="A25" s="53" t="s">
        <v>50</v>
      </c>
      <c r="B25" s="54" t="s">
        <v>29</v>
      </c>
      <c r="C25" s="169">
        <f t="shared" ref="C25" si="1">C26+C27+C28</f>
        <v>7245406.1600000001</v>
      </c>
      <c r="D25" s="169">
        <f>D26+D27+D28</f>
        <v>7255706.1600000001</v>
      </c>
    </row>
    <row r="26" spans="1:4">
      <c r="A26" s="57" t="s">
        <v>51</v>
      </c>
      <c r="B26" s="55" t="s">
        <v>30</v>
      </c>
      <c r="C26" s="176">
        <v>3303</v>
      </c>
      <c r="D26" s="176">
        <v>3303</v>
      </c>
    </row>
    <row r="27" spans="1:4">
      <c r="A27" s="57" t="s">
        <v>52</v>
      </c>
      <c r="B27" s="55" t="s">
        <v>31</v>
      </c>
      <c r="C27" s="176">
        <v>5985403.1600000001</v>
      </c>
      <c r="D27" s="176">
        <v>5985403.1600000001</v>
      </c>
    </row>
    <row r="28" spans="1:4">
      <c r="A28" s="57" t="s">
        <v>53</v>
      </c>
      <c r="B28" s="55" t="s">
        <v>32</v>
      </c>
      <c r="C28" s="176">
        <v>1256700</v>
      </c>
      <c r="D28" s="166">
        <v>1267000</v>
      </c>
    </row>
    <row r="29" spans="1:4">
      <c r="A29" s="53" t="s">
        <v>227</v>
      </c>
      <c r="B29" s="54" t="s">
        <v>226</v>
      </c>
      <c r="C29" s="169">
        <f t="shared" ref="C29" si="2">C30+C31+C32</f>
        <v>9915510</v>
      </c>
      <c r="D29" s="169">
        <f>D30+D31+D32</f>
        <v>8409310</v>
      </c>
    </row>
    <row r="30" spans="1:4">
      <c r="A30" s="57" t="s">
        <v>221</v>
      </c>
      <c r="B30" s="55" t="s">
        <v>228</v>
      </c>
      <c r="C30" s="179">
        <v>1123100</v>
      </c>
      <c r="D30" s="179">
        <v>1123100</v>
      </c>
    </row>
    <row r="31" spans="1:4">
      <c r="A31" s="57" t="s">
        <v>220</v>
      </c>
      <c r="B31" s="55" t="s">
        <v>229</v>
      </c>
      <c r="C31" s="176">
        <v>7343910</v>
      </c>
      <c r="D31" s="166">
        <v>5837710</v>
      </c>
    </row>
    <row r="32" spans="1:4">
      <c r="A32" s="57" t="s">
        <v>222</v>
      </c>
      <c r="B32" s="55" t="s">
        <v>230</v>
      </c>
      <c r="C32" s="176">
        <v>1448500</v>
      </c>
      <c r="D32" s="166">
        <v>1448500</v>
      </c>
    </row>
    <row r="33" spans="1:4">
      <c r="A33" s="53" t="s">
        <v>54</v>
      </c>
      <c r="B33" s="25" t="s">
        <v>72</v>
      </c>
      <c r="C33" s="169">
        <f t="shared" ref="C33" si="3">C34+C35+C37+C38+C36</f>
        <v>129960542</v>
      </c>
      <c r="D33" s="169">
        <f>D34+D35+D37+D38+D36</f>
        <v>130430444</v>
      </c>
    </row>
    <row r="34" spans="1:4">
      <c r="A34" s="57" t="s">
        <v>55</v>
      </c>
      <c r="B34" s="29" t="s">
        <v>33</v>
      </c>
      <c r="C34" s="176">
        <v>17351109</v>
      </c>
      <c r="D34" s="176">
        <v>17355685</v>
      </c>
    </row>
    <row r="35" spans="1:4">
      <c r="A35" s="57" t="s">
        <v>56</v>
      </c>
      <c r="B35" s="29" t="s">
        <v>34</v>
      </c>
      <c r="C35" s="176">
        <v>95271361</v>
      </c>
      <c r="D35" s="176">
        <v>95593353</v>
      </c>
    </row>
    <row r="36" spans="1:4">
      <c r="A36" s="57" t="s">
        <v>239</v>
      </c>
      <c r="B36" s="29" t="s">
        <v>240</v>
      </c>
      <c r="C36" s="176">
        <v>5432239</v>
      </c>
      <c r="D36" s="176">
        <v>5475573</v>
      </c>
    </row>
    <row r="37" spans="1:4">
      <c r="A37" s="57" t="s">
        <v>57</v>
      </c>
      <c r="B37" s="29" t="s">
        <v>195</v>
      </c>
      <c r="C37" s="176">
        <v>1007600</v>
      </c>
      <c r="D37" s="176">
        <v>1007600</v>
      </c>
    </row>
    <row r="38" spans="1:4">
      <c r="A38" s="57" t="s">
        <v>58</v>
      </c>
      <c r="B38" s="29" t="s">
        <v>35</v>
      </c>
      <c r="C38" s="176">
        <v>10898233</v>
      </c>
      <c r="D38" s="176">
        <v>10998233</v>
      </c>
    </row>
    <row r="39" spans="1:4">
      <c r="A39" s="53" t="s">
        <v>59</v>
      </c>
      <c r="B39" s="25" t="s">
        <v>154</v>
      </c>
      <c r="C39" s="169">
        <f t="shared" ref="C39" si="4">C40+C41</f>
        <v>8681375</v>
      </c>
      <c r="D39" s="169">
        <f>D40+D41</f>
        <v>8773320</v>
      </c>
    </row>
    <row r="40" spans="1:4">
      <c r="A40" s="57" t="s">
        <v>60</v>
      </c>
      <c r="B40" s="29" t="s">
        <v>36</v>
      </c>
      <c r="C40" s="176">
        <v>6824022</v>
      </c>
      <c r="D40" s="166">
        <v>6915967</v>
      </c>
    </row>
    <row r="41" spans="1:4">
      <c r="A41" s="57" t="s">
        <v>152</v>
      </c>
      <c r="B41" s="29" t="s">
        <v>153</v>
      </c>
      <c r="C41" s="176">
        <v>1857353</v>
      </c>
      <c r="D41" s="176">
        <v>1857353</v>
      </c>
    </row>
    <row r="42" spans="1:4">
      <c r="A42" s="53" t="s">
        <v>61</v>
      </c>
      <c r="B42" s="25" t="s">
        <v>37</v>
      </c>
      <c r="C42" s="169">
        <f t="shared" ref="C42" si="5">C43+C45+C44</f>
        <v>5338539.13</v>
      </c>
      <c r="D42" s="169">
        <f>D43+D45+D44</f>
        <v>2953995.13</v>
      </c>
    </row>
    <row r="43" spans="1:4">
      <c r="A43" s="57" t="s">
        <v>62</v>
      </c>
      <c r="B43" s="29" t="s">
        <v>38</v>
      </c>
      <c r="C43" s="176">
        <v>1516400</v>
      </c>
      <c r="D43" s="176">
        <v>1516400</v>
      </c>
    </row>
    <row r="44" spans="1:4">
      <c r="A44" s="57" t="s">
        <v>190</v>
      </c>
      <c r="B44" s="29" t="s">
        <v>191</v>
      </c>
      <c r="C44" s="176"/>
      <c r="D44" s="166"/>
    </row>
    <row r="45" spans="1:4">
      <c r="A45" s="57" t="s">
        <v>63</v>
      </c>
      <c r="B45" s="29" t="s">
        <v>39</v>
      </c>
      <c r="C45" s="176">
        <v>3822139.13</v>
      </c>
      <c r="D45" s="166">
        <v>1437595.13</v>
      </c>
    </row>
    <row r="46" spans="1:4">
      <c r="A46" s="53" t="s">
        <v>64</v>
      </c>
      <c r="B46" s="25" t="s">
        <v>40</v>
      </c>
      <c r="C46" s="180">
        <f>C47+C48</f>
        <v>512100</v>
      </c>
      <c r="D46" s="169">
        <f>D47+D48</f>
        <v>512100</v>
      </c>
    </row>
    <row r="47" spans="1:4">
      <c r="A47" s="129" t="s">
        <v>542</v>
      </c>
      <c r="B47" s="134" t="s">
        <v>551</v>
      </c>
      <c r="C47" s="176">
        <v>330000</v>
      </c>
      <c r="D47" s="166">
        <v>330000</v>
      </c>
    </row>
    <row r="48" spans="1:4">
      <c r="A48" s="163" t="s">
        <v>652</v>
      </c>
      <c r="B48" s="137" t="s">
        <v>653</v>
      </c>
      <c r="C48" s="176">
        <v>182100</v>
      </c>
      <c r="D48" s="166">
        <v>182100</v>
      </c>
    </row>
    <row r="49" spans="1:4" ht="21.75" customHeight="1">
      <c r="A49" s="53"/>
      <c r="B49" s="25" t="s">
        <v>41</v>
      </c>
      <c r="C49" s="169">
        <f>C12+C21+C25+C29+C33+C39+C42+C46</f>
        <v>195771930.49000001</v>
      </c>
      <c r="D49" s="169">
        <f>D12+D21+D25+D33+D39+D42+D46+D29</f>
        <v>187877470.49000001</v>
      </c>
    </row>
    <row r="51" spans="1:4">
      <c r="B51" s="56"/>
    </row>
    <row r="52" spans="1:4" ht="51.75" customHeight="1">
      <c r="B52" s="26"/>
    </row>
  </sheetData>
  <mergeCells count="20">
    <mergeCell ref="A7:C7"/>
    <mergeCell ref="B1:D1"/>
    <mergeCell ref="B2:D2"/>
    <mergeCell ref="B3:D3"/>
    <mergeCell ref="B4:D4"/>
    <mergeCell ref="B5:D5"/>
    <mergeCell ref="B6:C6"/>
    <mergeCell ref="A8:C8"/>
    <mergeCell ref="A9:D9"/>
    <mergeCell ref="A14:A15"/>
    <mergeCell ref="B14:B15"/>
    <mergeCell ref="C10:D10"/>
    <mergeCell ref="B10:B11"/>
    <mergeCell ref="A10:A11"/>
    <mergeCell ref="A21:A22"/>
    <mergeCell ref="B21:B22"/>
    <mergeCell ref="C21:C22"/>
    <mergeCell ref="D21:D22"/>
    <mergeCell ref="B23:B24"/>
    <mergeCell ref="D23:D24"/>
  </mergeCells>
  <pageMargins left="0.7" right="0.7" top="0.75" bottom="0.75" header="0.3" footer="0.3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83"/>
  <sheetViews>
    <sheetView view="pageBreakPreview" zoomScale="115" zoomScaleSheetLayoutView="115" workbookViewId="0">
      <selection activeCell="I12" sqref="I12"/>
    </sheetView>
  </sheetViews>
  <sheetFormatPr defaultRowHeight="15"/>
  <cols>
    <col min="1" max="1" width="73.140625" customWidth="1"/>
    <col min="2" max="2" width="4" customWidth="1"/>
    <col min="3" max="3" width="4.85546875" customWidth="1"/>
    <col min="4" max="4" width="10.85546875" customWidth="1"/>
    <col min="5" max="5" width="4.28515625" customWidth="1"/>
    <col min="6" max="6" width="15.140625" customWidth="1"/>
    <col min="7" max="7" width="0.140625" hidden="1" customWidth="1"/>
  </cols>
  <sheetData>
    <row r="1" spans="1:7" ht="15.75" customHeight="1">
      <c r="D1" s="278" t="s">
        <v>196</v>
      </c>
      <c r="E1" s="278"/>
      <c r="F1" s="278"/>
      <c r="G1" s="278"/>
    </row>
    <row r="2" spans="1:7" ht="15.75" customHeight="1">
      <c r="D2" s="278" t="s">
        <v>0</v>
      </c>
      <c r="E2" s="278"/>
      <c r="F2" s="278"/>
      <c r="G2" s="278"/>
    </row>
    <row r="3" spans="1:7" ht="15.75" customHeight="1">
      <c r="D3" s="278" t="s">
        <v>1</v>
      </c>
      <c r="E3" s="278"/>
      <c r="F3" s="278"/>
      <c r="G3" s="278"/>
    </row>
    <row r="4" spans="1:7" ht="18.75" customHeight="1">
      <c r="A4" s="2"/>
      <c r="D4" s="278" t="s">
        <v>2</v>
      </c>
      <c r="E4" s="278"/>
      <c r="F4" s="278"/>
      <c r="G4" s="278"/>
    </row>
    <row r="5" spans="1:7" ht="18.75" customHeight="1">
      <c r="A5" s="2"/>
      <c r="C5" s="278" t="s">
        <v>878</v>
      </c>
      <c r="D5" s="278"/>
      <c r="E5" s="278"/>
      <c r="F5" s="278"/>
      <c r="G5" s="278"/>
    </row>
    <row r="6" spans="1:7" ht="18.75">
      <c r="A6" s="2"/>
    </row>
    <row r="7" spans="1:7">
      <c r="A7" s="298" t="s">
        <v>71</v>
      </c>
      <c r="B7" s="325"/>
      <c r="C7" s="325"/>
      <c r="D7" s="325"/>
      <c r="E7" s="325"/>
      <c r="F7" s="325"/>
    </row>
    <row r="8" spans="1:7">
      <c r="A8" s="298" t="s">
        <v>615</v>
      </c>
      <c r="B8" s="325"/>
      <c r="C8" s="325"/>
      <c r="D8" s="325"/>
      <c r="E8" s="325"/>
      <c r="F8" s="325"/>
    </row>
    <row r="9" spans="1:7" ht="15.75">
      <c r="A9" s="3"/>
    </row>
    <row r="10" spans="1:7" ht="23.25" customHeight="1">
      <c r="A10" s="188"/>
      <c r="B10" s="189"/>
      <c r="C10" s="189"/>
      <c r="D10" s="189"/>
      <c r="E10" s="356" t="s">
        <v>502</v>
      </c>
      <c r="F10" s="356"/>
      <c r="G10" s="356"/>
    </row>
    <row r="11" spans="1:7" ht="63.75" customHeight="1">
      <c r="A11" s="358"/>
      <c r="B11" s="358" t="s">
        <v>75</v>
      </c>
      <c r="C11" s="358" t="s">
        <v>65</v>
      </c>
      <c r="D11" s="355" t="s">
        <v>10</v>
      </c>
      <c r="E11" s="355" t="s">
        <v>66</v>
      </c>
      <c r="F11" s="355" t="s">
        <v>616</v>
      </c>
      <c r="G11" s="357"/>
    </row>
    <row r="12" spans="1:7" ht="33" customHeight="1">
      <c r="A12" s="358"/>
      <c r="B12" s="358"/>
      <c r="C12" s="358"/>
      <c r="D12" s="355"/>
      <c r="E12" s="355"/>
      <c r="F12" s="355"/>
      <c r="G12" s="357"/>
    </row>
    <row r="13" spans="1:7" ht="33" customHeight="1">
      <c r="A13" s="358"/>
      <c r="B13" s="358"/>
      <c r="C13" s="358"/>
      <c r="D13" s="355"/>
      <c r="E13" s="355"/>
      <c r="F13" s="355"/>
      <c r="G13" s="357"/>
    </row>
    <row r="14" spans="1:7" ht="15.75">
      <c r="A14" s="190" t="s">
        <v>67</v>
      </c>
      <c r="B14" s="104" t="s">
        <v>69</v>
      </c>
      <c r="C14" s="191"/>
      <c r="D14" s="192"/>
      <c r="E14" s="192"/>
      <c r="F14" s="193">
        <f>F15+F16+F17+F18+F19+F20+F22+F23+F26+F29+F30+F31+F32+F33+F34+F35+F36+F37+F38+F39+F40+F41+F42+F43+F44+F45+F46+F47+F51+F53+F21+F24+F25+F48+F54+F52+F27+F28+F49+F50</f>
        <v>33858557.909999996</v>
      </c>
      <c r="G14" s="194" t="e">
        <f>G15+G16+G17+#REF!+G18+G19+G20+#REF!+G22+G23+G26+G29+G30+G31+#REF!+G32+G33+G34+G35+G36+G37+G38+G39+G40+G41+#REF!+#REF!+#REF!+G42+G43+G44+G45+G46+#REF!+G47+G48+#REF!+#REF!+#REF!+G51+#REF!+#REF!+#REF!+G53+#REF!+#REF!</f>
        <v>#REF!</v>
      </c>
    </row>
    <row r="15" spans="1:7" ht="56.25" customHeight="1">
      <c r="A15" s="96" t="s">
        <v>132</v>
      </c>
      <c r="B15" s="269" t="s">
        <v>69</v>
      </c>
      <c r="C15" s="195" t="s">
        <v>79</v>
      </c>
      <c r="D15" s="33">
        <v>4190000250</v>
      </c>
      <c r="E15" s="33">
        <v>100</v>
      </c>
      <c r="F15" s="173">
        <v>1486531</v>
      </c>
      <c r="G15" s="196"/>
    </row>
    <row r="16" spans="1:7" ht="53.25" customHeight="1">
      <c r="A16" s="34" t="s">
        <v>133</v>
      </c>
      <c r="B16" s="269" t="s">
        <v>69</v>
      </c>
      <c r="C16" s="269" t="s">
        <v>44</v>
      </c>
      <c r="D16" s="33">
        <v>4190000280</v>
      </c>
      <c r="E16" s="270">
        <v>100</v>
      </c>
      <c r="F16" s="173">
        <v>13236529</v>
      </c>
      <c r="G16" s="196"/>
    </row>
    <row r="17" spans="1:7" ht="28.5" customHeight="1">
      <c r="A17" s="34" t="s">
        <v>176</v>
      </c>
      <c r="B17" s="269" t="s">
        <v>69</v>
      </c>
      <c r="C17" s="269" t="s">
        <v>44</v>
      </c>
      <c r="D17" s="33">
        <v>4190000280</v>
      </c>
      <c r="E17" s="270">
        <v>200</v>
      </c>
      <c r="F17" s="173">
        <v>2309444</v>
      </c>
      <c r="G17" s="196"/>
    </row>
    <row r="18" spans="1:7" ht="40.5" customHeight="1">
      <c r="A18" s="34" t="s">
        <v>17</v>
      </c>
      <c r="B18" s="269" t="s">
        <v>69</v>
      </c>
      <c r="C18" s="269" t="s">
        <v>44</v>
      </c>
      <c r="D18" s="33">
        <v>4190000280</v>
      </c>
      <c r="E18" s="270">
        <v>800</v>
      </c>
      <c r="F18" s="173">
        <v>25400</v>
      </c>
      <c r="G18" s="196"/>
    </row>
    <row r="19" spans="1:7" ht="63" customHeight="1">
      <c r="A19" s="98" t="s">
        <v>128</v>
      </c>
      <c r="B19" s="269" t="s">
        <v>69</v>
      </c>
      <c r="C19" s="269" t="s">
        <v>44</v>
      </c>
      <c r="D19" s="33">
        <v>1110180360</v>
      </c>
      <c r="E19" s="270">
        <v>100</v>
      </c>
      <c r="F19" s="173">
        <v>341800</v>
      </c>
      <c r="G19" s="196"/>
    </row>
    <row r="20" spans="1:7" ht="41.25" customHeight="1">
      <c r="A20" s="98" t="s">
        <v>171</v>
      </c>
      <c r="B20" s="269" t="s">
        <v>69</v>
      </c>
      <c r="C20" s="269" t="s">
        <v>44</v>
      </c>
      <c r="D20" s="33">
        <v>1110180360</v>
      </c>
      <c r="E20" s="270">
        <v>200</v>
      </c>
      <c r="F20" s="173">
        <v>49709.55</v>
      </c>
      <c r="G20" s="196"/>
    </row>
    <row r="21" spans="1:7" ht="38.25" customHeight="1">
      <c r="A21" s="125" t="s">
        <v>664</v>
      </c>
      <c r="B21" s="269" t="s">
        <v>69</v>
      </c>
      <c r="C21" s="269" t="s">
        <v>77</v>
      </c>
      <c r="D21" s="33">
        <v>4490051200</v>
      </c>
      <c r="E21" s="100">
        <v>200</v>
      </c>
      <c r="F21" s="181">
        <v>2010</v>
      </c>
      <c r="G21" s="196"/>
    </row>
    <row r="22" spans="1:7" ht="38.25" customHeight="1">
      <c r="A22" s="98" t="s">
        <v>248</v>
      </c>
      <c r="B22" s="269" t="s">
        <v>69</v>
      </c>
      <c r="C22" s="269" t="s">
        <v>47</v>
      </c>
      <c r="D22" s="269" t="s">
        <v>381</v>
      </c>
      <c r="E22" s="100">
        <v>200</v>
      </c>
      <c r="F22" s="181">
        <v>100000</v>
      </c>
      <c r="G22" s="197"/>
    </row>
    <row r="23" spans="1:7" ht="38.25" customHeight="1">
      <c r="A23" s="34" t="s">
        <v>392</v>
      </c>
      <c r="B23" s="269" t="s">
        <v>69</v>
      </c>
      <c r="C23" s="269" t="s">
        <v>47</v>
      </c>
      <c r="D23" s="269" t="s">
        <v>386</v>
      </c>
      <c r="E23" s="270">
        <v>200</v>
      </c>
      <c r="F23" s="173">
        <v>430000</v>
      </c>
      <c r="G23" s="196"/>
    </row>
    <row r="24" spans="1:7" ht="42.75" customHeight="1">
      <c r="A24" s="119" t="s">
        <v>394</v>
      </c>
      <c r="B24" s="269" t="s">
        <v>69</v>
      </c>
      <c r="C24" s="269" t="s">
        <v>47</v>
      </c>
      <c r="D24" s="269" t="s">
        <v>393</v>
      </c>
      <c r="E24" s="270">
        <v>200</v>
      </c>
      <c r="F24" s="173">
        <v>200000</v>
      </c>
      <c r="G24" s="196"/>
    </row>
    <row r="25" spans="1:7" ht="25.5" customHeight="1">
      <c r="A25" s="34" t="s">
        <v>487</v>
      </c>
      <c r="B25" s="269" t="s">
        <v>69</v>
      </c>
      <c r="C25" s="269" t="s">
        <v>47</v>
      </c>
      <c r="D25" s="99" t="s">
        <v>488</v>
      </c>
      <c r="E25" s="270">
        <v>200</v>
      </c>
      <c r="F25" s="173">
        <v>40000</v>
      </c>
      <c r="G25" s="198">
        <v>40</v>
      </c>
    </row>
    <row r="26" spans="1:7" ht="38.25" customHeight="1">
      <c r="A26" s="98" t="s">
        <v>170</v>
      </c>
      <c r="B26" s="269" t="s">
        <v>69</v>
      </c>
      <c r="C26" s="269" t="s">
        <v>47</v>
      </c>
      <c r="D26" s="269" t="s">
        <v>389</v>
      </c>
      <c r="E26" s="270">
        <v>200</v>
      </c>
      <c r="F26" s="173">
        <v>460000</v>
      </c>
      <c r="G26" s="196"/>
    </row>
    <row r="27" spans="1:7" ht="39.75" customHeight="1">
      <c r="A27" s="106" t="s">
        <v>804</v>
      </c>
      <c r="B27" s="269" t="s">
        <v>69</v>
      </c>
      <c r="C27" s="269" t="s">
        <v>47</v>
      </c>
      <c r="D27" s="99" t="s">
        <v>641</v>
      </c>
      <c r="E27" s="270">
        <v>200</v>
      </c>
      <c r="F27" s="173">
        <v>40000</v>
      </c>
      <c r="G27" s="196"/>
    </row>
    <row r="28" spans="1:7" ht="40.5" customHeight="1">
      <c r="A28" s="106" t="s">
        <v>803</v>
      </c>
      <c r="B28" s="269" t="s">
        <v>69</v>
      </c>
      <c r="C28" s="269" t="s">
        <v>47</v>
      </c>
      <c r="D28" s="99" t="s">
        <v>648</v>
      </c>
      <c r="E28" s="270">
        <v>200</v>
      </c>
      <c r="F28" s="173">
        <v>10000</v>
      </c>
      <c r="G28" s="196"/>
    </row>
    <row r="29" spans="1:7" ht="28.5" customHeight="1">
      <c r="A29" s="98" t="s">
        <v>173</v>
      </c>
      <c r="B29" s="269" t="s">
        <v>69</v>
      </c>
      <c r="C29" s="269" t="s">
        <v>47</v>
      </c>
      <c r="D29" s="33">
        <v>1410100700</v>
      </c>
      <c r="E29" s="270">
        <v>200</v>
      </c>
      <c r="F29" s="173">
        <v>20000</v>
      </c>
      <c r="G29" s="196"/>
    </row>
    <row r="30" spans="1:7" ht="42.75" customHeight="1">
      <c r="A30" s="98" t="s">
        <v>184</v>
      </c>
      <c r="B30" s="269" t="s">
        <v>69</v>
      </c>
      <c r="C30" s="269" t="s">
        <v>47</v>
      </c>
      <c r="D30" s="33">
        <v>1410100710</v>
      </c>
      <c r="E30" s="270">
        <v>200</v>
      </c>
      <c r="F30" s="173">
        <v>30000</v>
      </c>
      <c r="G30" s="196"/>
    </row>
    <row r="31" spans="1:7" ht="40.5" customHeight="1">
      <c r="A31" s="34" t="s">
        <v>835</v>
      </c>
      <c r="B31" s="269" t="s">
        <v>69</v>
      </c>
      <c r="C31" s="269" t="s">
        <v>47</v>
      </c>
      <c r="D31" s="33">
        <v>4290020100</v>
      </c>
      <c r="E31" s="270">
        <v>200</v>
      </c>
      <c r="F31" s="181">
        <v>2000000</v>
      </c>
      <c r="G31" s="196"/>
    </row>
    <row r="32" spans="1:7" ht="30" customHeight="1">
      <c r="A32" s="34" t="s">
        <v>189</v>
      </c>
      <c r="B32" s="269" t="s">
        <v>69</v>
      </c>
      <c r="C32" s="269" t="s">
        <v>47</v>
      </c>
      <c r="D32" s="33">
        <v>4290020120</v>
      </c>
      <c r="E32" s="270">
        <v>800</v>
      </c>
      <c r="F32" s="181">
        <v>28500</v>
      </c>
      <c r="G32" s="196"/>
    </row>
    <row r="33" spans="1:7" ht="38.25" customHeight="1">
      <c r="A33" s="34" t="s">
        <v>179</v>
      </c>
      <c r="B33" s="269" t="s">
        <v>69</v>
      </c>
      <c r="C33" s="269" t="s">
        <v>47</v>
      </c>
      <c r="D33" s="33">
        <v>4290020140</v>
      </c>
      <c r="E33" s="270">
        <v>200</v>
      </c>
      <c r="F33" s="181">
        <v>100000</v>
      </c>
      <c r="G33" s="196"/>
    </row>
    <row r="34" spans="1:7" ht="38.25" customHeight="1">
      <c r="A34" s="96" t="s">
        <v>836</v>
      </c>
      <c r="B34" s="269" t="s">
        <v>69</v>
      </c>
      <c r="C34" s="269" t="s">
        <v>47</v>
      </c>
      <c r="D34" s="33">
        <v>4290007030</v>
      </c>
      <c r="E34" s="270">
        <v>300</v>
      </c>
      <c r="F34" s="181">
        <v>10000</v>
      </c>
      <c r="G34" s="196"/>
    </row>
    <row r="35" spans="1:7" ht="41.25" customHeight="1">
      <c r="A35" s="34" t="s">
        <v>183</v>
      </c>
      <c r="B35" s="269" t="s">
        <v>69</v>
      </c>
      <c r="C35" s="269" t="s">
        <v>47</v>
      </c>
      <c r="D35" s="33">
        <v>4390080350</v>
      </c>
      <c r="E35" s="270">
        <v>200</v>
      </c>
      <c r="F35" s="181">
        <v>6388.2</v>
      </c>
      <c r="G35" s="196"/>
    </row>
    <row r="36" spans="1:7" ht="39.75" customHeight="1">
      <c r="A36" s="34" t="s">
        <v>180</v>
      </c>
      <c r="B36" s="269" t="s">
        <v>69</v>
      </c>
      <c r="C36" s="269" t="s">
        <v>49</v>
      </c>
      <c r="D36" s="33">
        <v>4290020150</v>
      </c>
      <c r="E36" s="270">
        <v>200</v>
      </c>
      <c r="F36" s="181">
        <v>330000</v>
      </c>
      <c r="G36" s="196"/>
    </row>
    <row r="37" spans="1:7" ht="66.75" customHeight="1">
      <c r="A37" s="105" t="s">
        <v>662</v>
      </c>
      <c r="B37" s="269" t="s">
        <v>69</v>
      </c>
      <c r="C37" s="269" t="s">
        <v>51</v>
      </c>
      <c r="D37" s="33">
        <v>4390080370</v>
      </c>
      <c r="E37" s="270">
        <v>200</v>
      </c>
      <c r="F37" s="181">
        <v>6606</v>
      </c>
      <c r="G37" s="196"/>
    </row>
    <row r="38" spans="1:7" ht="80.25" customHeight="1">
      <c r="A38" s="105" t="s">
        <v>663</v>
      </c>
      <c r="B38" s="269" t="s">
        <v>69</v>
      </c>
      <c r="C38" s="269" t="s">
        <v>51</v>
      </c>
      <c r="D38" s="33">
        <v>4390082400</v>
      </c>
      <c r="E38" s="270">
        <v>200</v>
      </c>
      <c r="F38" s="173">
        <v>228137</v>
      </c>
      <c r="G38" s="196"/>
    </row>
    <row r="39" spans="1:7" ht="81.75" customHeight="1">
      <c r="A39" s="32" t="s">
        <v>201</v>
      </c>
      <c r="B39" s="269" t="s">
        <v>69</v>
      </c>
      <c r="C39" s="269" t="s">
        <v>52</v>
      </c>
      <c r="D39" s="33">
        <v>1620120300</v>
      </c>
      <c r="E39" s="270">
        <v>200</v>
      </c>
      <c r="F39" s="181">
        <v>500000</v>
      </c>
      <c r="G39" s="196"/>
    </row>
    <row r="40" spans="1:7" ht="39.75" customHeight="1">
      <c r="A40" s="32" t="s">
        <v>219</v>
      </c>
      <c r="B40" s="269" t="s">
        <v>69</v>
      </c>
      <c r="C40" s="269" t="s">
        <v>52</v>
      </c>
      <c r="D40" s="33">
        <v>1720120410</v>
      </c>
      <c r="E40" s="270">
        <v>200</v>
      </c>
      <c r="F40" s="173">
        <v>3182403.16</v>
      </c>
      <c r="G40" s="196"/>
    </row>
    <row r="41" spans="1:7" ht="31.5" customHeight="1">
      <c r="A41" s="98" t="s">
        <v>249</v>
      </c>
      <c r="B41" s="269" t="s">
        <v>69</v>
      </c>
      <c r="C41" s="269" t="s">
        <v>53</v>
      </c>
      <c r="D41" s="99" t="s">
        <v>399</v>
      </c>
      <c r="E41" s="270">
        <v>200</v>
      </c>
      <c r="F41" s="181">
        <v>550000</v>
      </c>
      <c r="G41" s="196"/>
    </row>
    <row r="42" spans="1:7" ht="30.75" customHeight="1">
      <c r="A42" s="98" t="s">
        <v>820</v>
      </c>
      <c r="B42" s="269" t="s">
        <v>69</v>
      </c>
      <c r="C42" s="269" t="s">
        <v>53</v>
      </c>
      <c r="D42" s="99" t="s">
        <v>805</v>
      </c>
      <c r="E42" s="270">
        <v>200</v>
      </c>
      <c r="F42" s="181">
        <v>149000</v>
      </c>
      <c r="G42" s="199" t="s">
        <v>238</v>
      </c>
    </row>
    <row r="43" spans="1:7" ht="52.5" customHeight="1">
      <c r="A43" s="96" t="s">
        <v>182</v>
      </c>
      <c r="B43" s="269" t="s">
        <v>69</v>
      </c>
      <c r="C43" s="269" t="s">
        <v>53</v>
      </c>
      <c r="D43" s="33">
        <v>4290020160</v>
      </c>
      <c r="E43" s="270">
        <v>200</v>
      </c>
      <c r="F43" s="173">
        <v>725000</v>
      </c>
      <c r="G43" s="196"/>
    </row>
    <row r="44" spans="1:7" ht="30" customHeight="1">
      <c r="A44" s="34" t="s">
        <v>197</v>
      </c>
      <c r="B44" s="269" t="s">
        <v>69</v>
      </c>
      <c r="C44" s="269" t="s">
        <v>53</v>
      </c>
      <c r="D44" s="33">
        <v>4290020180</v>
      </c>
      <c r="E44" s="270">
        <v>200</v>
      </c>
      <c r="F44" s="181">
        <v>400000</v>
      </c>
      <c r="G44" s="196"/>
    </row>
    <row r="45" spans="1:7" ht="39" customHeight="1">
      <c r="A45" s="98" t="s">
        <v>218</v>
      </c>
      <c r="B45" s="269" t="s">
        <v>69</v>
      </c>
      <c r="C45" s="269" t="s">
        <v>221</v>
      </c>
      <c r="D45" s="269" t="s">
        <v>365</v>
      </c>
      <c r="E45" s="270">
        <v>200</v>
      </c>
      <c r="F45" s="173">
        <v>879900</v>
      </c>
      <c r="G45" s="196"/>
    </row>
    <row r="46" spans="1:7" ht="30" customHeight="1">
      <c r="A46" s="98" t="s">
        <v>217</v>
      </c>
      <c r="B46" s="269" t="s">
        <v>69</v>
      </c>
      <c r="C46" s="269" t="s">
        <v>221</v>
      </c>
      <c r="D46" s="269" t="s">
        <v>366</v>
      </c>
      <c r="E46" s="270">
        <v>200</v>
      </c>
      <c r="F46" s="173">
        <v>97000</v>
      </c>
      <c r="G46" s="196"/>
    </row>
    <row r="47" spans="1:7" ht="40.5" customHeight="1">
      <c r="A47" s="98" t="s">
        <v>492</v>
      </c>
      <c r="B47" s="269" t="s">
        <v>69</v>
      </c>
      <c r="C47" s="269" t="s">
        <v>220</v>
      </c>
      <c r="D47" s="269" t="s">
        <v>362</v>
      </c>
      <c r="E47" s="270">
        <v>400</v>
      </c>
      <c r="F47" s="173">
        <v>495600</v>
      </c>
      <c r="G47" s="196"/>
    </row>
    <row r="48" spans="1:7" ht="29.25" customHeight="1">
      <c r="A48" s="98" t="s">
        <v>216</v>
      </c>
      <c r="B48" s="269" t="s">
        <v>69</v>
      </c>
      <c r="C48" s="269" t="s">
        <v>220</v>
      </c>
      <c r="D48" s="269" t="s">
        <v>374</v>
      </c>
      <c r="E48" s="270">
        <v>200</v>
      </c>
      <c r="F48" s="181">
        <v>500000</v>
      </c>
      <c r="G48" s="196"/>
    </row>
    <row r="49" spans="1:7" ht="39" customHeight="1">
      <c r="A49" s="98" t="s">
        <v>382</v>
      </c>
      <c r="B49" s="269" t="s">
        <v>69</v>
      </c>
      <c r="C49" s="269" t="s">
        <v>220</v>
      </c>
      <c r="D49" s="99" t="s">
        <v>398</v>
      </c>
      <c r="E49" s="270">
        <v>200</v>
      </c>
      <c r="F49" s="173">
        <v>763000</v>
      </c>
      <c r="G49" s="231"/>
    </row>
    <row r="50" spans="1:7" ht="29.25" customHeight="1">
      <c r="A50" s="106" t="s">
        <v>631</v>
      </c>
      <c r="B50" s="269" t="s">
        <v>69</v>
      </c>
      <c r="C50" s="269" t="s">
        <v>220</v>
      </c>
      <c r="D50" s="99" t="s">
        <v>801</v>
      </c>
      <c r="E50" s="270">
        <v>200</v>
      </c>
      <c r="F50" s="173">
        <v>175000</v>
      </c>
      <c r="G50" s="231"/>
    </row>
    <row r="51" spans="1:7" ht="30.75" customHeight="1">
      <c r="A51" s="98" t="s">
        <v>344</v>
      </c>
      <c r="B51" s="269" t="s">
        <v>69</v>
      </c>
      <c r="C51" s="101" t="s">
        <v>222</v>
      </c>
      <c r="D51" s="269" t="s">
        <v>369</v>
      </c>
      <c r="E51" s="270">
        <v>200</v>
      </c>
      <c r="F51" s="173">
        <v>314200</v>
      </c>
      <c r="G51" s="196"/>
    </row>
    <row r="52" spans="1:7" ht="37.5" customHeight="1">
      <c r="A52" s="34" t="s">
        <v>544</v>
      </c>
      <c r="B52" s="269" t="s">
        <v>69</v>
      </c>
      <c r="C52" s="101" t="s">
        <v>60</v>
      </c>
      <c r="D52" s="269" t="s">
        <v>758</v>
      </c>
      <c r="E52" s="270">
        <v>200</v>
      </c>
      <c r="F52" s="181">
        <v>2300000</v>
      </c>
      <c r="G52" s="196"/>
    </row>
    <row r="53" spans="1:7" ht="28.5" customHeight="1">
      <c r="A53" s="96" t="s">
        <v>138</v>
      </c>
      <c r="B53" s="269" t="s">
        <v>69</v>
      </c>
      <c r="C53" s="269" t="s">
        <v>62</v>
      </c>
      <c r="D53" s="33">
        <v>4290007010</v>
      </c>
      <c r="E53" s="270">
        <v>300</v>
      </c>
      <c r="F53" s="181">
        <v>1316400</v>
      </c>
      <c r="G53" s="196"/>
    </row>
    <row r="54" spans="1:7" ht="55.5" customHeight="1">
      <c r="A54" s="98" t="s">
        <v>545</v>
      </c>
      <c r="B54" s="269" t="s">
        <v>69</v>
      </c>
      <c r="C54" s="269" t="s">
        <v>190</v>
      </c>
      <c r="D54" s="269" t="s">
        <v>546</v>
      </c>
      <c r="E54" s="100">
        <v>300</v>
      </c>
      <c r="F54" s="181">
        <v>20000</v>
      </c>
      <c r="G54" s="196"/>
    </row>
    <row r="55" spans="1:7" ht="15.75">
      <c r="A55" s="103" t="s">
        <v>68</v>
      </c>
      <c r="B55" s="104" t="s">
        <v>70</v>
      </c>
      <c r="C55" s="269"/>
      <c r="D55" s="33"/>
      <c r="E55" s="33"/>
      <c r="F55" s="200">
        <f>F56+F57</f>
        <v>875936</v>
      </c>
      <c r="G55" s="196"/>
    </row>
    <row r="56" spans="1:7" ht="55.5" customHeight="1">
      <c r="A56" s="34" t="s">
        <v>131</v>
      </c>
      <c r="B56" s="269" t="s">
        <v>70</v>
      </c>
      <c r="C56" s="269" t="s">
        <v>43</v>
      </c>
      <c r="D56" s="33">
        <v>4090000270</v>
      </c>
      <c r="E56" s="270">
        <v>100</v>
      </c>
      <c r="F56" s="173">
        <v>775250</v>
      </c>
      <c r="G56" s="196"/>
    </row>
    <row r="57" spans="1:7" ht="27" customHeight="1">
      <c r="A57" s="34" t="s">
        <v>175</v>
      </c>
      <c r="B57" s="269" t="s">
        <v>70</v>
      </c>
      <c r="C57" s="269" t="s">
        <v>43</v>
      </c>
      <c r="D57" s="33">
        <v>4090000270</v>
      </c>
      <c r="E57" s="270">
        <v>200</v>
      </c>
      <c r="F57" s="173">
        <v>100686</v>
      </c>
      <c r="G57" s="196"/>
    </row>
    <row r="58" spans="1:7" ht="21" customHeight="1">
      <c r="A58" s="103" t="s">
        <v>4</v>
      </c>
      <c r="B58" s="104" t="s">
        <v>5</v>
      </c>
      <c r="C58" s="269"/>
      <c r="D58" s="33"/>
      <c r="E58" s="33"/>
      <c r="F58" s="193">
        <f>F59+F60+F61+F62+F63+F64+F65+F66+F67+F68+F71+F75+F79+F80+F81+F83+F84+F85+F86+F88+F89+F90+F91+F93+F94+F95+F96+F97+F98+F99+F73+F100+F69+F70+F72+F76+F77+F78+F87+F92+F74</f>
        <v>33053780</v>
      </c>
      <c r="G58" s="194" t="e">
        <f>G59+G60+G61+G62+G63+#REF!+#REF!+G64+G65+#REF!+G66+#REF!+#REF!+G71+#REF!+#REF!+#REF!+G79+G80+G81+G82+G83+G84+G88+G89+G90+G91+G93+G94+G95+G98+#REF!+#REF!+#REF!+#REF!+#REF!+#REF!+G75+#REF!+#REF!+#REF!+#REF!+#REF!</f>
        <v>#REF!</v>
      </c>
    </row>
    <row r="59" spans="1:7" ht="54.75" customHeight="1">
      <c r="A59" s="34" t="s">
        <v>135</v>
      </c>
      <c r="B59" s="269" t="s">
        <v>5</v>
      </c>
      <c r="C59" s="269" t="s">
        <v>45</v>
      </c>
      <c r="D59" s="33">
        <v>4190000290</v>
      </c>
      <c r="E59" s="270">
        <v>100</v>
      </c>
      <c r="F59" s="173">
        <v>3714869</v>
      </c>
      <c r="G59" s="198">
        <v>3167.6</v>
      </c>
    </row>
    <row r="60" spans="1:7" ht="41.25" customHeight="1">
      <c r="A60" s="34" t="s">
        <v>178</v>
      </c>
      <c r="B60" s="269" t="s">
        <v>5</v>
      </c>
      <c r="C60" s="269" t="s">
        <v>45</v>
      </c>
      <c r="D60" s="33">
        <v>4190000290</v>
      </c>
      <c r="E60" s="270">
        <v>200</v>
      </c>
      <c r="F60" s="173">
        <v>213205</v>
      </c>
      <c r="G60" s="196"/>
    </row>
    <row r="61" spans="1:7" ht="27.75" customHeight="1">
      <c r="A61" s="34" t="s">
        <v>136</v>
      </c>
      <c r="B61" s="269" t="s">
        <v>5</v>
      </c>
      <c r="C61" s="269" t="s">
        <v>45</v>
      </c>
      <c r="D61" s="33">
        <v>4190000290</v>
      </c>
      <c r="E61" s="270">
        <v>800</v>
      </c>
      <c r="F61" s="173">
        <v>2000</v>
      </c>
      <c r="G61" s="196"/>
    </row>
    <row r="62" spans="1:7" ht="25.5" customHeight="1">
      <c r="A62" s="34" t="s">
        <v>137</v>
      </c>
      <c r="B62" s="269" t="s">
        <v>5</v>
      </c>
      <c r="C62" s="269" t="s">
        <v>46</v>
      </c>
      <c r="D62" s="33">
        <v>4290020090</v>
      </c>
      <c r="E62" s="270">
        <v>800</v>
      </c>
      <c r="F62" s="173">
        <v>1160169</v>
      </c>
      <c r="G62" s="196"/>
    </row>
    <row r="63" spans="1:7" ht="40.5" customHeight="1">
      <c r="A63" s="34" t="s">
        <v>392</v>
      </c>
      <c r="B63" s="269" t="s">
        <v>5</v>
      </c>
      <c r="C63" s="269" t="s">
        <v>47</v>
      </c>
      <c r="D63" s="269" t="s">
        <v>386</v>
      </c>
      <c r="E63" s="270">
        <v>200</v>
      </c>
      <c r="F63" s="181">
        <v>200000</v>
      </c>
      <c r="G63" s="196"/>
    </row>
    <row r="64" spans="1:7" ht="67.5" customHeight="1">
      <c r="A64" s="34" t="s">
        <v>18</v>
      </c>
      <c r="B64" s="269" t="s">
        <v>5</v>
      </c>
      <c r="C64" s="269" t="s">
        <v>49</v>
      </c>
      <c r="D64" s="33">
        <v>4290000300</v>
      </c>
      <c r="E64" s="270">
        <v>100</v>
      </c>
      <c r="F64" s="173">
        <v>3148179</v>
      </c>
      <c r="G64" s="196"/>
    </row>
    <row r="65" spans="1:7" ht="40.5" customHeight="1">
      <c r="A65" s="34" t="s">
        <v>181</v>
      </c>
      <c r="B65" s="269" t="s">
        <v>5</v>
      </c>
      <c r="C65" s="269" t="s">
        <v>49</v>
      </c>
      <c r="D65" s="33">
        <v>4290000300</v>
      </c>
      <c r="E65" s="270">
        <v>200</v>
      </c>
      <c r="F65" s="173">
        <v>1150736</v>
      </c>
      <c r="G65" s="196"/>
    </row>
    <row r="66" spans="1:7" ht="37.5" customHeight="1">
      <c r="A66" s="34" t="s">
        <v>19</v>
      </c>
      <c r="B66" s="269" t="s">
        <v>5</v>
      </c>
      <c r="C66" s="269" t="s">
        <v>49</v>
      </c>
      <c r="D66" s="33">
        <v>4290000300</v>
      </c>
      <c r="E66" s="270">
        <v>800</v>
      </c>
      <c r="F66" s="173">
        <v>7400</v>
      </c>
      <c r="G66" s="196"/>
    </row>
    <row r="67" spans="1:7" ht="53.25" customHeight="1">
      <c r="A67" s="105" t="s">
        <v>618</v>
      </c>
      <c r="B67" s="269" t="s">
        <v>5</v>
      </c>
      <c r="C67" s="269" t="s">
        <v>49</v>
      </c>
      <c r="D67" s="269" t="s">
        <v>633</v>
      </c>
      <c r="E67" s="270">
        <v>100</v>
      </c>
      <c r="F67" s="173">
        <v>306403</v>
      </c>
      <c r="G67" s="186">
        <v>100</v>
      </c>
    </row>
    <row r="68" spans="1:7" ht="52.5" customHeight="1">
      <c r="A68" s="105" t="s">
        <v>619</v>
      </c>
      <c r="B68" s="269" t="s">
        <v>5</v>
      </c>
      <c r="C68" s="269" t="s">
        <v>49</v>
      </c>
      <c r="D68" s="269" t="s">
        <v>634</v>
      </c>
      <c r="E68" s="270">
        <v>100</v>
      </c>
      <c r="F68" s="173">
        <v>358778</v>
      </c>
      <c r="G68" s="186">
        <v>100</v>
      </c>
    </row>
    <row r="69" spans="1:7" ht="52.5" customHeight="1">
      <c r="A69" s="34" t="s">
        <v>812</v>
      </c>
      <c r="B69" s="269" t="s">
        <v>5</v>
      </c>
      <c r="C69" s="269" t="s">
        <v>49</v>
      </c>
      <c r="D69" s="33">
        <v>4290008100</v>
      </c>
      <c r="E69" s="270">
        <v>500</v>
      </c>
      <c r="F69" s="173">
        <v>966300</v>
      </c>
      <c r="G69" s="234"/>
    </row>
    <row r="70" spans="1:7" ht="42" customHeight="1">
      <c r="A70" s="32" t="s">
        <v>806</v>
      </c>
      <c r="B70" s="269" t="s">
        <v>5</v>
      </c>
      <c r="C70" s="269" t="s">
        <v>52</v>
      </c>
      <c r="D70" s="33">
        <v>1710108010</v>
      </c>
      <c r="E70" s="270">
        <v>500</v>
      </c>
      <c r="F70" s="173">
        <v>2303000</v>
      </c>
      <c r="G70" s="234"/>
    </row>
    <row r="71" spans="1:7" ht="26.25" customHeight="1">
      <c r="A71" s="34" t="s">
        <v>122</v>
      </c>
      <c r="B71" s="269" t="s">
        <v>5</v>
      </c>
      <c r="C71" s="269" t="s">
        <v>53</v>
      </c>
      <c r="D71" s="269" t="s">
        <v>777</v>
      </c>
      <c r="E71" s="270">
        <v>800</v>
      </c>
      <c r="F71" s="181">
        <v>400000</v>
      </c>
      <c r="G71" s="196"/>
    </row>
    <row r="72" spans="1:7" ht="26.25" customHeight="1">
      <c r="A72" s="106" t="s">
        <v>787</v>
      </c>
      <c r="B72" s="269" t="s">
        <v>5</v>
      </c>
      <c r="C72" s="269" t="s">
        <v>221</v>
      </c>
      <c r="D72" s="269" t="s">
        <v>788</v>
      </c>
      <c r="E72" s="100">
        <v>500</v>
      </c>
      <c r="F72" s="173">
        <v>46200</v>
      </c>
      <c r="G72" s="231"/>
    </row>
    <row r="73" spans="1:7" ht="54.75" customHeight="1">
      <c r="A73" s="201" t="s">
        <v>629</v>
      </c>
      <c r="B73" s="269" t="s">
        <v>5</v>
      </c>
      <c r="C73" s="269" t="s">
        <v>221</v>
      </c>
      <c r="D73" s="269" t="s">
        <v>630</v>
      </c>
      <c r="E73" s="100">
        <v>800</v>
      </c>
      <c r="F73" s="173">
        <v>360000</v>
      </c>
      <c r="G73" s="196"/>
    </row>
    <row r="74" spans="1:7" ht="54.75" customHeight="1">
      <c r="A74" s="98" t="s">
        <v>791</v>
      </c>
      <c r="B74" s="269" t="s">
        <v>5</v>
      </c>
      <c r="C74" s="269" t="s">
        <v>220</v>
      </c>
      <c r="D74" s="269" t="s">
        <v>792</v>
      </c>
      <c r="E74" s="100">
        <v>500</v>
      </c>
      <c r="F74" s="173">
        <v>968600</v>
      </c>
      <c r="G74" s="231"/>
    </row>
    <row r="75" spans="1:7" ht="41.25" customHeight="1">
      <c r="A75" s="98" t="s">
        <v>211</v>
      </c>
      <c r="B75" s="269" t="s">
        <v>5</v>
      </c>
      <c r="C75" s="269" t="s">
        <v>220</v>
      </c>
      <c r="D75" s="269" t="s">
        <v>373</v>
      </c>
      <c r="E75" s="270">
        <v>800</v>
      </c>
      <c r="F75" s="181">
        <v>4531400</v>
      </c>
      <c r="G75" s="196"/>
    </row>
    <row r="76" spans="1:7" ht="41.25" customHeight="1">
      <c r="A76" s="98" t="s">
        <v>789</v>
      </c>
      <c r="B76" s="269" t="s">
        <v>5</v>
      </c>
      <c r="C76" s="269" t="s">
        <v>222</v>
      </c>
      <c r="D76" s="269" t="s">
        <v>790</v>
      </c>
      <c r="E76" s="100">
        <v>500</v>
      </c>
      <c r="F76" s="173">
        <v>887900</v>
      </c>
      <c r="G76" s="231"/>
    </row>
    <row r="77" spans="1:7" ht="41.25" customHeight="1">
      <c r="A77" s="98" t="s">
        <v>799</v>
      </c>
      <c r="B77" s="269" t="s">
        <v>5</v>
      </c>
      <c r="C77" s="269" t="s">
        <v>222</v>
      </c>
      <c r="D77" s="269" t="s">
        <v>800</v>
      </c>
      <c r="E77" s="100">
        <v>500</v>
      </c>
      <c r="F77" s="173">
        <v>200000</v>
      </c>
      <c r="G77" s="231"/>
    </row>
    <row r="78" spans="1:7" ht="41.25" customHeight="1">
      <c r="A78" s="98" t="s">
        <v>797</v>
      </c>
      <c r="B78" s="269" t="s">
        <v>5</v>
      </c>
      <c r="C78" s="269" t="s">
        <v>222</v>
      </c>
      <c r="D78" s="269" t="s">
        <v>798</v>
      </c>
      <c r="E78" s="100">
        <v>500</v>
      </c>
      <c r="F78" s="173">
        <v>360600</v>
      </c>
      <c r="G78" s="231"/>
    </row>
    <row r="79" spans="1:7" ht="54" customHeight="1">
      <c r="A79" s="34" t="s">
        <v>115</v>
      </c>
      <c r="B79" s="269" t="s">
        <v>5</v>
      </c>
      <c r="C79" s="269" t="s">
        <v>239</v>
      </c>
      <c r="D79" s="269" t="s">
        <v>751</v>
      </c>
      <c r="E79" s="270">
        <v>100</v>
      </c>
      <c r="F79" s="173">
        <v>1287201</v>
      </c>
      <c r="G79" s="196"/>
    </row>
    <row r="80" spans="1:7" ht="41.25" customHeight="1">
      <c r="A80" s="34" t="s">
        <v>169</v>
      </c>
      <c r="B80" s="269" t="s">
        <v>5</v>
      </c>
      <c r="C80" s="269" t="s">
        <v>239</v>
      </c>
      <c r="D80" s="269" t="s">
        <v>751</v>
      </c>
      <c r="E80" s="270">
        <v>200</v>
      </c>
      <c r="F80" s="173">
        <v>188134</v>
      </c>
      <c r="G80" s="196"/>
    </row>
    <row r="81" spans="1:7" ht="28.5" customHeight="1">
      <c r="A81" s="34" t="s">
        <v>116</v>
      </c>
      <c r="B81" s="269" t="s">
        <v>5</v>
      </c>
      <c r="C81" s="269" t="s">
        <v>239</v>
      </c>
      <c r="D81" s="269" t="s">
        <v>751</v>
      </c>
      <c r="E81" s="270">
        <v>800</v>
      </c>
      <c r="F81" s="173">
        <v>400</v>
      </c>
      <c r="G81" s="196"/>
    </row>
    <row r="82" spans="1:7" ht="15.75" hidden="1" customHeight="1">
      <c r="A82" s="34"/>
      <c r="B82" s="269"/>
      <c r="C82" s="269"/>
      <c r="D82" s="102"/>
      <c r="E82" s="270"/>
      <c r="F82" s="181"/>
      <c r="G82" s="51"/>
    </row>
    <row r="83" spans="1:7" ht="81" customHeight="1">
      <c r="A83" s="98" t="s">
        <v>656</v>
      </c>
      <c r="B83" s="269" t="s">
        <v>5</v>
      </c>
      <c r="C83" s="269" t="s">
        <v>239</v>
      </c>
      <c r="D83" s="199" t="s">
        <v>753</v>
      </c>
      <c r="E83" s="270">
        <v>100</v>
      </c>
      <c r="F83" s="173">
        <v>283301</v>
      </c>
      <c r="G83" s="51"/>
    </row>
    <row r="84" spans="1:7" ht="77.25" customHeight="1">
      <c r="A84" s="98" t="s">
        <v>491</v>
      </c>
      <c r="B84" s="269" t="s">
        <v>5</v>
      </c>
      <c r="C84" s="269" t="s">
        <v>239</v>
      </c>
      <c r="D84" s="199" t="s">
        <v>752</v>
      </c>
      <c r="E84" s="270">
        <v>100</v>
      </c>
      <c r="F84" s="181">
        <v>67000</v>
      </c>
      <c r="G84" s="51"/>
    </row>
    <row r="85" spans="1:7" ht="53.25" customHeight="1">
      <c r="A85" s="105" t="s">
        <v>618</v>
      </c>
      <c r="B85" s="269" t="s">
        <v>5</v>
      </c>
      <c r="C85" s="269" t="s">
        <v>239</v>
      </c>
      <c r="D85" s="269" t="s">
        <v>754</v>
      </c>
      <c r="E85" s="270">
        <v>100</v>
      </c>
      <c r="F85" s="173">
        <v>101509</v>
      </c>
      <c r="G85" s="155">
        <v>100</v>
      </c>
    </row>
    <row r="86" spans="1:7" ht="51" customHeight="1">
      <c r="A86" s="105" t="s">
        <v>619</v>
      </c>
      <c r="B86" s="269" t="s">
        <v>5</v>
      </c>
      <c r="C86" s="269" t="s">
        <v>239</v>
      </c>
      <c r="D86" s="269" t="s">
        <v>755</v>
      </c>
      <c r="E86" s="270">
        <v>100</v>
      </c>
      <c r="F86" s="173">
        <v>50647</v>
      </c>
      <c r="G86" s="155">
        <v>100</v>
      </c>
    </row>
    <row r="87" spans="1:7" ht="41.25" customHeight="1">
      <c r="A87" s="34" t="s">
        <v>193</v>
      </c>
      <c r="B87" s="269" t="s">
        <v>5</v>
      </c>
      <c r="C87" s="269" t="s">
        <v>60</v>
      </c>
      <c r="D87" s="97">
        <v>1110100310</v>
      </c>
      <c r="E87" s="270">
        <v>200</v>
      </c>
      <c r="F87" s="173">
        <v>30000</v>
      </c>
      <c r="G87" s="235"/>
    </row>
    <row r="88" spans="1:7" ht="54" customHeight="1">
      <c r="A88" s="34" t="s">
        <v>109</v>
      </c>
      <c r="B88" s="269" t="s">
        <v>5</v>
      </c>
      <c r="C88" s="269" t="s">
        <v>60</v>
      </c>
      <c r="D88" s="269" t="s">
        <v>738</v>
      </c>
      <c r="E88" s="270">
        <v>100</v>
      </c>
      <c r="F88" s="173">
        <v>2377400</v>
      </c>
      <c r="G88" s="51"/>
    </row>
    <row r="89" spans="1:7" ht="39.75" customHeight="1">
      <c r="A89" s="34" t="s">
        <v>166</v>
      </c>
      <c r="B89" s="269" t="s">
        <v>5</v>
      </c>
      <c r="C89" s="269" t="s">
        <v>60</v>
      </c>
      <c r="D89" s="269" t="s">
        <v>738</v>
      </c>
      <c r="E89" s="270">
        <v>200</v>
      </c>
      <c r="F89" s="173">
        <v>2069390</v>
      </c>
      <c r="G89" s="51"/>
    </row>
    <row r="90" spans="1:7" ht="27" customHeight="1">
      <c r="A90" s="34" t="s">
        <v>110</v>
      </c>
      <c r="B90" s="269" t="s">
        <v>5</v>
      </c>
      <c r="C90" s="269" t="s">
        <v>60</v>
      </c>
      <c r="D90" s="269" t="s">
        <v>738</v>
      </c>
      <c r="E90" s="270">
        <v>800</v>
      </c>
      <c r="F90" s="173">
        <v>10800</v>
      </c>
      <c r="G90" s="51"/>
    </row>
    <row r="91" spans="1:7" ht="30" customHeight="1">
      <c r="A91" s="34" t="s">
        <v>167</v>
      </c>
      <c r="B91" s="269" t="s">
        <v>5</v>
      </c>
      <c r="C91" s="269" t="s">
        <v>60</v>
      </c>
      <c r="D91" s="269" t="s">
        <v>739</v>
      </c>
      <c r="E91" s="270">
        <v>200</v>
      </c>
      <c r="F91" s="173">
        <v>15000</v>
      </c>
      <c r="G91" s="51"/>
    </row>
    <row r="92" spans="1:7" ht="30" customHeight="1">
      <c r="A92" s="117" t="s">
        <v>764</v>
      </c>
      <c r="B92" s="269" t="s">
        <v>5</v>
      </c>
      <c r="C92" s="269" t="s">
        <v>60</v>
      </c>
      <c r="D92" s="99" t="s">
        <v>819</v>
      </c>
      <c r="E92" s="270">
        <v>200</v>
      </c>
      <c r="F92" s="173">
        <v>24000</v>
      </c>
      <c r="G92" s="158"/>
    </row>
    <row r="93" spans="1:7" ht="28.5" customHeight="1">
      <c r="A93" s="34" t="s">
        <v>185</v>
      </c>
      <c r="B93" s="269" t="s">
        <v>5</v>
      </c>
      <c r="C93" s="269" t="s">
        <v>60</v>
      </c>
      <c r="D93" s="269" t="s">
        <v>741</v>
      </c>
      <c r="E93" s="270">
        <v>200</v>
      </c>
      <c r="F93" s="173">
        <v>250000</v>
      </c>
      <c r="G93" s="51"/>
    </row>
    <row r="94" spans="1:7" ht="67.5" customHeight="1">
      <c r="A94" s="98" t="s">
        <v>655</v>
      </c>
      <c r="B94" s="269" t="s">
        <v>5</v>
      </c>
      <c r="C94" s="269" t="s">
        <v>60</v>
      </c>
      <c r="D94" s="99" t="s">
        <v>743</v>
      </c>
      <c r="E94" s="270">
        <v>100</v>
      </c>
      <c r="F94" s="173">
        <v>2378626</v>
      </c>
      <c r="G94" s="13">
        <v>442.7</v>
      </c>
    </row>
    <row r="95" spans="1:7" ht="63.75" customHeight="1">
      <c r="A95" s="34" t="s">
        <v>358</v>
      </c>
      <c r="B95" s="269" t="s">
        <v>5</v>
      </c>
      <c r="C95" s="269" t="s">
        <v>60</v>
      </c>
      <c r="D95" s="269" t="s">
        <v>744</v>
      </c>
      <c r="E95" s="270">
        <v>100</v>
      </c>
      <c r="F95" s="173">
        <v>252900</v>
      </c>
      <c r="G95" s="51"/>
    </row>
    <row r="96" spans="1:7" ht="54.75" customHeight="1">
      <c r="A96" s="105" t="s">
        <v>618</v>
      </c>
      <c r="B96" s="269" t="s">
        <v>5</v>
      </c>
      <c r="C96" s="269" t="s">
        <v>60</v>
      </c>
      <c r="D96" s="269" t="s">
        <v>745</v>
      </c>
      <c r="E96" s="270">
        <v>100</v>
      </c>
      <c r="F96" s="173">
        <v>196648</v>
      </c>
      <c r="G96" s="155">
        <v>100</v>
      </c>
    </row>
    <row r="97" spans="1:7" ht="54.75" customHeight="1">
      <c r="A97" s="105" t="s">
        <v>619</v>
      </c>
      <c r="B97" s="269" t="s">
        <v>5</v>
      </c>
      <c r="C97" s="269" t="s">
        <v>60</v>
      </c>
      <c r="D97" s="269" t="s">
        <v>746</v>
      </c>
      <c r="E97" s="270">
        <v>100</v>
      </c>
      <c r="F97" s="173">
        <v>110185</v>
      </c>
      <c r="G97" s="155">
        <v>100</v>
      </c>
    </row>
    <row r="98" spans="1:7" ht="66.75" customHeight="1">
      <c r="A98" s="34" t="s">
        <v>348</v>
      </c>
      <c r="B98" s="269" t="s">
        <v>5</v>
      </c>
      <c r="C98" s="269" t="s">
        <v>60</v>
      </c>
      <c r="D98" s="99" t="s">
        <v>748</v>
      </c>
      <c r="E98" s="270">
        <v>100</v>
      </c>
      <c r="F98" s="173">
        <v>1453100</v>
      </c>
      <c r="G98" s="51"/>
    </row>
    <row r="99" spans="1:7" ht="41.25" customHeight="1">
      <c r="A99" s="34" t="s">
        <v>403</v>
      </c>
      <c r="B99" s="269" t="s">
        <v>5</v>
      </c>
      <c r="C99" s="269" t="s">
        <v>60</v>
      </c>
      <c r="D99" s="99" t="s">
        <v>748</v>
      </c>
      <c r="E99" s="270">
        <v>200</v>
      </c>
      <c r="F99" s="173">
        <v>391900</v>
      </c>
      <c r="G99" s="59"/>
    </row>
    <row r="100" spans="1:7" ht="41.25" customHeight="1">
      <c r="A100" s="34" t="s">
        <v>762</v>
      </c>
      <c r="B100" s="269" t="s">
        <v>5</v>
      </c>
      <c r="C100" s="269" t="s">
        <v>60</v>
      </c>
      <c r="D100" s="99" t="s">
        <v>763</v>
      </c>
      <c r="E100" s="270">
        <v>500</v>
      </c>
      <c r="F100" s="173">
        <v>229900</v>
      </c>
      <c r="G100" s="158"/>
    </row>
    <row r="101" spans="1:7" ht="21" customHeight="1">
      <c r="A101" s="103" t="s">
        <v>76</v>
      </c>
      <c r="B101" s="104" t="s">
        <v>6</v>
      </c>
      <c r="C101" s="269"/>
      <c r="D101" s="269"/>
      <c r="E101" s="33"/>
      <c r="F101" s="193">
        <f>F102+F103+F106+F107+F108+F109+F110+F111+F118+F119+F120+F121+F122+F123+F124+F125+F126+F128+F129+F130+F140+F141+F142+F148+F150+F151+F152+F153+F154+F157+F158+F159+F166+F131+F132+F133+F164+F165+F160+F134+F135+F114+F115+F138+F139+F155+F156+F112+F113+F143+F144+F145+F146+F162+F163+F136+F137+F168+F116+F117+F127+F149+F161+F167+F147+F105</f>
        <v>133200060.69</v>
      </c>
      <c r="G101" s="50" t="e">
        <f>G102+G103+G104+G106+G107+G108+G109+G110+G111+G118+G119+#REF!+#REF!+G120+#REF!+G121+G122+G123+G124+G125+G126+G128+G129+G130+#REF!+#REF!+G140+G141+G142+#REF!+#REF!+#REF!+#REF!+#REF!+#REF!+G148+#REF!+G150+G151+G152+G153+G154+G157+G158+G159+#REF!+#REF!+G166+#REF!+G131+G132+G133+#REF!+#REF!+#REF!+#REF!+#REF!+#REF!+#REF!+#REF!+G164+G165+G160+#REF!+#REF!+G134+G135+#REF!+#REF!</f>
        <v>#REF!</v>
      </c>
    </row>
    <row r="102" spans="1:7" ht="42" customHeight="1">
      <c r="A102" s="98" t="s">
        <v>876</v>
      </c>
      <c r="B102" s="269" t="s">
        <v>6</v>
      </c>
      <c r="C102" s="269" t="s">
        <v>55</v>
      </c>
      <c r="D102" s="269" t="s">
        <v>682</v>
      </c>
      <c r="E102" s="270">
        <v>200</v>
      </c>
      <c r="F102" s="173">
        <v>815400</v>
      </c>
      <c r="G102" s="51"/>
    </row>
    <row r="103" spans="1:7" ht="83.25" customHeight="1">
      <c r="A103" s="329" t="s">
        <v>355</v>
      </c>
      <c r="B103" s="359" t="s">
        <v>6</v>
      </c>
      <c r="C103" s="359" t="s">
        <v>55</v>
      </c>
      <c r="D103" s="359" t="s">
        <v>688</v>
      </c>
      <c r="E103" s="360">
        <v>200</v>
      </c>
      <c r="F103" s="335">
        <v>24841</v>
      </c>
      <c r="G103" s="51"/>
    </row>
    <row r="104" spans="1:7" ht="10.5" customHeight="1">
      <c r="A104" s="330"/>
      <c r="B104" s="331"/>
      <c r="C104" s="331"/>
      <c r="D104" s="331"/>
      <c r="E104" s="333"/>
      <c r="F104" s="336"/>
      <c r="G104" s="51"/>
    </row>
    <row r="105" spans="1:7" ht="54.75" customHeight="1">
      <c r="A105" s="116" t="s">
        <v>821</v>
      </c>
      <c r="B105" s="215" t="s">
        <v>6</v>
      </c>
      <c r="C105" s="215" t="s">
        <v>55</v>
      </c>
      <c r="D105" s="215" t="s">
        <v>695</v>
      </c>
      <c r="E105" s="123">
        <v>100</v>
      </c>
      <c r="F105" s="175">
        <v>1914600</v>
      </c>
      <c r="G105" s="158"/>
    </row>
    <row r="106" spans="1:7" ht="41.25" customHeight="1">
      <c r="A106" s="34" t="s">
        <v>160</v>
      </c>
      <c r="B106" s="269" t="s">
        <v>6</v>
      </c>
      <c r="C106" s="269" t="s">
        <v>55</v>
      </c>
      <c r="D106" s="269" t="s">
        <v>695</v>
      </c>
      <c r="E106" s="270">
        <v>200</v>
      </c>
      <c r="F106" s="173">
        <v>3425100</v>
      </c>
      <c r="G106" s="51"/>
    </row>
    <row r="107" spans="1:7" ht="31.5" customHeight="1">
      <c r="A107" s="34" t="s">
        <v>85</v>
      </c>
      <c r="B107" s="269" t="s">
        <v>6</v>
      </c>
      <c r="C107" s="269" t="s">
        <v>55</v>
      </c>
      <c r="D107" s="269" t="s">
        <v>695</v>
      </c>
      <c r="E107" s="270">
        <v>800</v>
      </c>
      <c r="F107" s="173">
        <v>188800</v>
      </c>
      <c r="G107" s="51"/>
    </row>
    <row r="108" spans="1:7" ht="32.25" customHeight="1">
      <c r="A108" s="34" t="s">
        <v>161</v>
      </c>
      <c r="B108" s="269" t="s">
        <v>6</v>
      </c>
      <c r="C108" s="269" t="s">
        <v>55</v>
      </c>
      <c r="D108" s="269" t="s">
        <v>696</v>
      </c>
      <c r="E108" s="270">
        <v>200</v>
      </c>
      <c r="F108" s="173">
        <v>1413400</v>
      </c>
      <c r="G108" s="51"/>
    </row>
    <row r="109" spans="1:7" ht="25.5">
      <c r="A109" s="34" t="s">
        <v>162</v>
      </c>
      <c r="B109" s="269" t="s">
        <v>6</v>
      </c>
      <c r="C109" s="269" t="s">
        <v>55</v>
      </c>
      <c r="D109" s="269" t="s">
        <v>697</v>
      </c>
      <c r="E109" s="270">
        <v>200</v>
      </c>
      <c r="F109" s="173">
        <v>1371500</v>
      </c>
      <c r="G109" s="51"/>
    </row>
    <row r="110" spans="1:7" ht="95.25" customHeight="1">
      <c r="A110" s="34" t="s">
        <v>658</v>
      </c>
      <c r="B110" s="269" t="s">
        <v>6</v>
      </c>
      <c r="C110" s="269" t="s">
        <v>55</v>
      </c>
      <c r="D110" s="269" t="s">
        <v>710</v>
      </c>
      <c r="E110" s="270">
        <v>100</v>
      </c>
      <c r="F110" s="173">
        <v>8288939</v>
      </c>
      <c r="G110" s="51"/>
    </row>
    <row r="111" spans="1:7" ht="81" customHeight="1">
      <c r="A111" s="34" t="s">
        <v>659</v>
      </c>
      <c r="B111" s="269" t="s">
        <v>6</v>
      </c>
      <c r="C111" s="269" t="s">
        <v>55</v>
      </c>
      <c r="D111" s="269" t="s">
        <v>710</v>
      </c>
      <c r="E111" s="270">
        <v>200</v>
      </c>
      <c r="F111" s="173">
        <v>50596</v>
      </c>
      <c r="G111" s="51"/>
    </row>
    <row r="112" spans="1:7" ht="51" customHeight="1">
      <c r="A112" s="105" t="s">
        <v>618</v>
      </c>
      <c r="B112" s="269" t="s">
        <v>6</v>
      </c>
      <c r="C112" s="269" t="s">
        <v>55</v>
      </c>
      <c r="D112" s="269" t="s">
        <v>698</v>
      </c>
      <c r="E112" s="270">
        <v>100</v>
      </c>
      <c r="F112" s="173">
        <v>600594</v>
      </c>
      <c r="G112" s="156">
        <v>100</v>
      </c>
    </row>
    <row r="113" spans="1:7" ht="55.5" customHeight="1">
      <c r="A113" s="105" t="s">
        <v>619</v>
      </c>
      <c r="B113" s="269" t="s">
        <v>6</v>
      </c>
      <c r="C113" s="269" t="s">
        <v>55</v>
      </c>
      <c r="D113" s="269" t="s">
        <v>699</v>
      </c>
      <c r="E113" s="270">
        <v>100</v>
      </c>
      <c r="F113" s="173">
        <v>209602</v>
      </c>
      <c r="G113" s="156">
        <v>100</v>
      </c>
    </row>
    <row r="114" spans="1:7" ht="26.25" customHeight="1">
      <c r="A114" s="34" t="s">
        <v>874</v>
      </c>
      <c r="B114" s="269" t="s">
        <v>6</v>
      </c>
      <c r="C114" s="269" t="s">
        <v>56</v>
      </c>
      <c r="D114" s="269" t="s">
        <v>681</v>
      </c>
      <c r="E114" s="270">
        <v>200</v>
      </c>
      <c r="F114" s="173">
        <v>1552100</v>
      </c>
      <c r="G114" s="130"/>
    </row>
    <row r="115" spans="1:7" ht="42.75" customHeight="1">
      <c r="A115" s="34" t="s">
        <v>875</v>
      </c>
      <c r="B115" s="269" t="s">
        <v>6</v>
      </c>
      <c r="C115" s="269" t="s">
        <v>56</v>
      </c>
      <c r="D115" s="269" t="s">
        <v>681</v>
      </c>
      <c r="E115" s="270">
        <v>600</v>
      </c>
      <c r="F115" s="173">
        <v>4080000</v>
      </c>
      <c r="G115" s="130"/>
    </row>
    <row r="116" spans="1:7" ht="42.75" customHeight="1">
      <c r="A116" s="34" t="s">
        <v>673</v>
      </c>
      <c r="B116" s="269" t="s">
        <v>6</v>
      </c>
      <c r="C116" s="269" t="s">
        <v>56</v>
      </c>
      <c r="D116" s="269" t="s">
        <v>702</v>
      </c>
      <c r="E116" s="100">
        <v>200</v>
      </c>
      <c r="F116" s="173">
        <v>465100</v>
      </c>
      <c r="G116" s="158"/>
    </row>
    <row r="117" spans="1:7" ht="42.75" customHeight="1">
      <c r="A117" s="34" t="s">
        <v>674</v>
      </c>
      <c r="B117" s="269" t="s">
        <v>6</v>
      </c>
      <c r="C117" s="269" t="s">
        <v>56</v>
      </c>
      <c r="D117" s="269" t="s">
        <v>702</v>
      </c>
      <c r="E117" s="100">
        <v>600</v>
      </c>
      <c r="F117" s="173">
        <v>1297400</v>
      </c>
      <c r="G117" s="158"/>
    </row>
    <row r="118" spans="1:7" ht="69" customHeight="1">
      <c r="A118" s="96" t="s">
        <v>158</v>
      </c>
      <c r="B118" s="269" t="s">
        <v>6</v>
      </c>
      <c r="C118" s="269" t="s">
        <v>56</v>
      </c>
      <c r="D118" s="269" t="s">
        <v>687</v>
      </c>
      <c r="E118" s="270">
        <v>200</v>
      </c>
      <c r="F118" s="173">
        <v>72690</v>
      </c>
      <c r="G118" s="51"/>
    </row>
    <row r="119" spans="1:7" ht="66" customHeight="1">
      <c r="A119" s="96" t="s">
        <v>650</v>
      </c>
      <c r="B119" s="269" t="s">
        <v>6</v>
      </c>
      <c r="C119" s="269" t="s">
        <v>56</v>
      </c>
      <c r="D119" s="269" t="s">
        <v>687</v>
      </c>
      <c r="E119" s="270">
        <v>600</v>
      </c>
      <c r="F119" s="271">
        <v>36345</v>
      </c>
      <c r="G119" s="51"/>
    </row>
    <row r="120" spans="1:7" ht="9.75" hidden="1" customHeight="1">
      <c r="A120" s="96"/>
      <c r="B120" s="269"/>
      <c r="C120" s="269"/>
      <c r="D120" s="269"/>
      <c r="E120" s="270"/>
      <c r="F120" s="173"/>
      <c r="G120" s="51"/>
    </row>
    <row r="121" spans="1:7" ht="65.25" customHeight="1">
      <c r="A121" s="34" t="s">
        <v>86</v>
      </c>
      <c r="B121" s="269" t="s">
        <v>6</v>
      </c>
      <c r="C121" s="269" t="s">
        <v>56</v>
      </c>
      <c r="D121" s="269" t="s">
        <v>701</v>
      </c>
      <c r="E121" s="270">
        <v>100</v>
      </c>
      <c r="F121" s="173">
        <v>908000</v>
      </c>
      <c r="G121" s="51"/>
    </row>
    <row r="122" spans="1:7" ht="41.25" customHeight="1">
      <c r="A122" s="106" t="s">
        <v>163</v>
      </c>
      <c r="B122" s="269" t="s">
        <v>6</v>
      </c>
      <c r="C122" s="269" t="s">
        <v>56</v>
      </c>
      <c r="D122" s="269" t="s">
        <v>701</v>
      </c>
      <c r="E122" s="270">
        <v>200</v>
      </c>
      <c r="F122" s="173">
        <v>10523490</v>
      </c>
      <c r="G122" s="51"/>
    </row>
    <row r="123" spans="1:7" ht="42" customHeight="1">
      <c r="A123" s="106" t="s">
        <v>87</v>
      </c>
      <c r="B123" s="269" t="s">
        <v>6</v>
      </c>
      <c r="C123" s="269" t="s">
        <v>56</v>
      </c>
      <c r="D123" s="269" t="s">
        <v>701</v>
      </c>
      <c r="E123" s="270">
        <v>600</v>
      </c>
      <c r="F123" s="173">
        <v>17078100</v>
      </c>
      <c r="G123" s="51"/>
    </row>
    <row r="124" spans="1:7" ht="28.5" customHeight="1">
      <c r="A124" s="106" t="s">
        <v>88</v>
      </c>
      <c r="B124" s="269" t="s">
        <v>6</v>
      </c>
      <c r="C124" s="269" t="s">
        <v>56</v>
      </c>
      <c r="D124" s="269" t="s">
        <v>701</v>
      </c>
      <c r="E124" s="270">
        <v>800</v>
      </c>
      <c r="F124" s="173">
        <v>651200</v>
      </c>
      <c r="G124" s="51"/>
    </row>
    <row r="125" spans="1:7" ht="25.5" customHeight="1">
      <c r="A125" s="34" t="s">
        <v>161</v>
      </c>
      <c r="B125" s="269" t="s">
        <v>6</v>
      </c>
      <c r="C125" s="269" t="s">
        <v>56</v>
      </c>
      <c r="D125" s="269" t="s">
        <v>704</v>
      </c>
      <c r="E125" s="270">
        <v>200</v>
      </c>
      <c r="F125" s="173">
        <v>803300</v>
      </c>
      <c r="G125" s="51"/>
    </row>
    <row r="126" spans="1:7" ht="27" customHeight="1">
      <c r="A126" s="34" t="s">
        <v>162</v>
      </c>
      <c r="B126" s="269" t="s">
        <v>6</v>
      </c>
      <c r="C126" s="269" t="s">
        <v>56</v>
      </c>
      <c r="D126" s="269" t="s">
        <v>705</v>
      </c>
      <c r="E126" s="270">
        <v>200</v>
      </c>
      <c r="F126" s="173">
        <v>814800</v>
      </c>
      <c r="G126" s="51"/>
    </row>
    <row r="127" spans="1:7" ht="54" customHeight="1">
      <c r="A127" s="105" t="s">
        <v>619</v>
      </c>
      <c r="B127" s="269" t="s">
        <v>6</v>
      </c>
      <c r="C127" s="269" t="s">
        <v>56</v>
      </c>
      <c r="D127" s="269" t="s">
        <v>707</v>
      </c>
      <c r="E127" s="270">
        <v>100</v>
      </c>
      <c r="F127" s="173">
        <v>75739</v>
      </c>
      <c r="G127" s="158"/>
    </row>
    <row r="128" spans="1:7" ht="117.75" customHeight="1">
      <c r="A128" s="34" t="s">
        <v>357</v>
      </c>
      <c r="B128" s="269" t="s">
        <v>6</v>
      </c>
      <c r="C128" s="269" t="s">
        <v>56</v>
      </c>
      <c r="D128" s="269" t="s">
        <v>712</v>
      </c>
      <c r="E128" s="270">
        <v>100</v>
      </c>
      <c r="F128" s="173">
        <v>15707320.75</v>
      </c>
      <c r="G128" s="51"/>
    </row>
    <row r="129" spans="1:7" ht="93.75" customHeight="1">
      <c r="A129" s="34" t="s">
        <v>660</v>
      </c>
      <c r="B129" s="269" t="s">
        <v>6</v>
      </c>
      <c r="C129" s="269" t="s">
        <v>56</v>
      </c>
      <c r="D129" s="269" t="s">
        <v>712</v>
      </c>
      <c r="E129" s="270">
        <v>200</v>
      </c>
      <c r="F129" s="173">
        <v>210401</v>
      </c>
      <c r="G129" s="51"/>
    </row>
    <row r="130" spans="1:7" ht="105" customHeight="1">
      <c r="A130" s="106" t="s">
        <v>661</v>
      </c>
      <c r="B130" s="269" t="s">
        <v>6</v>
      </c>
      <c r="C130" s="269" t="s">
        <v>56</v>
      </c>
      <c r="D130" s="269" t="s">
        <v>712</v>
      </c>
      <c r="E130" s="270">
        <v>600</v>
      </c>
      <c r="F130" s="173">
        <v>42769167.5</v>
      </c>
      <c r="G130" s="10"/>
    </row>
    <row r="131" spans="1:7" ht="54" customHeight="1">
      <c r="A131" s="34" t="s">
        <v>101</v>
      </c>
      <c r="B131" s="269" t="s">
        <v>6</v>
      </c>
      <c r="C131" s="269" t="s">
        <v>239</v>
      </c>
      <c r="D131" s="269" t="s">
        <v>715</v>
      </c>
      <c r="E131" s="270">
        <v>100</v>
      </c>
      <c r="F131" s="173">
        <v>2756233.03</v>
      </c>
      <c r="G131" s="10"/>
    </row>
    <row r="132" spans="1:7" ht="27.75" customHeight="1">
      <c r="A132" s="34" t="s">
        <v>676</v>
      </c>
      <c r="B132" s="269" t="s">
        <v>6</v>
      </c>
      <c r="C132" s="269" t="s">
        <v>239</v>
      </c>
      <c r="D132" s="269" t="s">
        <v>715</v>
      </c>
      <c r="E132" s="270">
        <v>200</v>
      </c>
      <c r="F132" s="173">
        <v>489400</v>
      </c>
      <c r="G132" s="51"/>
    </row>
    <row r="133" spans="1:7" ht="24.75" customHeight="1">
      <c r="A133" s="34" t="s">
        <v>837</v>
      </c>
      <c r="B133" s="269" t="s">
        <v>6</v>
      </c>
      <c r="C133" s="269" t="s">
        <v>239</v>
      </c>
      <c r="D133" s="269" t="s">
        <v>715</v>
      </c>
      <c r="E133" s="270">
        <v>800</v>
      </c>
      <c r="F133" s="173">
        <v>96800</v>
      </c>
      <c r="G133" s="51"/>
    </row>
    <row r="134" spans="1:7" ht="65.25" customHeight="1">
      <c r="A134" s="34" t="s">
        <v>524</v>
      </c>
      <c r="B134" s="269" t="s">
        <v>6</v>
      </c>
      <c r="C134" s="269" t="s">
        <v>239</v>
      </c>
      <c r="D134" s="269" t="s">
        <v>716</v>
      </c>
      <c r="E134" s="270">
        <v>100</v>
      </c>
      <c r="F134" s="173">
        <v>2683.12</v>
      </c>
      <c r="G134" s="46"/>
    </row>
    <row r="135" spans="1:7" ht="78.75" customHeight="1">
      <c r="A135" s="105" t="s">
        <v>525</v>
      </c>
      <c r="B135" s="269" t="s">
        <v>6</v>
      </c>
      <c r="C135" s="269" t="s">
        <v>239</v>
      </c>
      <c r="D135" s="269" t="s">
        <v>719</v>
      </c>
      <c r="E135" s="270">
        <v>100</v>
      </c>
      <c r="F135" s="173">
        <v>265628.40999999997</v>
      </c>
      <c r="G135" s="46"/>
    </row>
    <row r="136" spans="1:7" ht="78.75" customHeight="1">
      <c r="A136" s="105" t="s">
        <v>553</v>
      </c>
      <c r="B136" s="269" t="s">
        <v>6</v>
      </c>
      <c r="C136" s="269" t="s">
        <v>239</v>
      </c>
      <c r="D136" s="269" t="s">
        <v>717</v>
      </c>
      <c r="E136" s="270">
        <v>100</v>
      </c>
      <c r="F136" s="173">
        <v>698.85</v>
      </c>
      <c r="G136" s="46"/>
    </row>
    <row r="137" spans="1:7" ht="78.75" customHeight="1">
      <c r="A137" s="34" t="s">
        <v>657</v>
      </c>
      <c r="B137" s="269" t="s">
        <v>6</v>
      </c>
      <c r="C137" s="269" t="s">
        <v>239</v>
      </c>
      <c r="D137" s="269" t="s">
        <v>718</v>
      </c>
      <c r="E137" s="270">
        <v>100</v>
      </c>
      <c r="F137" s="173">
        <v>69185.899999999994</v>
      </c>
      <c r="G137" s="46"/>
    </row>
    <row r="138" spans="1:7" ht="54.75" customHeight="1">
      <c r="A138" s="105" t="s">
        <v>618</v>
      </c>
      <c r="B138" s="269" t="s">
        <v>6</v>
      </c>
      <c r="C138" s="269" t="s">
        <v>239</v>
      </c>
      <c r="D138" s="269" t="s">
        <v>720</v>
      </c>
      <c r="E138" s="270">
        <v>100</v>
      </c>
      <c r="F138" s="173">
        <v>679081</v>
      </c>
      <c r="G138" s="156">
        <v>100</v>
      </c>
    </row>
    <row r="139" spans="1:7" ht="56.25" customHeight="1">
      <c r="A139" s="105" t="s">
        <v>619</v>
      </c>
      <c r="B139" s="269" t="s">
        <v>6</v>
      </c>
      <c r="C139" s="269" t="s">
        <v>239</v>
      </c>
      <c r="D139" s="269" t="s">
        <v>721</v>
      </c>
      <c r="E139" s="270">
        <v>100</v>
      </c>
      <c r="F139" s="173">
        <v>279635</v>
      </c>
      <c r="G139" s="156">
        <v>100</v>
      </c>
    </row>
    <row r="140" spans="1:7" ht="54.75" customHeight="1">
      <c r="A140" s="34" t="s">
        <v>822</v>
      </c>
      <c r="B140" s="269" t="s">
        <v>6</v>
      </c>
      <c r="C140" s="269" t="s">
        <v>57</v>
      </c>
      <c r="D140" s="269" t="s">
        <v>724</v>
      </c>
      <c r="E140" s="270">
        <v>600</v>
      </c>
      <c r="F140" s="173">
        <v>23100</v>
      </c>
      <c r="G140" s="51"/>
    </row>
    <row r="141" spans="1:7" ht="39.75" customHeight="1">
      <c r="A141" s="107" t="s">
        <v>187</v>
      </c>
      <c r="B141" s="269" t="s">
        <v>6</v>
      </c>
      <c r="C141" s="269" t="s">
        <v>57</v>
      </c>
      <c r="D141" s="269" t="s">
        <v>725</v>
      </c>
      <c r="E141" s="270">
        <v>200</v>
      </c>
      <c r="F141" s="173">
        <v>196350</v>
      </c>
      <c r="G141" s="51"/>
    </row>
    <row r="142" spans="1:7" ht="41.25" customHeight="1">
      <c r="A142" s="107" t="s">
        <v>188</v>
      </c>
      <c r="B142" s="269" t="s">
        <v>6</v>
      </c>
      <c r="C142" s="269" t="s">
        <v>57</v>
      </c>
      <c r="D142" s="269" t="s">
        <v>725</v>
      </c>
      <c r="E142" s="270">
        <v>600</v>
      </c>
      <c r="F142" s="173">
        <v>450450</v>
      </c>
      <c r="G142" s="51"/>
    </row>
    <row r="143" spans="1:7" ht="28.5" customHeight="1">
      <c r="A143" s="98" t="s">
        <v>402</v>
      </c>
      <c r="B143" s="269" t="s">
        <v>6</v>
      </c>
      <c r="C143" s="269" t="s">
        <v>57</v>
      </c>
      <c r="D143" s="97">
        <v>1210100500</v>
      </c>
      <c r="E143" s="270">
        <v>200</v>
      </c>
      <c r="F143" s="173">
        <v>10000</v>
      </c>
      <c r="G143" s="130"/>
    </row>
    <row r="144" spans="1:7" ht="44.25" customHeight="1">
      <c r="A144" s="98" t="s">
        <v>539</v>
      </c>
      <c r="B144" s="269" t="s">
        <v>6</v>
      </c>
      <c r="C144" s="269" t="s">
        <v>57</v>
      </c>
      <c r="D144" s="97">
        <v>1210100500</v>
      </c>
      <c r="E144" s="270">
        <v>600</v>
      </c>
      <c r="F144" s="173">
        <v>10000</v>
      </c>
      <c r="G144" s="130"/>
    </row>
    <row r="145" spans="1:7" ht="39.75" customHeight="1">
      <c r="A145" s="98" t="s">
        <v>526</v>
      </c>
      <c r="B145" s="269" t="s">
        <v>6</v>
      </c>
      <c r="C145" s="269" t="s">
        <v>57</v>
      </c>
      <c r="D145" s="33">
        <v>1210100510</v>
      </c>
      <c r="E145" s="270">
        <v>600</v>
      </c>
      <c r="F145" s="173">
        <v>20000</v>
      </c>
      <c r="G145" s="130"/>
    </row>
    <row r="146" spans="1:7" ht="42.75" customHeight="1">
      <c r="A146" s="236" t="s">
        <v>540</v>
      </c>
      <c r="B146" s="269" t="s">
        <v>6</v>
      </c>
      <c r="C146" s="269" t="s">
        <v>57</v>
      </c>
      <c r="D146" s="33">
        <v>1210100520</v>
      </c>
      <c r="E146" s="270">
        <v>600</v>
      </c>
      <c r="F146" s="173">
        <v>10000</v>
      </c>
      <c r="G146" s="130"/>
    </row>
    <row r="147" spans="1:7" ht="39.75" customHeight="1">
      <c r="A147" s="98" t="s">
        <v>810</v>
      </c>
      <c r="B147" s="269" t="s">
        <v>6</v>
      </c>
      <c r="C147" s="269" t="s">
        <v>58</v>
      </c>
      <c r="D147" s="33">
        <v>2010100940</v>
      </c>
      <c r="E147" s="270">
        <v>200</v>
      </c>
      <c r="F147" s="173">
        <v>30000</v>
      </c>
      <c r="G147" s="158"/>
    </row>
    <row r="148" spans="1:7" ht="29.25" customHeight="1">
      <c r="A148" s="34" t="s">
        <v>186</v>
      </c>
      <c r="B148" s="269" t="s">
        <v>6</v>
      </c>
      <c r="C148" s="269" t="s">
        <v>58</v>
      </c>
      <c r="D148" s="269" t="s">
        <v>684</v>
      </c>
      <c r="E148" s="270">
        <v>200</v>
      </c>
      <c r="F148" s="173">
        <v>45100</v>
      </c>
      <c r="G148" s="51"/>
    </row>
    <row r="149" spans="1:7" ht="29.25" customHeight="1">
      <c r="A149" s="34" t="s">
        <v>823</v>
      </c>
      <c r="B149" s="269" t="s">
        <v>6</v>
      </c>
      <c r="C149" s="269" t="s">
        <v>58</v>
      </c>
      <c r="D149" s="269" t="s">
        <v>684</v>
      </c>
      <c r="E149" s="270">
        <v>300</v>
      </c>
      <c r="F149" s="173">
        <v>50000</v>
      </c>
      <c r="G149" s="158"/>
    </row>
    <row r="150" spans="1:7" ht="39" customHeight="1">
      <c r="A150" s="34" t="s">
        <v>159</v>
      </c>
      <c r="B150" s="269" t="s">
        <v>6</v>
      </c>
      <c r="C150" s="269" t="s">
        <v>58</v>
      </c>
      <c r="D150" s="269" t="s">
        <v>692</v>
      </c>
      <c r="E150" s="270">
        <v>200</v>
      </c>
      <c r="F150" s="173">
        <v>346400</v>
      </c>
      <c r="G150" s="51"/>
    </row>
    <row r="151" spans="1:7" ht="41.25" customHeight="1">
      <c r="A151" s="34" t="s">
        <v>143</v>
      </c>
      <c r="B151" s="269" t="s">
        <v>6</v>
      </c>
      <c r="C151" s="269" t="s">
        <v>58</v>
      </c>
      <c r="D151" s="269" t="s">
        <v>692</v>
      </c>
      <c r="E151" s="270">
        <v>600</v>
      </c>
      <c r="F151" s="173">
        <v>40000</v>
      </c>
      <c r="G151" s="51"/>
    </row>
    <row r="152" spans="1:7" ht="42" customHeight="1">
      <c r="A152" s="34" t="s">
        <v>89</v>
      </c>
      <c r="B152" s="269" t="s">
        <v>6</v>
      </c>
      <c r="C152" s="269" t="s">
        <v>58</v>
      </c>
      <c r="D152" s="269" t="s">
        <v>703</v>
      </c>
      <c r="E152" s="270">
        <v>100</v>
      </c>
      <c r="F152" s="173">
        <v>6819300</v>
      </c>
      <c r="G152" s="51"/>
    </row>
    <row r="153" spans="1:7" ht="24.75" customHeight="1">
      <c r="A153" s="106" t="s">
        <v>164</v>
      </c>
      <c r="B153" s="269" t="s">
        <v>6</v>
      </c>
      <c r="C153" s="269" t="s">
        <v>58</v>
      </c>
      <c r="D153" s="269" t="s">
        <v>703</v>
      </c>
      <c r="E153" s="270">
        <v>200</v>
      </c>
      <c r="F153" s="173">
        <v>1488500</v>
      </c>
      <c r="G153" s="51"/>
    </row>
    <row r="154" spans="1:7" ht="18.75" customHeight="1">
      <c r="A154" s="106" t="s">
        <v>90</v>
      </c>
      <c r="B154" s="269" t="s">
        <v>6</v>
      </c>
      <c r="C154" s="269" t="s">
        <v>58</v>
      </c>
      <c r="D154" s="269" t="s">
        <v>703</v>
      </c>
      <c r="E154" s="270">
        <v>800</v>
      </c>
      <c r="F154" s="173">
        <v>5800</v>
      </c>
      <c r="G154" s="51"/>
    </row>
    <row r="155" spans="1:7" ht="56.25" customHeight="1">
      <c r="A155" s="105" t="s">
        <v>618</v>
      </c>
      <c r="B155" s="269" t="s">
        <v>6</v>
      </c>
      <c r="C155" s="269" t="s">
        <v>58</v>
      </c>
      <c r="D155" s="269" t="s">
        <v>706</v>
      </c>
      <c r="E155" s="270">
        <v>100</v>
      </c>
      <c r="F155" s="173">
        <v>43945</v>
      </c>
      <c r="G155" s="130"/>
    </row>
    <row r="156" spans="1:7" ht="52.5" customHeight="1">
      <c r="A156" s="105" t="s">
        <v>619</v>
      </c>
      <c r="B156" s="269" t="s">
        <v>6</v>
      </c>
      <c r="C156" s="269" t="s">
        <v>58</v>
      </c>
      <c r="D156" s="269" t="s">
        <v>707</v>
      </c>
      <c r="E156" s="270">
        <v>100</v>
      </c>
      <c r="F156" s="173">
        <v>688744</v>
      </c>
      <c r="G156" s="130"/>
    </row>
    <row r="157" spans="1:7" ht="54" customHeight="1">
      <c r="A157" s="34" t="s">
        <v>824</v>
      </c>
      <c r="B157" s="269" t="s">
        <v>6</v>
      </c>
      <c r="C157" s="269" t="s">
        <v>58</v>
      </c>
      <c r="D157" s="269" t="s">
        <v>728</v>
      </c>
      <c r="E157" s="270">
        <v>300</v>
      </c>
      <c r="F157" s="173">
        <v>24000</v>
      </c>
      <c r="G157" s="51"/>
    </row>
    <row r="158" spans="1:7" ht="30.75" customHeight="1">
      <c r="A158" s="34" t="s">
        <v>825</v>
      </c>
      <c r="B158" s="269" t="s">
        <v>6</v>
      </c>
      <c r="C158" s="269" t="s">
        <v>58</v>
      </c>
      <c r="D158" s="269" t="s">
        <v>729</v>
      </c>
      <c r="E158" s="270">
        <v>300</v>
      </c>
      <c r="F158" s="173">
        <v>126000</v>
      </c>
      <c r="G158" s="51"/>
    </row>
    <row r="159" spans="1:7" ht="30" customHeight="1">
      <c r="A159" s="34" t="s">
        <v>826</v>
      </c>
      <c r="B159" s="269" t="s">
        <v>6</v>
      </c>
      <c r="C159" s="269" t="s">
        <v>58</v>
      </c>
      <c r="D159" s="269" t="s">
        <v>730</v>
      </c>
      <c r="E159" s="270">
        <v>300</v>
      </c>
      <c r="F159" s="173">
        <v>120000</v>
      </c>
      <c r="G159" s="51"/>
    </row>
    <row r="160" spans="1:7" ht="42.75" customHeight="1">
      <c r="A160" s="34" t="s">
        <v>527</v>
      </c>
      <c r="B160" s="269" t="s">
        <v>6</v>
      </c>
      <c r="C160" s="269" t="s">
        <v>58</v>
      </c>
      <c r="D160" s="269" t="s">
        <v>734</v>
      </c>
      <c r="E160" s="270">
        <v>200</v>
      </c>
      <c r="F160" s="181">
        <v>180400</v>
      </c>
      <c r="G160" s="28">
        <v>26</v>
      </c>
    </row>
    <row r="161" spans="1:7" ht="55.5" customHeight="1">
      <c r="A161" s="34" t="s">
        <v>677</v>
      </c>
      <c r="B161" s="269" t="s">
        <v>6</v>
      </c>
      <c r="C161" s="269" t="s">
        <v>58</v>
      </c>
      <c r="D161" s="269" t="s">
        <v>733</v>
      </c>
      <c r="E161" s="270">
        <v>300</v>
      </c>
      <c r="F161" s="181">
        <v>12000</v>
      </c>
      <c r="G161" s="28"/>
    </row>
    <row r="162" spans="1:7" ht="40.5" customHeight="1">
      <c r="A162" s="34" t="s">
        <v>193</v>
      </c>
      <c r="B162" s="269" t="s">
        <v>6</v>
      </c>
      <c r="C162" s="269" t="s">
        <v>58</v>
      </c>
      <c r="D162" s="97">
        <v>1110100310</v>
      </c>
      <c r="E162" s="270">
        <v>200</v>
      </c>
      <c r="F162" s="173">
        <v>30000</v>
      </c>
      <c r="G162" s="28"/>
    </row>
    <row r="163" spans="1:7" ht="41.25" customHeight="1">
      <c r="A163" s="34" t="s">
        <v>528</v>
      </c>
      <c r="B163" s="269" t="s">
        <v>6</v>
      </c>
      <c r="C163" s="269" t="s">
        <v>58</v>
      </c>
      <c r="D163" s="97">
        <v>1110100310</v>
      </c>
      <c r="E163" s="270">
        <v>600</v>
      </c>
      <c r="F163" s="173">
        <v>100000</v>
      </c>
      <c r="G163" s="28"/>
    </row>
    <row r="164" spans="1:7" ht="52.5" customHeight="1">
      <c r="A164" s="34" t="s">
        <v>243</v>
      </c>
      <c r="B164" s="269" t="s">
        <v>6</v>
      </c>
      <c r="C164" s="269" t="s">
        <v>58</v>
      </c>
      <c r="D164" s="33">
        <v>4190000270</v>
      </c>
      <c r="E164" s="270">
        <v>100</v>
      </c>
      <c r="F164" s="173">
        <v>1364053</v>
      </c>
      <c r="G164" s="13">
        <v>861.8</v>
      </c>
    </row>
    <row r="165" spans="1:7" ht="40.5" customHeight="1">
      <c r="A165" s="34" t="s">
        <v>244</v>
      </c>
      <c r="B165" s="269" t="s">
        <v>6</v>
      </c>
      <c r="C165" s="269" t="s">
        <v>58</v>
      </c>
      <c r="D165" s="33">
        <v>4190000270</v>
      </c>
      <c r="E165" s="270">
        <v>200</v>
      </c>
      <c r="F165" s="173">
        <v>114180</v>
      </c>
      <c r="G165" s="13">
        <v>110</v>
      </c>
    </row>
    <row r="166" spans="1:7" ht="63.75" customHeight="1">
      <c r="A166" s="98" t="s">
        <v>356</v>
      </c>
      <c r="B166" s="269" t="s">
        <v>6</v>
      </c>
      <c r="C166" s="33">
        <v>1004</v>
      </c>
      <c r="D166" s="269" t="s">
        <v>689</v>
      </c>
      <c r="E166" s="270">
        <v>300</v>
      </c>
      <c r="F166" s="173">
        <v>601768.13</v>
      </c>
      <c r="G166" s="51"/>
    </row>
    <row r="167" spans="1:7" ht="37.5" customHeight="1">
      <c r="A167" s="34" t="s">
        <v>620</v>
      </c>
      <c r="B167" s="269" t="s">
        <v>6</v>
      </c>
      <c r="C167" s="269" t="s">
        <v>542</v>
      </c>
      <c r="D167" s="99" t="s">
        <v>121</v>
      </c>
      <c r="E167" s="270">
        <v>200</v>
      </c>
      <c r="F167" s="173">
        <v>80000</v>
      </c>
      <c r="G167" s="158"/>
    </row>
    <row r="168" spans="1:7" ht="41.25" customHeight="1">
      <c r="A168" s="34" t="s">
        <v>651</v>
      </c>
      <c r="B168" s="269" t="s">
        <v>6</v>
      </c>
      <c r="C168" s="33">
        <v>1102</v>
      </c>
      <c r="D168" s="99" t="s">
        <v>626</v>
      </c>
      <c r="E168" s="270">
        <v>100</v>
      </c>
      <c r="F168" s="173">
        <v>182100</v>
      </c>
      <c r="G168" s="157"/>
    </row>
    <row r="169" spans="1:7" ht="24.75" customHeight="1">
      <c r="A169" s="108" t="s">
        <v>151</v>
      </c>
      <c r="B169" s="104" t="s">
        <v>150</v>
      </c>
      <c r="C169" s="109"/>
      <c r="D169" s="104"/>
      <c r="E169" s="272"/>
      <c r="F169" s="193">
        <f>F172+F177+F178+F180+F179+F174+F170+F171+F173+F175+F176</f>
        <v>3063853</v>
      </c>
      <c r="G169" s="50" t="e">
        <f>#REF!+#REF!+G172+#REF!+G177+G178+#REF!+#REF!+#REF!+#REF!+G180+G179+#REF!</f>
        <v>#REF!</v>
      </c>
    </row>
    <row r="170" spans="1:7" ht="42.75" customHeight="1">
      <c r="A170" s="34" t="s">
        <v>785</v>
      </c>
      <c r="B170" s="269" t="s">
        <v>150</v>
      </c>
      <c r="C170" s="269" t="s">
        <v>47</v>
      </c>
      <c r="D170" s="269" t="s">
        <v>786</v>
      </c>
      <c r="E170" s="100">
        <v>200</v>
      </c>
      <c r="F170" s="223">
        <v>80000</v>
      </c>
      <c r="G170" s="79"/>
    </row>
    <row r="171" spans="1:7" ht="27.75" customHeight="1">
      <c r="A171" s="98" t="s">
        <v>767</v>
      </c>
      <c r="B171" s="269" t="s">
        <v>150</v>
      </c>
      <c r="C171" s="269" t="s">
        <v>47</v>
      </c>
      <c r="D171" s="33">
        <v>2240100550</v>
      </c>
      <c r="E171" s="270">
        <v>200</v>
      </c>
      <c r="F171" s="173">
        <v>200000</v>
      </c>
      <c r="G171" s="79"/>
    </row>
    <row r="172" spans="1:7" ht="42" customHeight="1">
      <c r="A172" s="34" t="s">
        <v>179</v>
      </c>
      <c r="B172" s="269" t="s">
        <v>150</v>
      </c>
      <c r="C172" s="269" t="s">
        <v>47</v>
      </c>
      <c r="D172" s="269" t="s">
        <v>223</v>
      </c>
      <c r="E172" s="270">
        <v>200</v>
      </c>
      <c r="F172" s="181">
        <v>206500</v>
      </c>
      <c r="G172" s="51"/>
    </row>
    <row r="173" spans="1:7" ht="32.25" customHeight="1">
      <c r="A173" s="98" t="s">
        <v>172</v>
      </c>
      <c r="B173" s="269" t="s">
        <v>150</v>
      </c>
      <c r="C173" s="269" t="s">
        <v>57</v>
      </c>
      <c r="D173" s="33">
        <v>1210100510</v>
      </c>
      <c r="E173" s="270">
        <v>200</v>
      </c>
      <c r="F173" s="173">
        <v>150000</v>
      </c>
      <c r="G173" s="158"/>
    </row>
    <row r="174" spans="1:7" ht="45.75" customHeight="1">
      <c r="A174" s="34" t="s">
        <v>165</v>
      </c>
      <c r="B174" s="269" t="s">
        <v>150</v>
      </c>
      <c r="C174" s="269" t="s">
        <v>57</v>
      </c>
      <c r="D174" s="269" t="s">
        <v>773</v>
      </c>
      <c r="E174" s="270">
        <v>200</v>
      </c>
      <c r="F174" s="173">
        <v>190000</v>
      </c>
      <c r="G174" s="157"/>
    </row>
    <row r="175" spans="1:7" ht="45.75" customHeight="1">
      <c r="A175" s="34" t="s">
        <v>193</v>
      </c>
      <c r="B175" s="269" t="s">
        <v>150</v>
      </c>
      <c r="C175" s="269" t="s">
        <v>58</v>
      </c>
      <c r="D175" s="97">
        <v>1110100310</v>
      </c>
      <c r="E175" s="270">
        <v>200</v>
      </c>
      <c r="F175" s="173">
        <v>70000</v>
      </c>
      <c r="G175" s="158"/>
    </row>
    <row r="176" spans="1:7" ht="45.75" customHeight="1">
      <c r="A176" s="34" t="s">
        <v>159</v>
      </c>
      <c r="B176" s="269" t="s">
        <v>150</v>
      </c>
      <c r="C176" s="269" t="s">
        <v>58</v>
      </c>
      <c r="D176" s="269" t="s">
        <v>692</v>
      </c>
      <c r="E176" s="270">
        <v>200</v>
      </c>
      <c r="F176" s="173">
        <v>90000</v>
      </c>
      <c r="G176" s="158"/>
    </row>
    <row r="177" spans="1:7" ht="53.25" customHeight="1">
      <c r="A177" s="34" t="s">
        <v>146</v>
      </c>
      <c r="B177" s="269" t="s">
        <v>150</v>
      </c>
      <c r="C177" s="269" t="s">
        <v>152</v>
      </c>
      <c r="D177" s="269" t="s">
        <v>140</v>
      </c>
      <c r="E177" s="101" t="s">
        <v>7</v>
      </c>
      <c r="F177" s="173">
        <v>1696215</v>
      </c>
      <c r="G177" s="51"/>
    </row>
    <row r="178" spans="1:7" ht="30.75" customHeight="1">
      <c r="A178" s="34" t="s">
        <v>177</v>
      </c>
      <c r="B178" s="269" t="s">
        <v>150</v>
      </c>
      <c r="C178" s="269" t="s">
        <v>152</v>
      </c>
      <c r="D178" s="269" t="s">
        <v>140</v>
      </c>
      <c r="E178" s="101" t="s">
        <v>74</v>
      </c>
      <c r="F178" s="173">
        <v>159138</v>
      </c>
      <c r="G178" s="51"/>
    </row>
    <row r="179" spans="1:7" ht="30.75" customHeight="1">
      <c r="A179" s="34" t="s">
        <v>242</v>
      </c>
      <c r="B179" s="269" t="s">
        <v>150</v>
      </c>
      <c r="C179" s="269" t="s">
        <v>152</v>
      </c>
      <c r="D179" s="269" t="s">
        <v>140</v>
      </c>
      <c r="E179" s="101" t="s">
        <v>241</v>
      </c>
      <c r="F179" s="173">
        <v>2000</v>
      </c>
      <c r="G179" s="51"/>
    </row>
    <row r="180" spans="1:7" ht="29.25" customHeight="1">
      <c r="A180" s="34" t="s">
        <v>620</v>
      </c>
      <c r="B180" s="269" t="s">
        <v>150</v>
      </c>
      <c r="C180" s="269" t="s">
        <v>542</v>
      </c>
      <c r="D180" s="99" t="s">
        <v>121</v>
      </c>
      <c r="E180" s="270">
        <v>200</v>
      </c>
      <c r="F180" s="173">
        <v>220000</v>
      </c>
      <c r="G180" s="51"/>
    </row>
    <row r="181" spans="1:7" ht="23.25" customHeight="1">
      <c r="A181" s="211" t="s">
        <v>16</v>
      </c>
      <c r="B181" s="192"/>
      <c r="C181" s="192"/>
      <c r="D181" s="192"/>
      <c r="E181" s="192"/>
      <c r="F181" s="172">
        <f>F14+F58+F55+F101+F169</f>
        <v>204052187.59999999</v>
      </c>
      <c r="G181" s="50" t="e">
        <f>G14+G58+G55+G101+G169</f>
        <v>#REF!</v>
      </c>
    </row>
    <row r="182" spans="1:7" ht="15.75">
      <c r="A182" s="1"/>
    </row>
    <row r="183" spans="1:7" ht="15.75">
      <c r="A183" s="1"/>
    </row>
  </sheetData>
  <mergeCells count="21">
    <mergeCell ref="B103:B104"/>
    <mergeCell ref="C103:C104"/>
    <mergeCell ref="D103:D104"/>
    <mergeCell ref="E103:E104"/>
    <mergeCell ref="F103:F104"/>
    <mergeCell ref="A103:A104"/>
    <mergeCell ref="F11:F13"/>
    <mergeCell ref="A7:F7"/>
    <mergeCell ref="D1:G1"/>
    <mergeCell ref="D2:G2"/>
    <mergeCell ref="D3:G3"/>
    <mergeCell ref="D4:G4"/>
    <mergeCell ref="C5:G5"/>
    <mergeCell ref="E10:G10"/>
    <mergeCell ref="G11:G13"/>
    <mergeCell ref="A8:F8"/>
    <mergeCell ref="A11:A13"/>
    <mergeCell ref="B11:B13"/>
    <mergeCell ref="C11:C13"/>
    <mergeCell ref="D11:D13"/>
    <mergeCell ref="E11:E13"/>
  </mergeCells>
  <pageMargins left="0.9055118110236221" right="0.31496062992125984" top="0.35433070866141736" bottom="0.35433070866141736" header="0" footer="0"/>
  <pageSetup paperSize="9" scale="79" orientation="portrait" r:id="rId1"/>
  <rowBreaks count="7" manualBreakCount="7">
    <brk id="31" max="5" man="1"/>
    <brk id="54" max="5" man="1"/>
    <brk id="78" max="5" man="1"/>
    <brk id="99" max="5" man="1"/>
    <brk id="121" max="5" man="1"/>
    <brk id="137" max="5" man="1"/>
    <brk id="162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36"/>
  <sheetViews>
    <sheetView view="pageBreakPreview" zoomScale="106" zoomScaleSheetLayoutView="106" workbookViewId="0">
      <selection sqref="A1:XFD1048576"/>
    </sheetView>
  </sheetViews>
  <sheetFormatPr defaultRowHeight="15"/>
  <cols>
    <col min="1" max="1" width="55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14.7109375" customWidth="1"/>
    <col min="7" max="7" width="0.140625" hidden="1" customWidth="1"/>
    <col min="8" max="8" width="14.140625" customWidth="1"/>
  </cols>
  <sheetData>
    <row r="1" spans="1:8" ht="15.75">
      <c r="D1" s="278" t="s">
        <v>483</v>
      </c>
      <c r="E1" s="278"/>
      <c r="F1" s="278"/>
      <c r="G1" s="278"/>
      <c r="H1" s="278"/>
    </row>
    <row r="2" spans="1:8" ht="15.75">
      <c r="D2" s="278" t="s">
        <v>0</v>
      </c>
      <c r="E2" s="278"/>
      <c r="F2" s="278"/>
      <c r="G2" s="278"/>
      <c r="H2" s="278"/>
    </row>
    <row r="3" spans="1:8" ht="15.75">
      <c r="D3" s="278" t="s">
        <v>1</v>
      </c>
      <c r="E3" s="278"/>
      <c r="F3" s="278"/>
      <c r="G3" s="278"/>
      <c r="H3" s="278"/>
    </row>
    <row r="4" spans="1:8" ht="18.75">
      <c r="A4" s="2"/>
      <c r="D4" s="278" t="s">
        <v>2</v>
      </c>
      <c r="E4" s="278"/>
      <c r="F4" s="278"/>
      <c r="G4" s="278"/>
      <c r="H4" s="278"/>
    </row>
    <row r="5" spans="1:8" ht="18.75">
      <c r="A5" s="2"/>
      <c r="C5" s="278" t="s">
        <v>880</v>
      </c>
      <c r="D5" s="278"/>
      <c r="E5" s="278"/>
      <c r="F5" s="278"/>
      <c r="G5" s="278"/>
      <c r="H5" s="278"/>
    </row>
    <row r="6" spans="1:8" ht="18.75">
      <c r="A6" s="2"/>
    </row>
    <row r="7" spans="1:8">
      <c r="A7" s="298" t="s">
        <v>71</v>
      </c>
      <c r="B7" s="325"/>
      <c r="C7" s="325"/>
      <c r="D7" s="325"/>
      <c r="E7" s="325"/>
      <c r="F7" s="325"/>
    </row>
    <row r="8" spans="1:8">
      <c r="A8" s="298" t="s">
        <v>617</v>
      </c>
      <c r="B8" s="325"/>
      <c r="C8" s="325"/>
      <c r="D8" s="325"/>
      <c r="E8" s="325"/>
      <c r="F8" s="325"/>
    </row>
    <row r="9" spans="1:8" ht="15.75">
      <c r="A9" s="128"/>
    </row>
    <row r="10" spans="1:8" ht="15.75">
      <c r="A10" s="1"/>
      <c r="E10" s="368" t="s">
        <v>502</v>
      </c>
      <c r="F10" s="368"/>
      <c r="G10" s="368"/>
    </row>
    <row r="11" spans="1:8" ht="15" customHeight="1">
      <c r="A11" s="358"/>
      <c r="B11" s="358" t="s">
        <v>75</v>
      </c>
      <c r="C11" s="358" t="s">
        <v>65</v>
      </c>
      <c r="D11" s="355" t="s">
        <v>10</v>
      </c>
      <c r="E11" s="355" t="s">
        <v>66</v>
      </c>
      <c r="F11" s="365" t="s">
        <v>340</v>
      </c>
      <c r="G11" s="366"/>
      <c r="H11" s="367"/>
    </row>
    <row r="12" spans="1:8" ht="15" customHeight="1">
      <c r="A12" s="358"/>
      <c r="B12" s="358"/>
      <c r="C12" s="358"/>
      <c r="D12" s="355"/>
      <c r="E12" s="355"/>
      <c r="F12" s="363" t="s">
        <v>516</v>
      </c>
      <c r="G12" s="202"/>
      <c r="H12" s="361" t="s">
        <v>602</v>
      </c>
    </row>
    <row r="13" spans="1:8" ht="15" customHeight="1">
      <c r="A13" s="358"/>
      <c r="B13" s="358"/>
      <c r="C13" s="358"/>
      <c r="D13" s="355"/>
      <c r="E13" s="355"/>
      <c r="F13" s="364"/>
      <c r="G13" s="203"/>
      <c r="H13" s="362"/>
    </row>
    <row r="14" spans="1:8" ht="15.75">
      <c r="A14" s="190" t="s">
        <v>67</v>
      </c>
      <c r="B14" s="104" t="s">
        <v>69</v>
      </c>
      <c r="C14" s="191"/>
      <c r="D14" s="192"/>
      <c r="E14" s="192"/>
      <c r="F14" s="172">
        <f>F15+F16+F17+F18+F19+F20+F22+F23+F24+F25+F26+F27+F28+F29+F30+F32+F33+F35+F36+F41+F42+F43+F44+F45+F46+F21+F38+F31+F34+F37+F39+F40</f>
        <v>35031193.359999999</v>
      </c>
      <c r="G14" s="172">
        <f t="shared" ref="G14:H14" si="0">G15+G16+G17+G18+G19+G20+G22+G23+G24+G25+G26+G27+G28+G29+G30+G32+G33+G35+G36+G41+G42+G43+G44+G45+G46+G21+G38+G31+G34+G37+G39+G40</f>
        <v>20077223.550000001</v>
      </c>
      <c r="H14" s="172">
        <f t="shared" si="0"/>
        <v>30933183.359999999</v>
      </c>
    </row>
    <row r="15" spans="1:8" ht="66" customHeight="1">
      <c r="A15" s="96" t="s">
        <v>132</v>
      </c>
      <c r="B15" s="227" t="s">
        <v>69</v>
      </c>
      <c r="C15" s="195" t="s">
        <v>79</v>
      </c>
      <c r="D15" s="33">
        <v>4190000250</v>
      </c>
      <c r="E15" s="33">
        <v>100</v>
      </c>
      <c r="F15" s="173">
        <v>1486531</v>
      </c>
      <c r="G15" s="173">
        <v>1486531</v>
      </c>
      <c r="H15" s="173">
        <v>1486531</v>
      </c>
    </row>
    <row r="16" spans="1:8" ht="66.75" customHeight="1">
      <c r="A16" s="34" t="s">
        <v>133</v>
      </c>
      <c r="B16" s="227" t="s">
        <v>69</v>
      </c>
      <c r="C16" s="227" t="s">
        <v>44</v>
      </c>
      <c r="D16" s="33">
        <v>4190000280</v>
      </c>
      <c r="E16" s="228">
        <v>100</v>
      </c>
      <c r="F16" s="173">
        <v>13236529</v>
      </c>
      <c r="G16" s="173">
        <v>13236529</v>
      </c>
      <c r="H16" s="173">
        <v>13236529</v>
      </c>
    </row>
    <row r="17" spans="1:8" ht="39.75" customHeight="1">
      <c r="A17" s="34" t="s">
        <v>176</v>
      </c>
      <c r="B17" s="227" t="s">
        <v>69</v>
      </c>
      <c r="C17" s="227" t="s">
        <v>44</v>
      </c>
      <c r="D17" s="33">
        <v>4190000280</v>
      </c>
      <c r="E17" s="228">
        <v>200</v>
      </c>
      <c r="F17" s="173">
        <v>2309444</v>
      </c>
      <c r="G17" s="173">
        <v>2309444</v>
      </c>
      <c r="H17" s="173">
        <v>2309444</v>
      </c>
    </row>
    <row r="18" spans="1:8" ht="53.25" customHeight="1">
      <c r="A18" s="34" t="s">
        <v>17</v>
      </c>
      <c r="B18" s="227" t="s">
        <v>69</v>
      </c>
      <c r="C18" s="227" t="s">
        <v>44</v>
      </c>
      <c r="D18" s="33">
        <v>4190000280</v>
      </c>
      <c r="E18" s="228">
        <v>800</v>
      </c>
      <c r="F18" s="173">
        <v>25400</v>
      </c>
      <c r="G18" s="173">
        <v>25400</v>
      </c>
      <c r="H18" s="173">
        <v>25400</v>
      </c>
    </row>
    <row r="19" spans="1:8" ht="76.5" customHeight="1">
      <c r="A19" s="98" t="s">
        <v>128</v>
      </c>
      <c r="B19" s="227" t="s">
        <v>69</v>
      </c>
      <c r="C19" s="227" t="s">
        <v>44</v>
      </c>
      <c r="D19" s="33">
        <v>1110180360</v>
      </c>
      <c r="E19" s="228">
        <v>100</v>
      </c>
      <c r="F19" s="173">
        <v>341800</v>
      </c>
      <c r="G19" s="173">
        <v>341800</v>
      </c>
      <c r="H19" s="173">
        <v>341800</v>
      </c>
    </row>
    <row r="20" spans="1:8" ht="54" customHeight="1">
      <c r="A20" s="98" t="s">
        <v>171</v>
      </c>
      <c r="B20" s="227" t="s">
        <v>69</v>
      </c>
      <c r="C20" s="227" t="s">
        <v>44</v>
      </c>
      <c r="D20" s="33">
        <v>1110180360</v>
      </c>
      <c r="E20" s="228">
        <v>200</v>
      </c>
      <c r="F20" s="173">
        <v>20875</v>
      </c>
      <c r="G20" s="173">
        <v>49709.55</v>
      </c>
      <c r="H20" s="173">
        <v>20875</v>
      </c>
    </row>
    <row r="21" spans="1:8" ht="48" customHeight="1">
      <c r="A21" s="125" t="s">
        <v>664</v>
      </c>
      <c r="B21" s="227" t="s">
        <v>69</v>
      </c>
      <c r="C21" s="227" t="s">
        <v>77</v>
      </c>
      <c r="D21" s="33">
        <v>4490051200</v>
      </c>
      <c r="E21" s="100">
        <v>200</v>
      </c>
      <c r="F21" s="173">
        <v>2110</v>
      </c>
      <c r="G21" s="182"/>
      <c r="H21" s="173"/>
    </row>
    <row r="22" spans="1:8" ht="54.75" customHeight="1">
      <c r="A22" s="98" t="s">
        <v>248</v>
      </c>
      <c r="B22" s="227" t="s">
        <v>69</v>
      </c>
      <c r="C22" s="227" t="s">
        <v>47</v>
      </c>
      <c r="D22" s="227" t="s">
        <v>381</v>
      </c>
      <c r="E22" s="100">
        <v>200</v>
      </c>
      <c r="F22" s="173">
        <v>100000</v>
      </c>
      <c r="G22" s="204"/>
      <c r="H22" s="173"/>
    </row>
    <row r="23" spans="1:8" ht="54.75" customHeight="1">
      <c r="A23" s="34" t="s">
        <v>835</v>
      </c>
      <c r="B23" s="227" t="s">
        <v>69</v>
      </c>
      <c r="C23" s="227" t="s">
        <v>47</v>
      </c>
      <c r="D23" s="33">
        <v>4290020100</v>
      </c>
      <c r="E23" s="228">
        <v>200</v>
      </c>
      <c r="F23" s="173">
        <v>2500000</v>
      </c>
      <c r="G23" s="182"/>
      <c r="H23" s="173"/>
    </row>
    <row r="24" spans="1:8" ht="26.25" customHeight="1">
      <c r="A24" s="34" t="s">
        <v>189</v>
      </c>
      <c r="B24" s="227" t="s">
        <v>69</v>
      </c>
      <c r="C24" s="227" t="s">
        <v>47</v>
      </c>
      <c r="D24" s="33">
        <v>4290020120</v>
      </c>
      <c r="E24" s="228">
        <v>800</v>
      </c>
      <c r="F24" s="173">
        <v>28500</v>
      </c>
      <c r="G24" s="182"/>
      <c r="H24" s="173">
        <v>28500</v>
      </c>
    </row>
    <row r="25" spans="1:8" ht="51" customHeight="1">
      <c r="A25" s="34" t="s">
        <v>179</v>
      </c>
      <c r="B25" s="227" t="s">
        <v>69</v>
      </c>
      <c r="C25" s="227" t="s">
        <v>47</v>
      </c>
      <c r="D25" s="33">
        <v>4290020140</v>
      </c>
      <c r="E25" s="228">
        <v>200</v>
      </c>
      <c r="F25" s="173">
        <v>100000</v>
      </c>
      <c r="G25" s="182"/>
      <c r="H25" s="173">
        <v>100000</v>
      </c>
    </row>
    <row r="26" spans="1:8" ht="40.5" customHeight="1">
      <c r="A26" s="34" t="s">
        <v>183</v>
      </c>
      <c r="B26" s="227" t="s">
        <v>69</v>
      </c>
      <c r="C26" s="227" t="s">
        <v>47</v>
      </c>
      <c r="D26" s="33">
        <v>4390080350</v>
      </c>
      <c r="E26" s="228">
        <v>200</v>
      </c>
      <c r="F26" s="173">
        <v>6388.2</v>
      </c>
      <c r="G26" s="182"/>
      <c r="H26" s="173">
        <v>6388.2</v>
      </c>
    </row>
    <row r="27" spans="1:8" ht="53.25" customHeight="1">
      <c r="A27" s="34" t="s">
        <v>180</v>
      </c>
      <c r="B27" s="227" t="s">
        <v>69</v>
      </c>
      <c r="C27" s="227" t="s">
        <v>49</v>
      </c>
      <c r="D27" s="33">
        <v>4290020150</v>
      </c>
      <c r="E27" s="228">
        <v>200</v>
      </c>
      <c r="F27" s="173">
        <v>1296300</v>
      </c>
      <c r="G27" s="182"/>
      <c r="H27" s="173">
        <v>1296300</v>
      </c>
    </row>
    <row r="28" spans="1:8" ht="93" customHeight="1">
      <c r="A28" s="105" t="s">
        <v>662</v>
      </c>
      <c r="B28" s="227" t="s">
        <v>69</v>
      </c>
      <c r="C28" s="227" t="s">
        <v>51</v>
      </c>
      <c r="D28" s="33">
        <v>4390080370</v>
      </c>
      <c r="E28" s="228">
        <v>200</v>
      </c>
      <c r="F28" s="173">
        <v>3303</v>
      </c>
      <c r="G28" s="182"/>
      <c r="H28" s="173">
        <v>3303</v>
      </c>
    </row>
    <row r="29" spans="1:8" ht="65.25" customHeight="1">
      <c r="A29" s="32" t="s">
        <v>234</v>
      </c>
      <c r="B29" s="227" t="s">
        <v>69</v>
      </c>
      <c r="C29" s="227" t="s">
        <v>52</v>
      </c>
      <c r="D29" s="33">
        <v>1710120400</v>
      </c>
      <c r="E29" s="228">
        <v>200</v>
      </c>
      <c r="F29" s="173">
        <v>2303000</v>
      </c>
      <c r="G29" s="182"/>
      <c r="H29" s="173">
        <v>2303000</v>
      </c>
    </row>
    <row r="30" spans="1:8" ht="68.25" customHeight="1">
      <c r="A30" s="32" t="s">
        <v>219</v>
      </c>
      <c r="B30" s="227" t="s">
        <v>69</v>
      </c>
      <c r="C30" s="227" t="s">
        <v>52</v>
      </c>
      <c r="D30" s="33">
        <v>1720120410</v>
      </c>
      <c r="E30" s="228">
        <v>200</v>
      </c>
      <c r="F30" s="173">
        <v>3682403.16</v>
      </c>
      <c r="G30" s="182"/>
      <c r="H30" s="173">
        <v>3682403.16</v>
      </c>
    </row>
    <row r="31" spans="1:8" ht="40.5" customHeight="1">
      <c r="A31" s="98" t="s">
        <v>250</v>
      </c>
      <c r="B31" s="227" t="s">
        <v>69</v>
      </c>
      <c r="C31" s="227" t="s">
        <v>53</v>
      </c>
      <c r="D31" s="99" t="s">
        <v>399</v>
      </c>
      <c r="E31" s="228">
        <v>200</v>
      </c>
      <c r="F31" s="173">
        <v>61700</v>
      </c>
      <c r="G31" s="205"/>
      <c r="H31" s="173"/>
    </row>
    <row r="32" spans="1:8" ht="64.5" customHeight="1">
      <c r="A32" s="96" t="s">
        <v>182</v>
      </c>
      <c r="B32" s="227" t="s">
        <v>69</v>
      </c>
      <c r="C32" s="227" t="s">
        <v>53</v>
      </c>
      <c r="D32" s="33">
        <v>4290020160</v>
      </c>
      <c r="E32" s="228">
        <v>200</v>
      </c>
      <c r="F32" s="173">
        <v>795000</v>
      </c>
      <c r="G32" s="173">
        <v>795000</v>
      </c>
      <c r="H32" s="173">
        <v>795000</v>
      </c>
    </row>
    <row r="33" spans="1:8" ht="41.25" customHeight="1">
      <c r="A33" s="34" t="s">
        <v>197</v>
      </c>
      <c r="B33" s="227" t="s">
        <v>69</v>
      </c>
      <c r="C33" s="227" t="s">
        <v>53</v>
      </c>
      <c r="D33" s="33">
        <v>4290020180</v>
      </c>
      <c r="E33" s="228">
        <v>200</v>
      </c>
      <c r="F33" s="175">
        <v>400000</v>
      </c>
      <c r="G33" s="175">
        <v>400000</v>
      </c>
      <c r="H33" s="173">
        <v>400000</v>
      </c>
    </row>
    <row r="34" spans="1:8" ht="41.25" customHeight="1">
      <c r="A34" s="96" t="s">
        <v>250</v>
      </c>
      <c r="B34" s="227" t="s">
        <v>69</v>
      </c>
      <c r="C34" s="227" t="s">
        <v>53</v>
      </c>
      <c r="D34" s="33">
        <v>4290020380</v>
      </c>
      <c r="E34" s="228">
        <v>200</v>
      </c>
      <c r="F34" s="173"/>
      <c r="G34" s="173">
        <v>72000</v>
      </c>
      <c r="H34" s="173">
        <v>72000</v>
      </c>
    </row>
    <row r="35" spans="1:8" ht="52.5" customHeight="1">
      <c r="A35" s="98" t="s">
        <v>218</v>
      </c>
      <c r="B35" s="227" t="s">
        <v>69</v>
      </c>
      <c r="C35" s="227" t="s">
        <v>221</v>
      </c>
      <c r="D35" s="227" t="s">
        <v>365</v>
      </c>
      <c r="E35" s="228">
        <v>200</v>
      </c>
      <c r="F35" s="173">
        <v>879900</v>
      </c>
      <c r="G35" s="173">
        <v>879900</v>
      </c>
      <c r="H35" s="173">
        <v>879900</v>
      </c>
    </row>
    <row r="36" spans="1:8" ht="39">
      <c r="A36" s="98" t="s">
        <v>217</v>
      </c>
      <c r="B36" s="227" t="s">
        <v>69</v>
      </c>
      <c r="C36" s="227" t="s">
        <v>221</v>
      </c>
      <c r="D36" s="227" t="s">
        <v>366</v>
      </c>
      <c r="E36" s="228">
        <v>200</v>
      </c>
      <c r="F36" s="173">
        <v>143200</v>
      </c>
      <c r="G36" s="173">
        <v>143200</v>
      </c>
      <c r="H36" s="173">
        <v>143200</v>
      </c>
    </row>
    <row r="37" spans="1:8" ht="52.5" customHeight="1">
      <c r="A37" s="98" t="s">
        <v>492</v>
      </c>
      <c r="B37" s="227" t="s">
        <v>69</v>
      </c>
      <c r="C37" s="227" t="s">
        <v>220</v>
      </c>
      <c r="D37" s="227" t="s">
        <v>362</v>
      </c>
      <c r="E37" s="100">
        <v>400</v>
      </c>
      <c r="F37" s="173">
        <v>463910</v>
      </c>
      <c r="G37" s="173">
        <v>337710</v>
      </c>
      <c r="H37" s="173">
        <v>337710</v>
      </c>
    </row>
    <row r="38" spans="1:8" ht="39">
      <c r="A38" s="98" t="s">
        <v>216</v>
      </c>
      <c r="B38" s="227" t="s">
        <v>69</v>
      </c>
      <c r="C38" s="227" t="s">
        <v>220</v>
      </c>
      <c r="D38" s="227" t="s">
        <v>374</v>
      </c>
      <c r="E38" s="228">
        <v>200</v>
      </c>
      <c r="F38" s="173">
        <v>500000</v>
      </c>
      <c r="G38" s="182"/>
      <c r="H38" s="173">
        <v>500000</v>
      </c>
    </row>
    <row r="39" spans="1:8" ht="51.75">
      <c r="A39" s="98" t="s">
        <v>382</v>
      </c>
      <c r="B39" s="227" t="s">
        <v>69</v>
      </c>
      <c r="C39" s="227" t="s">
        <v>220</v>
      </c>
      <c r="D39" s="99" t="s">
        <v>398</v>
      </c>
      <c r="E39" s="228">
        <v>200</v>
      </c>
      <c r="F39" s="173">
        <v>1140000</v>
      </c>
      <c r="G39" s="204"/>
      <c r="H39" s="173"/>
    </row>
    <row r="40" spans="1:8" ht="38.25">
      <c r="A40" s="106" t="s">
        <v>631</v>
      </c>
      <c r="B40" s="227" t="s">
        <v>69</v>
      </c>
      <c r="C40" s="227" t="s">
        <v>220</v>
      </c>
      <c r="D40" s="99" t="s">
        <v>632</v>
      </c>
      <c r="E40" s="228">
        <v>200</v>
      </c>
      <c r="F40" s="173">
        <v>240000</v>
      </c>
      <c r="G40" s="173"/>
      <c r="H40" s="173"/>
    </row>
    <row r="41" spans="1:8" ht="41.25" customHeight="1">
      <c r="A41" s="34" t="s">
        <v>251</v>
      </c>
      <c r="B41" s="227" t="s">
        <v>69</v>
      </c>
      <c r="C41" s="227" t="s">
        <v>222</v>
      </c>
      <c r="D41" s="227" t="s">
        <v>818</v>
      </c>
      <c r="E41" s="100">
        <v>200</v>
      </c>
      <c r="F41" s="173">
        <v>360600</v>
      </c>
      <c r="G41" s="204"/>
      <c r="H41" s="173">
        <v>360600</v>
      </c>
    </row>
    <row r="42" spans="1:8" ht="39">
      <c r="A42" s="98" t="s">
        <v>344</v>
      </c>
      <c r="B42" s="227" t="s">
        <v>69</v>
      </c>
      <c r="C42" s="101" t="s">
        <v>222</v>
      </c>
      <c r="D42" s="227" t="s">
        <v>369</v>
      </c>
      <c r="E42" s="228">
        <v>200</v>
      </c>
      <c r="F42" s="173">
        <v>529100</v>
      </c>
      <c r="G42" s="182"/>
      <c r="H42" s="173">
        <v>529100</v>
      </c>
    </row>
    <row r="43" spans="1:8" ht="41.25" customHeight="1">
      <c r="A43" s="98" t="s">
        <v>345</v>
      </c>
      <c r="B43" s="227" t="s">
        <v>69</v>
      </c>
      <c r="C43" s="101" t="s">
        <v>222</v>
      </c>
      <c r="D43" s="227" t="s">
        <v>370</v>
      </c>
      <c r="E43" s="228">
        <v>200</v>
      </c>
      <c r="F43" s="173">
        <v>358800</v>
      </c>
      <c r="G43" s="182"/>
      <c r="H43" s="173">
        <v>358800</v>
      </c>
    </row>
    <row r="44" spans="1:8" ht="40.5" customHeight="1">
      <c r="A44" s="98" t="s">
        <v>346</v>
      </c>
      <c r="B44" s="227" t="s">
        <v>69</v>
      </c>
      <c r="C44" s="101" t="s">
        <v>222</v>
      </c>
      <c r="D44" s="227" t="s">
        <v>377</v>
      </c>
      <c r="E44" s="228">
        <v>200</v>
      </c>
      <c r="F44" s="173">
        <v>150000</v>
      </c>
      <c r="G44" s="182"/>
      <c r="H44" s="173">
        <v>150000</v>
      </c>
    </row>
    <row r="45" spans="1:8" ht="42.75" customHeight="1">
      <c r="A45" s="98" t="s">
        <v>347</v>
      </c>
      <c r="B45" s="227" t="s">
        <v>69</v>
      </c>
      <c r="C45" s="101" t="s">
        <v>222</v>
      </c>
      <c r="D45" s="227" t="s">
        <v>378</v>
      </c>
      <c r="E45" s="228">
        <v>200</v>
      </c>
      <c r="F45" s="173">
        <v>50000</v>
      </c>
      <c r="G45" s="182"/>
      <c r="H45" s="173">
        <v>50000</v>
      </c>
    </row>
    <row r="46" spans="1:8" ht="43.5" customHeight="1">
      <c r="A46" s="96" t="s">
        <v>138</v>
      </c>
      <c r="B46" s="227" t="s">
        <v>69</v>
      </c>
      <c r="C46" s="227" t="s">
        <v>62</v>
      </c>
      <c r="D46" s="33">
        <v>4290007010</v>
      </c>
      <c r="E46" s="228">
        <v>300</v>
      </c>
      <c r="F46" s="173">
        <v>1516400</v>
      </c>
      <c r="G46" s="182"/>
      <c r="H46" s="173">
        <v>1516400</v>
      </c>
    </row>
    <row r="47" spans="1:8">
      <c r="A47" s="103" t="s">
        <v>68</v>
      </c>
      <c r="B47" s="104" t="s">
        <v>70</v>
      </c>
      <c r="C47" s="227"/>
      <c r="D47" s="33"/>
      <c r="E47" s="33"/>
      <c r="F47" s="206">
        <f>F48+F49</f>
        <v>875936</v>
      </c>
      <c r="G47" s="182"/>
      <c r="H47" s="206">
        <f>H48+H49</f>
        <v>875936</v>
      </c>
    </row>
    <row r="48" spans="1:8" ht="66" customHeight="1">
      <c r="A48" s="34" t="s">
        <v>131</v>
      </c>
      <c r="B48" s="227" t="s">
        <v>70</v>
      </c>
      <c r="C48" s="227" t="s">
        <v>43</v>
      </c>
      <c r="D48" s="33">
        <v>4090000270</v>
      </c>
      <c r="E48" s="228">
        <v>100</v>
      </c>
      <c r="F48" s="173">
        <v>775250</v>
      </c>
      <c r="G48" s="182"/>
      <c r="H48" s="173">
        <v>775250</v>
      </c>
    </row>
    <row r="49" spans="1:8" ht="42" customHeight="1">
      <c r="A49" s="34" t="s">
        <v>175</v>
      </c>
      <c r="B49" s="227" t="s">
        <v>70</v>
      </c>
      <c r="C49" s="227" t="s">
        <v>43</v>
      </c>
      <c r="D49" s="33">
        <v>4090000270</v>
      </c>
      <c r="E49" s="228">
        <v>200</v>
      </c>
      <c r="F49" s="173">
        <v>100686</v>
      </c>
      <c r="G49" s="182"/>
      <c r="H49" s="173">
        <v>100686</v>
      </c>
    </row>
    <row r="50" spans="1:8" ht="25.5">
      <c r="A50" s="103" t="s">
        <v>4</v>
      </c>
      <c r="B50" s="104" t="s">
        <v>5</v>
      </c>
      <c r="C50" s="227"/>
      <c r="D50" s="33"/>
      <c r="E50" s="33"/>
      <c r="F50" s="172">
        <f>F51+F52+F53+F54+F55+F56+F57+F61+F62+F63+F64+F66+F67+F68+F69+F71+F72+F60+F58+F59+F65+F70</f>
        <v>24906506</v>
      </c>
      <c r="G50" s="172">
        <f t="shared" ref="G50:H50" si="1">G51+G52+G53+G54+G55+G56+G57+G61+G62+G63+G64+G66+G67+G68+G69+G71+G72+G60+G58+G59+G65+G70</f>
        <v>5054495</v>
      </c>
      <c r="H50" s="172">
        <f t="shared" si="1"/>
        <v>23028032</v>
      </c>
    </row>
    <row r="51" spans="1:8" ht="80.25" customHeight="1">
      <c r="A51" s="34" t="s">
        <v>135</v>
      </c>
      <c r="B51" s="227" t="s">
        <v>5</v>
      </c>
      <c r="C51" s="227" t="s">
        <v>45</v>
      </c>
      <c r="D51" s="33">
        <v>4190000290</v>
      </c>
      <c r="E51" s="228">
        <v>100</v>
      </c>
      <c r="F51" s="173">
        <v>3714869</v>
      </c>
      <c r="G51" s="207"/>
      <c r="H51" s="173">
        <v>3714869</v>
      </c>
    </row>
    <row r="52" spans="1:8" ht="39" customHeight="1">
      <c r="A52" s="34" t="s">
        <v>178</v>
      </c>
      <c r="B52" s="227" t="s">
        <v>5</v>
      </c>
      <c r="C52" s="227" t="s">
        <v>45</v>
      </c>
      <c r="D52" s="33">
        <v>4190000290</v>
      </c>
      <c r="E52" s="228">
        <v>200</v>
      </c>
      <c r="F52" s="173">
        <v>213205</v>
      </c>
      <c r="G52" s="182"/>
      <c r="H52" s="173">
        <v>213205</v>
      </c>
    </row>
    <row r="53" spans="1:8" ht="39.75" customHeight="1">
      <c r="A53" s="34" t="s">
        <v>136</v>
      </c>
      <c r="B53" s="227" t="s">
        <v>5</v>
      </c>
      <c r="C53" s="227" t="s">
        <v>45</v>
      </c>
      <c r="D53" s="33">
        <v>4190000290</v>
      </c>
      <c r="E53" s="228">
        <v>800</v>
      </c>
      <c r="F53" s="173">
        <v>2000</v>
      </c>
      <c r="G53" s="182"/>
      <c r="H53" s="173">
        <v>2000</v>
      </c>
    </row>
    <row r="54" spans="1:8" ht="30" customHeight="1">
      <c r="A54" s="34" t="s">
        <v>137</v>
      </c>
      <c r="B54" s="227" t="s">
        <v>5</v>
      </c>
      <c r="C54" s="227" t="s">
        <v>46</v>
      </c>
      <c r="D54" s="33">
        <v>4290020090</v>
      </c>
      <c r="E54" s="228">
        <v>800</v>
      </c>
      <c r="F54" s="173">
        <v>2659889</v>
      </c>
      <c r="G54" s="182"/>
      <c r="H54" s="173">
        <v>643823</v>
      </c>
    </row>
    <row r="55" spans="1:8" ht="80.25" customHeight="1">
      <c r="A55" s="34" t="s">
        <v>18</v>
      </c>
      <c r="B55" s="227" t="s">
        <v>5</v>
      </c>
      <c r="C55" s="227" t="s">
        <v>49</v>
      </c>
      <c r="D55" s="33">
        <v>4290000300</v>
      </c>
      <c r="E55" s="228">
        <v>100</v>
      </c>
      <c r="F55" s="173">
        <v>3367555</v>
      </c>
      <c r="G55" s="182"/>
      <c r="H55" s="173">
        <v>3367555</v>
      </c>
    </row>
    <row r="56" spans="1:8" ht="51.75" customHeight="1">
      <c r="A56" s="34" t="s">
        <v>181</v>
      </c>
      <c r="B56" s="227" t="s">
        <v>5</v>
      </c>
      <c r="C56" s="227" t="s">
        <v>49</v>
      </c>
      <c r="D56" s="33">
        <v>4290000300</v>
      </c>
      <c r="E56" s="228">
        <v>200</v>
      </c>
      <c r="F56" s="173">
        <v>1091422</v>
      </c>
      <c r="G56" s="173">
        <v>3367555</v>
      </c>
      <c r="H56" s="173">
        <v>1133735</v>
      </c>
    </row>
    <row r="57" spans="1:8" ht="42" customHeight="1">
      <c r="A57" s="34" t="s">
        <v>19</v>
      </c>
      <c r="B57" s="227" t="s">
        <v>5</v>
      </c>
      <c r="C57" s="227" t="s">
        <v>49</v>
      </c>
      <c r="D57" s="33">
        <v>4290000300</v>
      </c>
      <c r="E57" s="228">
        <v>800</v>
      </c>
      <c r="F57" s="173">
        <v>7400</v>
      </c>
      <c r="G57" s="173">
        <v>1133735</v>
      </c>
      <c r="H57" s="173">
        <v>7400</v>
      </c>
    </row>
    <row r="58" spans="1:8" ht="65.25" customHeight="1">
      <c r="A58" s="105" t="s">
        <v>618</v>
      </c>
      <c r="B58" s="227" t="s">
        <v>5</v>
      </c>
      <c r="C58" s="227" t="s">
        <v>49</v>
      </c>
      <c r="D58" s="227" t="s">
        <v>633</v>
      </c>
      <c r="E58" s="228">
        <v>100</v>
      </c>
      <c r="F58" s="173">
        <v>328027</v>
      </c>
      <c r="G58" s="173">
        <v>328027</v>
      </c>
      <c r="H58" s="173">
        <v>328027</v>
      </c>
    </row>
    <row r="59" spans="1:8" ht="65.25" customHeight="1">
      <c r="A59" s="105" t="s">
        <v>619</v>
      </c>
      <c r="B59" s="227" t="s">
        <v>5</v>
      </c>
      <c r="C59" s="227" t="s">
        <v>49</v>
      </c>
      <c r="D59" s="227" t="s">
        <v>634</v>
      </c>
      <c r="E59" s="228">
        <v>100</v>
      </c>
      <c r="F59" s="173">
        <v>117778</v>
      </c>
      <c r="G59" s="173">
        <v>117778</v>
      </c>
      <c r="H59" s="173">
        <v>117778</v>
      </c>
    </row>
    <row r="60" spans="1:8" ht="66.75" customHeight="1">
      <c r="A60" s="201" t="s">
        <v>629</v>
      </c>
      <c r="B60" s="226" t="s">
        <v>5</v>
      </c>
      <c r="C60" s="227" t="s">
        <v>221</v>
      </c>
      <c r="D60" s="227" t="s">
        <v>630</v>
      </c>
      <c r="E60" s="100">
        <v>800</v>
      </c>
      <c r="F60" s="173">
        <v>100000</v>
      </c>
      <c r="G60" s="173">
        <v>100000</v>
      </c>
      <c r="H60" s="173">
        <v>100000</v>
      </c>
    </row>
    <row r="61" spans="1:8" ht="68.25" customHeight="1">
      <c r="A61" s="98" t="s">
        <v>211</v>
      </c>
      <c r="B61" s="227" t="s">
        <v>5</v>
      </c>
      <c r="C61" s="227" t="s">
        <v>220</v>
      </c>
      <c r="D61" s="227" t="s">
        <v>373</v>
      </c>
      <c r="E61" s="228">
        <v>800</v>
      </c>
      <c r="F61" s="173">
        <v>5000000</v>
      </c>
      <c r="G61" s="173">
        <v>7400</v>
      </c>
      <c r="H61" s="173">
        <v>5000000</v>
      </c>
    </row>
    <row r="62" spans="1:8" ht="81" customHeight="1">
      <c r="A62" s="34" t="s">
        <v>115</v>
      </c>
      <c r="B62" s="227" t="s">
        <v>5</v>
      </c>
      <c r="C62" s="227" t="s">
        <v>239</v>
      </c>
      <c r="D62" s="227" t="s">
        <v>751</v>
      </c>
      <c r="E62" s="228">
        <v>100</v>
      </c>
      <c r="F62" s="173">
        <v>1331600</v>
      </c>
      <c r="G62" s="182"/>
      <c r="H62" s="173">
        <v>1331600</v>
      </c>
    </row>
    <row r="63" spans="1:8" ht="55.5" customHeight="1">
      <c r="A63" s="34" t="s">
        <v>169</v>
      </c>
      <c r="B63" s="227" t="s">
        <v>5</v>
      </c>
      <c r="C63" s="227" t="s">
        <v>239</v>
      </c>
      <c r="D63" s="227" t="s">
        <v>751</v>
      </c>
      <c r="E63" s="228">
        <v>200</v>
      </c>
      <c r="F63" s="173">
        <v>81339</v>
      </c>
      <c r="G63" s="182"/>
      <c r="H63" s="173">
        <v>84673</v>
      </c>
    </row>
    <row r="64" spans="1:8" ht="38.25" customHeight="1">
      <c r="A64" s="34" t="s">
        <v>116</v>
      </c>
      <c r="B64" s="227" t="s">
        <v>5</v>
      </c>
      <c r="C64" s="227" t="s">
        <v>239</v>
      </c>
      <c r="D64" s="227" t="s">
        <v>751</v>
      </c>
      <c r="E64" s="228">
        <v>800</v>
      </c>
      <c r="F64" s="173">
        <v>400</v>
      </c>
      <c r="G64" s="182"/>
      <c r="H64" s="173">
        <v>400</v>
      </c>
    </row>
    <row r="65" spans="1:8" ht="38.25" customHeight="1">
      <c r="A65" s="98" t="s">
        <v>491</v>
      </c>
      <c r="B65" s="227" t="s">
        <v>5</v>
      </c>
      <c r="C65" s="227" t="s">
        <v>239</v>
      </c>
      <c r="D65" s="199" t="s">
        <v>752</v>
      </c>
      <c r="E65" s="228">
        <v>100</v>
      </c>
      <c r="F65" s="181">
        <v>67000</v>
      </c>
      <c r="G65" s="182"/>
      <c r="H65" s="173">
        <v>67000</v>
      </c>
    </row>
    <row r="66" spans="1:8" ht="77.25" customHeight="1">
      <c r="A66" s="34" t="s">
        <v>109</v>
      </c>
      <c r="B66" s="227" t="s">
        <v>5</v>
      </c>
      <c r="C66" s="227" t="s">
        <v>60</v>
      </c>
      <c r="D66" s="227" t="s">
        <v>738</v>
      </c>
      <c r="E66" s="228">
        <v>100</v>
      </c>
      <c r="F66" s="173">
        <v>2379800</v>
      </c>
      <c r="G66" s="182"/>
      <c r="H66" s="173">
        <v>2380400</v>
      </c>
    </row>
    <row r="67" spans="1:8" ht="52.5" customHeight="1">
      <c r="A67" s="34" t="s">
        <v>166</v>
      </c>
      <c r="B67" s="227" t="s">
        <v>5</v>
      </c>
      <c r="C67" s="227" t="s">
        <v>60</v>
      </c>
      <c r="D67" s="227" t="s">
        <v>738</v>
      </c>
      <c r="E67" s="228">
        <v>200</v>
      </c>
      <c r="F67" s="173">
        <v>2066722</v>
      </c>
      <c r="G67" s="182"/>
      <c r="H67" s="173">
        <v>2128467</v>
      </c>
    </row>
    <row r="68" spans="1:8" ht="42.75" customHeight="1">
      <c r="A68" s="34" t="s">
        <v>110</v>
      </c>
      <c r="B68" s="227" t="s">
        <v>5</v>
      </c>
      <c r="C68" s="227" t="s">
        <v>60</v>
      </c>
      <c r="D68" s="227" t="s">
        <v>738</v>
      </c>
      <c r="E68" s="228">
        <v>800</v>
      </c>
      <c r="F68" s="173">
        <v>12000</v>
      </c>
      <c r="G68" s="182"/>
      <c r="H68" s="173">
        <v>12000</v>
      </c>
    </row>
    <row r="69" spans="1:8" ht="38.25">
      <c r="A69" s="34" t="s">
        <v>167</v>
      </c>
      <c r="B69" s="227" t="s">
        <v>5</v>
      </c>
      <c r="C69" s="227" t="s">
        <v>60</v>
      </c>
      <c r="D69" s="227" t="s">
        <v>739</v>
      </c>
      <c r="E69" s="228">
        <v>200</v>
      </c>
      <c r="F69" s="173">
        <v>15000</v>
      </c>
      <c r="G69" s="182"/>
      <c r="H69" s="173">
        <v>15000</v>
      </c>
    </row>
    <row r="70" spans="1:8" ht="89.25">
      <c r="A70" s="34" t="s">
        <v>358</v>
      </c>
      <c r="B70" s="227" t="s">
        <v>5</v>
      </c>
      <c r="C70" s="227" t="s">
        <v>60</v>
      </c>
      <c r="D70" s="227" t="s">
        <v>744</v>
      </c>
      <c r="E70" s="228">
        <v>100</v>
      </c>
      <c r="F70" s="173">
        <v>252900</v>
      </c>
      <c r="G70" s="182"/>
      <c r="H70" s="173">
        <v>252900</v>
      </c>
    </row>
    <row r="71" spans="1:8" ht="91.5" customHeight="1">
      <c r="A71" s="34" t="s">
        <v>348</v>
      </c>
      <c r="B71" s="227" t="s">
        <v>5</v>
      </c>
      <c r="C71" s="227" t="s">
        <v>60</v>
      </c>
      <c r="D71" s="99" t="s">
        <v>748</v>
      </c>
      <c r="E71" s="228">
        <v>100</v>
      </c>
      <c r="F71" s="173">
        <v>1454100</v>
      </c>
      <c r="G71" s="182"/>
      <c r="H71" s="173">
        <v>1455300</v>
      </c>
    </row>
    <row r="72" spans="1:8" ht="68.25" customHeight="1">
      <c r="A72" s="34" t="s">
        <v>403</v>
      </c>
      <c r="B72" s="227" t="s">
        <v>5</v>
      </c>
      <c r="C72" s="227" t="s">
        <v>60</v>
      </c>
      <c r="D72" s="99" t="s">
        <v>748</v>
      </c>
      <c r="E72" s="228">
        <v>200</v>
      </c>
      <c r="F72" s="173">
        <v>643500</v>
      </c>
      <c r="G72" s="182"/>
      <c r="H72" s="173">
        <v>671900</v>
      </c>
    </row>
    <row r="73" spans="1:8" ht="25.5">
      <c r="A73" s="103" t="s">
        <v>76</v>
      </c>
      <c r="B73" s="104" t="s">
        <v>6</v>
      </c>
      <c r="C73" s="227"/>
      <c r="D73" s="227"/>
      <c r="E73" s="33"/>
      <c r="F73" s="172">
        <f>F74+F75+F77+F78+F79+F80+F81+F82+F83+F84+F85+F86+F87+F88+F89+F90+F91+F92+F93+F94+F95+F96+F97+F98+F99+F100+F101+F102+F103+F104+F105+F106+F107+F108+F109+F110+F111+F112+F113+F114+F115+F116+F117+F118+F119+F120+F121+F122+F123+F124</f>
        <v>129074071.13</v>
      </c>
      <c r="G73" s="172">
        <f t="shared" ref="G73:H73" si="2">G74+G75+G77+G78+G79+G80+G81+G82+G83+G84+G85+G86+G87+G88+G89+G90+G91+G92+G93+G94+G95+G96+G97+G98+G99+G100+G101+G102+G103+G104+G105+G106+G107+G108+G109+G110+G111+G112+G113+G114+G115+G116+G117+G118+G119+G120+G121+G122+G123+G124</f>
        <v>458600</v>
      </c>
      <c r="H73" s="172">
        <f t="shared" si="2"/>
        <v>129540639.13</v>
      </c>
    </row>
    <row r="74" spans="1:8" ht="43.5" customHeight="1">
      <c r="A74" s="34" t="s">
        <v>156</v>
      </c>
      <c r="B74" s="227" t="s">
        <v>6</v>
      </c>
      <c r="C74" s="227" t="s">
        <v>55</v>
      </c>
      <c r="D74" s="227" t="s">
        <v>682</v>
      </c>
      <c r="E74" s="228">
        <v>200</v>
      </c>
      <c r="F74" s="173">
        <v>438600</v>
      </c>
      <c r="G74" s="173">
        <v>438600</v>
      </c>
      <c r="H74" s="173">
        <v>438600</v>
      </c>
    </row>
    <row r="75" spans="1:8" ht="117" customHeight="1">
      <c r="A75" s="329" t="s">
        <v>355</v>
      </c>
      <c r="B75" s="359" t="s">
        <v>6</v>
      </c>
      <c r="C75" s="359" t="s">
        <v>55</v>
      </c>
      <c r="D75" s="359" t="s">
        <v>688</v>
      </c>
      <c r="E75" s="360">
        <v>200</v>
      </c>
      <c r="F75" s="335">
        <v>24438</v>
      </c>
      <c r="G75" s="208"/>
      <c r="H75" s="335">
        <v>24438</v>
      </c>
    </row>
    <row r="76" spans="1:8" ht="42" hidden="1" customHeight="1">
      <c r="A76" s="330"/>
      <c r="B76" s="331"/>
      <c r="C76" s="331"/>
      <c r="D76" s="331"/>
      <c r="E76" s="333"/>
      <c r="F76" s="336"/>
      <c r="G76" s="208"/>
      <c r="H76" s="336"/>
    </row>
    <row r="77" spans="1:8" ht="78.75" customHeight="1">
      <c r="A77" s="34" t="s">
        <v>827</v>
      </c>
      <c r="B77" s="227" t="s">
        <v>6</v>
      </c>
      <c r="C77" s="227" t="s">
        <v>55</v>
      </c>
      <c r="D77" s="241" t="s">
        <v>695</v>
      </c>
      <c r="E77" s="228">
        <v>100</v>
      </c>
      <c r="F77" s="173">
        <v>1914600</v>
      </c>
      <c r="G77" s="208"/>
      <c r="H77" s="173">
        <v>1914600</v>
      </c>
    </row>
    <row r="78" spans="1:8" ht="51">
      <c r="A78" s="34" t="s">
        <v>160</v>
      </c>
      <c r="B78" s="227" t="s">
        <v>6</v>
      </c>
      <c r="C78" s="227" t="s">
        <v>55</v>
      </c>
      <c r="D78" s="227" t="s">
        <v>695</v>
      </c>
      <c r="E78" s="228">
        <v>200</v>
      </c>
      <c r="F78" s="173">
        <v>3575714</v>
      </c>
      <c r="G78" s="182"/>
      <c r="H78" s="173">
        <v>3580290</v>
      </c>
    </row>
    <row r="79" spans="1:8" ht="38.25">
      <c r="A79" s="34" t="s">
        <v>85</v>
      </c>
      <c r="B79" s="227" t="s">
        <v>6</v>
      </c>
      <c r="C79" s="227" t="s">
        <v>55</v>
      </c>
      <c r="D79" s="227" t="s">
        <v>695</v>
      </c>
      <c r="E79" s="228">
        <v>800</v>
      </c>
      <c r="F79" s="173">
        <v>188800</v>
      </c>
      <c r="G79" s="182"/>
      <c r="H79" s="173">
        <v>188800</v>
      </c>
    </row>
    <row r="80" spans="1:8" ht="38.25">
      <c r="A80" s="34" t="s">
        <v>161</v>
      </c>
      <c r="B80" s="227" t="s">
        <v>6</v>
      </c>
      <c r="C80" s="227" t="s">
        <v>55</v>
      </c>
      <c r="D80" s="227" t="s">
        <v>696</v>
      </c>
      <c r="E80" s="228">
        <v>200</v>
      </c>
      <c r="F80" s="173">
        <v>1413400</v>
      </c>
      <c r="G80" s="182"/>
      <c r="H80" s="173">
        <v>1413400</v>
      </c>
    </row>
    <row r="81" spans="1:8" ht="25.5">
      <c r="A81" s="34" t="s">
        <v>162</v>
      </c>
      <c r="B81" s="227" t="s">
        <v>6</v>
      </c>
      <c r="C81" s="227" t="s">
        <v>55</v>
      </c>
      <c r="D81" s="227" t="s">
        <v>697</v>
      </c>
      <c r="E81" s="228">
        <v>200</v>
      </c>
      <c r="F81" s="173">
        <v>1371500</v>
      </c>
      <c r="G81" s="182"/>
      <c r="H81" s="173">
        <v>1371500</v>
      </c>
    </row>
    <row r="82" spans="1:8" ht="131.25" customHeight="1">
      <c r="A82" s="34" t="s">
        <v>658</v>
      </c>
      <c r="B82" s="227" t="s">
        <v>6</v>
      </c>
      <c r="C82" s="227" t="s">
        <v>55</v>
      </c>
      <c r="D82" s="227" t="s">
        <v>710</v>
      </c>
      <c r="E82" s="228">
        <v>100</v>
      </c>
      <c r="F82" s="173">
        <v>8400792</v>
      </c>
      <c r="G82" s="182"/>
      <c r="H82" s="173">
        <v>8400792</v>
      </c>
    </row>
    <row r="83" spans="1:8" ht="105.75" customHeight="1">
      <c r="A83" s="34" t="s">
        <v>659</v>
      </c>
      <c r="B83" s="227" t="s">
        <v>6</v>
      </c>
      <c r="C83" s="227" t="s">
        <v>55</v>
      </c>
      <c r="D83" s="227" t="s">
        <v>710</v>
      </c>
      <c r="E83" s="228">
        <v>200</v>
      </c>
      <c r="F83" s="173">
        <v>23265</v>
      </c>
      <c r="G83" s="182"/>
      <c r="H83" s="173">
        <v>23265</v>
      </c>
    </row>
    <row r="84" spans="1:8" ht="38.25">
      <c r="A84" s="34" t="s">
        <v>155</v>
      </c>
      <c r="B84" s="227" t="s">
        <v>6</v>
      </c>
      <c r="C84" s="227" t="s">
        <v>56</v>
      </c>
      <c r="D84" s="227" t="s">
        <v>681</v>
      </c>
      <c r="E84" s="228">
        <v>200</v>
      </c>
      <c r="F84" s="173">
        <v>800000</v>
      </c>
      <c r="G84" s="182"/>
      <c r="H84" s="173">
        <v>800000</v>
      </c>
    </row>
    <row r="85" spans="1:8" ht="54" customHeight="1">
      <c r="A85" s="34" t="s">
        <v>82</v>
      </c>
      <c r="B85" s="227" t="s">
        <v>6</v>
      </c>
      <c r="C85" s="227" t="s">
        <v>56</v>
      </c>
      <c r="D85" s="227" t="s">
        <v>681</v>
      </c>
      <c r="E85" s="228">
        <v>600</v>
      </c>
      <c r="F85" s="173">
        <v>1200000</v>
      </c>
      <c r="G85" s="182"/>
      <c r="H85" s="173">
        <v>1200000</v>
      </c>
    </row>
    <row r="86" spans="1:8" ht="88.5" customHeight="1">
      <c r="A86" s="96" t="s">
        <v>158</v>
      </c>
      <c r="B86" s="227" t="s">
        <v>6</v>
      </c>
      <c r="C86" s="227" t="s">
        <v>56</v>
      </c>
      <c r="D86" s="227" t="s">
        <v>687</v>
      </c>
      <c r="E86" s="228">
        <v>200</v>
      </c>
      <c r="F86" s="173">
        <v>71884</v>
      </c>
      <c r="G86" s="182"/>
      <c r="H86" s="173">
        <v>71884</v>
      </c>
    </row>
    <row r="87" spans="1:8" ht="89.25">
      <c r="A87" s="96" t="s">
        <v>650</v>
      </c>
      <c r="B87" s="227" t="s">
        <v>6</v>
      </c>
      <c r="C87" s="227" t="s">
        <v>56</v>
      </c>
      <c r="D87" s="227" t="s">
        <v>687</v>
      </c>
      <c r="E87" s="228">
        <v>600</v>
      </c>
      <c r="F87" s="229">
        <v>35942</v>
      </c>
      <c r="G87" s="182"/>
      <c r="H87" s="229">
        <v>35942</v>
      </c>
    </row>
    <row r="88" spans="1:8" ht="89.25">
      <c r="A88" s="34" t="s">
        <v>86</v>
      </c>
      <c r="B88" s="227" t="s">
        <v>6</v>
      </c>
      <c r="C88" s="227" t="s">
        <v>56</v>
      </c>
      <c r="D88" s="227" t="s">
        <v>701</v>
      </c>
      <c r="E88" s="228">
        <v>100</v>
      </c>
      <c r="F88" s="173">
        <v>908000</v>
      </c>
      <c r="G88" s="182"/>
      <c r="H88" s="173">
        <v>908000</v>
      </c>
    </row>
    <row r="89" spans="1:8" ht="51">
      <c r="A89" s="106" t="s">
        <v>163</v>
      </c>
      <c r="B89" s="227" t="s">
        <v>6</v>
      </c>
      <c r="C89" s="227" t="s">
        <v>56</v>
      </c>
      <c r="D89" s="227" t="s">
        <v>701</v>
      </c>
      <c r="E89" s="228">
        <v>200</v>
      </c>
      <c r="F89" s="173">
        <v>11137000</v>
      </c>
      <c r="G89" s="182"/>
      <c r="H89" s="173">
        <v>11258992</v>
      </c>
    </row>
    <row r="90" spans="1:8" ht="63.75">
      <c r="A90" s="106" t="s">
        <v>87</v>
      </c>
      <c r="B90" s="227" t="s">
        <v>6</v>
      </c>
      <c r="C90" s="227" t="s">
        <v>56</v>
      </c>
      <c r="D90" s="227" t="s">
        <v>701</v>
      </c>
      <c r="E90" s="228">
        <v>600</v>
      </c>
      <c r="F90" s="173">
        <v>17653000</v>
      </c>
      <c r="G90" s="182"/>
      <c r="H90" s="173">
        <v>17853000</v>
      </c>
    </row>
    <row r="91" spans="1:8" ht="38.25">
      <c r="A91" s="106" t="s">
        <v>88</v>
      </c>
      <c r="B91" s="227" t="s">
        <v>6</v>
      </c>
      <c r="C91" s="227" t="s">
        <v>56</v>
      </c>
      <c r="D91" s="227" t="s">
        <v>701</v>
      </c>
      <c r="E91" s="228">
        <v>800</v>
      </c>
      <c r="F91" s="173">
        <v>651200</v>
      </c>
      <c r="G91" s="182"/>
      <c r="H91" s="173">
        <v>651200</v>
      </c>
    </row>
    <row r="92" spans="1:8" ht="38.25">
      <c r="A92" s="34" t="s">
        <v>161</v>
      </c>
      <c r="B92" s="227" t="s">
        <v>6</v>
      </c>
      <c r="C92" s="227" t="s">
        <v>56</v>
      </c>
      <c r="D92" s="227" t="s">
        <v>704</v>
      </c>
      <c r="E92" s="228">
        <v>200</v>
      </c>
      <c r="F92" s="173">
        <v>803300</v>
      </c>
      <c r="G92" s="182"/>
      <c r="H92" s="173">
        <v>803300</v>
      </c>
    </row>
    <row r="93" spans="1:8" ht="25.5">
      <c r="A93" s="34" t="s">
        <v>162</v>
      </c>
      <c r="B93" s="227" t="s">
        <v>6</v>
      </c>
      <c r="C93" s="227" t="s">
        <v>56</v>
      </c>
      <c r="D93" s="227" t="s">
        <v>705</v>
      </c>
      <c r="E93" s="228">
        <v>200</v>
      </c>
      <c r="F93" s="173">
        <v>814800</v>
      </c>
      <c r="G93" s="182"/>
      <c r="H93" s="173">
        <v>814800</v>
      </c>
    </row>
    <row r="94" spans="1:8" ht="171.75" customHeight="1">
      <c r="A94" s="34" t="s">
        <v>357</v>
      </c>
      <c r="B94" s="227" t="s">
        <v>6</v>
      </c>
      <c r="C94" s="227" t="s">
        <v>56</v>
      </c>
      <c r="D94" s="227" t="s">
        <v>712</v>
      </c>
      <c r="E94" s="228">
        <v>100</v>
      </c>
      <c r="F94" s="173">
        <v>16491404</v>
      </c>
      <c r="G94" s="182"/>
      <c r="H94" s="173">
        <v>16491404</v>
      </c>
    </row>
    <row r="95" spans="1:8" ht="129" customHeight="1">
      <c r="A95" s="34" t="s">
        <v>660</v>
      </c>
      <c r="B95" s="227" t="s">
        <v>6</v>
      </c>
      <c r="C95" s="227" t="s">
        <v>56</v>
      </c>
      <c r="D95" s="227" t="s">
        <v>712</v>
      </c>
      <c r="E95" s="228">
        <v>200</v>
      </c>
      <c r="F95" s="173">
        <v>156730</v>
      </c>
      <c r="G95" s="182"/>
      <c r="H95" s="173">
        <v>156730</v>
      </c>
    </row>
    <row r="96" spans="1:8" ht="143.25" customHeight="1">
      <c r="A96" s="106" t="s">
        <v>661</v>
      </c>
      <c r="B96" s="227" t="s">
        <v>6</v>
      </c>
      <c r="C96" s="227" t="s">
        <v>56</v>
      </c>
      <c r="D96" s="227" t="s">
        <v>712</v>
      </c>
      <c r="E96" s="228">
        <v>600</v>
      </c>
      <c r="F96" s="173">
        <v>44548101</v>
      </c>
      <c r="G96" s="209"/>
      <c r="H96" s="173">
        <v>44548101</v>
      </c>
    </row>
    <row r="97" spans="1:8" ht="77.25" customHeight="1">
      <c r="A97" s="34" t="s">
        <v>101</v>
      </c>
      <c r="B97" s="227" t="s">
        <v>6</v>
      </c>
      <c r="C97" s="227" t="s">
        <v>239</v>
      </c>
      <c r="D97" s="227" t="s">
        <v>715</v>
      </c>
      <c r="E97" s="228">
        <v>100</v>
      </c>
      <c r="F97" s="173">
        <v>3123100</v>
      </c>
      <c r="G97" s="209"/>
      <c r="H97" s="173">
        <v>3123100</v>
      </c>
    </row>
    <row r="98" spans="1:8" ht="40.5" customHeight="1">
      <c r="A98" s="34" t="s">
        <v>676</v>
      </c>
      <c r="B98" s="227" t="s">
        <v>6</v>
      </c>
      <c r="C98" s="227" t="s">
        <v>239</v>
      </c>
      <c r="D98" s="227" t="s">
        <v>715</v>
      </c>
      <c r="E98" s="228">
        <v>200</v>
      </c>
      <c r="F98" s="173">
        <v>732000</v>
      </c>
      <c r="G98" s="182"/>
      <c r="H98" s="173">
        <v>772000</v>
      </c>
    </row>
    <row r="99" spans="1:8" ht="39" customHeight="1">
      <c r="A99" s="34" t="s">
        <v>837</v>
      </c>
      <c r="B99" s="227" t="s">
        <v>6</v>
      </c>
      <c r="C99" s="227" t="s">
        <v>239</v>
      </c>
      <c r="D99" s="227" t="s">
        <v>715</v>
      </c>
      <c r="E99" s="228">
        <v>800</v>
      </c>
      <c r="F99" s="173">
        <v>96800</v>
      </c>
      <c r="G99" s="182"/>
      <c r="H99" s="173">
        <v>96800</v>
      </c>
    </row>
    <row r="100" spans="1:8" ht="63.75" customHeight="1">
      <c r="A100" s="34" t="s">
        <v>822</v>
      </c>
      <c r="B100" s="227" t="s">
        <v>6</v>
      </c>
      <c r="C100" s="227" t="s">
        <v>57</v>
      </c>
      <c r="D100" s="227" t="s">
        <v>724</v>
      </c>
      <c r="E100" s="228">
        <v>600</v>
      </c>
      <c r="F100" s="173">
        <v>23100</v>
      </c>
      <c r="G100" s="182"/>
      <c r="H100" s="173">
        <v>23100</v>
      </c>
    </row>
    <row r="101" spans="1:8" ht="52.5" customHeight="1">
      <c r="A101" s="107" t="s">
        <v>187</v>
      </c>
      <c r="B101" s="227" t="s">
        <v>6</v>
      </c>
      <c r="C101" s="227" t="s">
        <v>57</v>
      </c>
      <c r="D101" s="227" t="s">
        <v>725</v>
      </c>
      <c r="E101" s="228">
        <v>200</v>
      </c>
      <c r="F101" s="173">
        <v>194040</v>
      </c>
      <c r="G101" s="182"/>
      <c r="H101" s="173">
        <v>194040</v>
      </c>
    </row>
    <row r="102" spans="1:8" ht="51.75">
      <c r="A102" s="107" t="s">
        <v>188</v>
      </c>
      <c r="B102" s="227" t="s">
        <v>6</v>
      </c>
      <c r="C102" s="227" t="s">
        <v>57</v>
      </c>
      <c r="D102" s="227" t="s">
        <v>725</v>
      </c>
      <c r="E102" s="228">
        <v>600</v>
      </c>
      <c r="F102" s="173">
        <v>450460</v>
      </c>
      <c r="G102" s="182"/>
      <c r="H102" s="173">
        <v>450460</v>
      </c>
    </row>
    <row r="103" spans="1:8" ht="39">
      <c r="A103" s="98" t="s">
        <v>402</v>
      </c>
      <c r="B103" s="227" t="s">
        <v>6</v>
      </c>
      <c r="C103" s="227" t="s">
        <v>57</v>
      </c>
      <c r="D103" s="97">
        <v>1210100500</v>
      </c>
      <c r="E103" s="228">
        <v>200</v>
      </c>
      <c r="F103" s="173">
        <v>20000</v>
      </c>
      <c r="G103" s="182"/>
      <c r="H103" s="173">
        <v>20000</v>
      </c>
    </row>
    <row r="104" spans="1:8" ht="41.25" customHeight="1">
      <c r="A104" s="98" t="s">
        <v>539</v>
      </c>
      <c r="B104" s="227" t="s">
        <v>6</v>
      </c>
      <c r="C104" s="227" t="s">
        <v>57</v>
      </c>
      <c r="D104" s="97">
        <v>1210100500</v>
      </c>
      <c r="E104" s="228">
        <v>600</v>
      </c>
      <c r="F104" s="173">
        <v>20000</v>
      </c>
      <c r="G104" s="182"/>
      <c r="H104" s="173">
        <v>20000</v>
      </c>
    </row>
    <row r="105" spans="1:8" ht="39">
      <c r="A105" s="98" t="s">
        <v>172</v>
      </c>
      <c r="B105" s="227" t="s">
        <v>6</v>
      </c>
      <c r="C105" s="227" t="s">
        <v>57</v>
      </c>
      <c r="D105" s="33">
        <v>1210100510</v>
      </c>
      <c r="E105" s="228">
        <v>200</v>
      </c>
      <c r="F105" s="173">
        <v>75000</v>
      </c>
      <c r="G105" s="182"/>
      <c r="H105" s="173">
        <v>75000</v>
      </c>
    </row>
    <row r="106" spans="1:8" ht="39">
      <c r="A106" s="98" t="s">
        <v>526</v>
      </c>
      <c r="B106" s="227" t="s">
        <v>6</v>
      </c>
      <c r="C106" s="227" t="s">
        <v>57</v>
      </c>
      <c r="D106" s="33">
        <v>1210100510</v>
      </c>
      <c r="E106" s="228">
        <v>600</v>
      </c>
      <c r="F106" s="173">
        <v>20000</v>
      </c>
      <c r="G106" s="182"/>
      <c r="H106" s="173">
        <v>20000</v>
      </c>
    </row>
    <row r="107" spans="1:8" ht="51.75">
      <c r="A107" s="98" t="s">
        <v>353</v>
      </c>
      <c r="B107" s="227" t="s">
        <v>6</v>
      </c>
      <c r="C107" s="227" t="s">
        <v>57</v>
      </c>
      <c r="D107" s="33">
        <v>1210100520</v>
      </c>
      <c r="E107" s="228">
        <v>200</v>
      </c>
      <c r="F107" s="173">
        <v>5000</v>
      </c>
      <c r="G107" s="182"/>
      <c r="H107" s="173">
        <v>5000</v>
      </c>
    </row>
    <row r="108" spans="1:8" ht="51.75">
      <c r="A108" s="210" t="s">
        <v>540</v>
      </c>
      <c r="B108" s="227" t="s">
        <v>6</v>
      </c>
      <c r="C108" s="227" t="s">
        <v>57</v>
      </c>
      <c r="D108" s="33">
        <v>1210100520</v>
      </c>
      <c r="E108" s="228">
        <v>600</v>
      </c>
      <c r="F108" s="173">
        <v>10000</v>
      </c>
      <c r="G108" s="182"/>
      <c r="H108" s="173">
        <v>10000</v>
      </c>
    </row>
    <row r="109" spans="1:8" ht="51">
      <c r="A109" s="34" t="s">
        <v>159</v>
      </c>
      <c r="B109" s="227" t="s">
        <v>6</v>
      </c>
      <c r="C109" s="227" t="s">
        <v>58</v>
      </c>
      <c r="D109" s="227" t="s">
        <v>692</v>
      </c>
      <c r="E109" s="228">
        <v>200</v>
      </c>
      <c r="F109" s="173">
        <v>436400</v>
      </c>
      <c r="G109" s="182"/>
      <c r="H109" s="173">
        <v>436400</v>
      </c>
    </row>
    <row r="110" spans="1:8" ht="51" customHeight="1">
      <c r="A110" s="34" t="s">
        <v>143</v>
      </c>
      <c r="B110" s="227" t="s">
        <v>6</v>
      </c>
      <c r="C110" s="227" t="s">
        <v>58</v>
      </c>
      <c r="D110" s="227" t="s">
        <v>692</v>
      </c>
      <c r="E110" s="228">
        <v>600</v>
      </c>
      <c r="F110" s="173">
        <v>40000</v>
      </c>
      <c r="G110" s="182"/>
      <c r="H110" s="173">
        <v>40000</v>
      </c>
    </row>
    <row r="111" spans="1:8" ht="66.75" customHeight="1">
      <c r="A111" s="34" t="s">
        <v>89</v>
      </c>
      <c r="B111" s="227" t="s">
        <v>6</v>
      </c>
      <c r="C111" s="227" t="s">
        <v>58</v>
      </c>
      <c r="D111" s="227" t="s">
        <v>703</v>
      </c>
      <c r="E111" s="228">
        <v>100</v>
      </c>
      <c r="F111" s="173">
        <v>6819300</v>
      </c>
      <c r="G111" s="182"/>
      <c r="H111" s="173">
        <v>6819300</v>
      </c>
    </row>
    <row r="112" spans="1:8" ht="38.25">
      <c r="A112" s="106" t="s">
        <v>164</v>
      </c>
      <c r="B112" s="227" t="s">
        <v>6</v>
      </c>
      <c r="C112" s="227" t="s">
        <v>58</v>
      </c>
      <c r="D112" s="227" t="s">
        <v>703</v>
      </c>
      <c r="E112" s="228">
        <v>200</v>
      </c>
      <c r="F112" s="173">
        <v>1588500</v>
      </c>
      <c r="G112" s="182"/>
      <c r="H112" s="173">
        <v>1688500</v>
      </c>
    </row>
    <row r="113" spans="1:8" ht="25.5">
      <c r="A113" s="106" t="s">
        <v>90</v>
      </c>
      <c r="B113" s="227" t="s">
        <v>6</v>
      </c>
      <c r="C113" s="227" t="s">
        <v>58</v>
      </c>
      <c r="D113" s="227" t="s">
        <v>703</v>
      </c>
      <c r="E113" s="228">
        <v>800</v>
      </c>
      <c r="F113" s="173">
        <v>5800</v>
      </c>
      <c r="G113" s="182"/>
      <c r="H113" s="173">
        <v>5800</v>
      </c>
    </row>
    <row r="114" spans="1:8" ht="63.75" customHeight="1">
      <c r="A114" s="34" t="s">
        <v>106</v>
      </c>
      <c r="B114" s="227" t="s">
        <v>6</v>
      </c>
      <c r="C114" s="227" t="s">
        <v>58</v>
      </c>
      <c r="D114" s="227" t="s">
        <v>728</v>
      </c>
      <c r="E114" s="228">
        <v>300</v>
      </c>
      <c r="F114" s="173">
        <v>24000</v>
      </c>
      <c r="G114" s="182"/>
      <c r="H114" s="173">
        <v>24000</v>
      </c>
    </row>
    <row r="115" spans="1:8" ht="38.25">
      <c r="A115" s="34" t="s">
        <v>107</v>
      </c>
      <c r="B115" s="227" t="s">
        <v>6</v>
      </c>
      <c r="C115" s="227" t="s">
        <v>58</v>
      </c>
      <c r="D115" s="227" t="s">
        <v>729</v>
      </c>
      <c r="E115" s="228">
        <v>300</v>
      </c>
      <c r="F115" s="173">
        <v>126000</v>
      </c>
      <c r="G115" s="182"/>
      <c r="H115" s="173">
        <v>126000</v>
      </c>
    </row>
    <row r="116" spans="1:8" ht="38.25">
      <c r="A116" s="34" t="s">
        <v>108</v>
      </c>
      <c r="B116" s="227" t="s">
        <v>6</v>
      </c>
      <c r="C116" s="227" t="s">
        <v>58</v>
      </c>
      <c r="D116" s="227" t="s">
        <v>730</v>
      </c>
      <c r="E116" s="228">
        <v>300</v>
      </c>
      <c r="F116" s="173">
        <v>120000</v>
      </c>
      <c r="G116" s="182"/>
      <c r="H116" s="173">
        <v>120000</v>
      </c>
    </row>
    <row r="117" spans="1:8" ht="51">
      <c r="A117" s="34" t="s">
        <v>352</v>
      </c>
      <c r="B117" s="227" t="s">
        <v>6</v>
      </c>
      <c r="C117" s="227" t="s">
        <v>58</v>
      </c>
      <c r="D117" s="227" t="s">
        <v>734</v>
      </c>
      <c r="E117" s="228">
        <v>200</v>
      </c>
      <c r="F117" s="173">
        <v>60000</v>
      </c>
      <c r="G117" s="204"/>
      <c r="H117" s="173">
        <v>60000</v>
      </c>
    </row>
    <row r="118" spans="1:8" ht="63.75">
      <c r="A118" s="34" t="s">
        <v>677</v>
      </c>
      <c r="B118" s="227" t="s">
        <v>6</v>
      </c>
      <c r="C118" s="227" t="s">
        <v>58</v>
      </c>
      <c r="D118" s="227" t="s">
        <v>733</v>
      </c>
      <c r="E118" s="228">
        <v>300</v>
      </c>
      <c r="F118" s="173">
        <v>20000</v>
      </c>
      <c r="G118" s="173">
        <v>20000</v>
      </c>
      <c r="H118" s="173">
        <v>20000</v>
      </c>
    </row>
    <row r="119" spans="1:8" ht="38.25">
      <c r="A119" s="34" t="s">
        <v>193</v>
      </c>
      <c r="B119" s="227" t="s">
        <v>6</v>
      </c>
      <c r="C119" s="227" t="s">
        <v>58</v>
      </c>
      <c r="D119" s="97">
        <v>1110100310</v>
      </c>
      <c r="E119" s="228">
        <v>200</v>
      </c>
      <c r="F119" s="173">
        <v>110000</v>
      </c>
      <c r="G119" s="204"/>
      <c r="H119" s="173">
        <v>110000</v>
      </c>
    </row>
    <row r="120" spans="1:8" ht="42" customHeight="1">
      <c r="A120" s="34" t="s">
        <v>528</v>
      </c>
      <c r="B120" s="227" t="s">
        <v>6</v>
      </c>
      <c r="C120" s="227" t="s">
        <v>58</v>
      </c>
      <c r="D120" s="97">
        <v>1110100310</v>
      </c>
      <c r="E120" s="228">
        <v>600</v>
      </c>
      <c r="F120" s="173">
        <v>70000</v>
      </c>
      <c r="G120" s="204"/>
      <c r="H120" s="173">
        <v>70000</v>
      </c>
    </row>
    <row r="121" spans="1:8" ht="80.25" customHeight="1">
      <c r="A121" s="34" t="s">
        <v>243</v>
      </c>
      <c r="B121" s="227" t="s">
        <v>6</v>
      </c>
      <c r="C121" s="227" t="s">
        <v>58</v>
      </c>
      <c r="D121" s="33">
        <v>4190000270</v>
      </c>
      <c r="E121" s="228">
        <v>100</v>
      </c>
      <c r="F121" s="173">
        <v>1364053</v>
      </c>
      <c r="G121" s="204"/>
      <c r="H121" s="173">
        <v>1364053</v>
      </c>
    </row>
    <row r="122" spans="1:8" ht="38.25">
      <c r="A122" s="34" t="s">
        <v>244</v>
      </c>
      <c r="B122" s="227" t="s">
        <v>6</v>
      </c>
      <c r="C122" s="227" t="s">
        <v>58</v>
      </c>
      <c r="D122" s="33">
        <v>4190000270</v>
      </c>
      <c r="E122" s="228">
        <v>200</v>
      </c>
      <c r="F122" s="173">
        <v>114180</v>
      </c>
      <c r="G122" s="204"/>
      <c r="H122" s="173">
        <v>114180</v>
      </c>
    </row>
    <row r="123" spans="1:8" ht="77.25">
      <c r="A123" s="98" t="s">
        <v>356</v>
      </c>
      <c r="B123" s="227" t="s">
        <v>6</v>
      </c>
      <c r="C123" s="33">
        <v>1004</v>
      </c>
      <c r="D123" s="227" t="s">
        <v>689</v>
      </c>
      <c r="E123" s="228">
        <v>300</v>
      </c>
      <c r="F123" s="173">
        <v>601768.13</v>
      </c>
      <c r="G123" s="182"/>
      <c r="H123" s="173">
        <v>601768.13</v>
      </c>
    </row>
    <row r="124" spans="1:8" ht="63.75">
      <c r="A124" s="34" t="s">
        <v>651</v>
      </c>
      <c r="B124" s="227" t="s">
        <v>6</v>
      </c>
      <c r="C124" s="33">
        <v>1102</v>
      </c>
      <c r="D124" s="99" t="s">
        <v>626</v>
      </c>
      <c r="E124" s="228">
        <v>100</v>
      </c>
      <c r="F124" s="173">
        <v>182100</v>
      </c>
      <c r="G124" s="182"/>
      <c r="H124" s="173">
        <v>182100</v>
      </c>
    </row>
    <row r="125" spans="1:8" ht="36.75" customHeight="1">
      <c r="A125" s="108" t="s">
        <v>151</v>
      </c>
      <c r="B125" s="104" t="s">
        <v>150</v>
      </c>
      <c r="C125" s="109"/>
      <c r="D125" s="104"/>
      <c r="E125" s="230"/>
      <c r="F125" s="172">
        <f>F127+F129+F130+F132+F133+F131+F128+F126</f>
        <v>5884224</v>
      </c>
      <c r="G125" s="172">
        <f t="shared" ref="G125:H125" si="3">G127+G129+G130+G132+G133+G131+G128+G126</f>
        <v>0</v>
      </c>
      <c r="H125" s="172">
        <f t="shared" si="3"/>
        <v>3499680</v>
      </c>
    </row>
    <row r="126" spans="1:8" ht="36.75" customHeight="1">
      <c r="A126" s="34" t="s">
        <v>785</v>
      </c>
      <c r="B126" s="227" t="s">
        <v>150</v>
      </c>
      <c r="C126" s="227" t="s">
        <v>47</v>
      </c>
      <c r="D126" s="227" t="s">
        <v>786</v>
      </c>
      <c r="E126" s="100">
        <v>200</v>
      </c>
      <c r="F126" s="223">
        <v>80000</v>
      </c>
      <c r="G126" s="237"/>
      <c r="H126" s="173">
        <v>80000</v>
      </c>
    </row>
    <row r="127" spans="1:8" ht="51">
      <c r="A127" s="34" t="s">
        <v>179</v>
      </c>
      <c r="B127" s="185" t="s">
        <v>150</v>
      </c>
      <c r="C127" s="185" t="s">
        <v>47</v>
      </c>
      <c r="D127" s="185" t="s">
        <v>223</v>
      </c>
      <c r="E127" s="186">
        <v>200</v>
      </c>
      <c r="F127" s="173">
        <v>206500</v>
      </c>
      <c r="G127" s="182"/>
      <c r="H127" s="173">
        <v>206500</v>
      </c>
    </row>
    <row r="128" spans="1:8" ht="51">
      <c r="A128" s="34" t="s">
        <v>165</v>
      </c>
      <c r="B128" s="185" t="s">
        <v>150</v>
      </c>
      <c r="C128" s="185" t="s">
        <v>47</v>
      </c>
      <c r="D128" s="227" t="s">
        <v>773</v>
      </c>
      <c r="E128" s="186">
        <v>200</v>
      </c>
      <c r="F128" s="173">
        <v>190000</v>
      </c>
      <c r="G128" s="182"/>
      <c r="H128" s="173">
        <v>190000</v>
      </c>
    </row>
    <row r="129" spans="1:8" ht="66" customHeight="1">
      <c r="A129" s="34" t="s">
        <v>146</v>
      </c>
      <c r="B129" s="185" t="s">
        <v>150</v>
      </c>
      <c r="C129" s="185" t="s">
        <v>152</v>
      </c>
      <c r="D129" s="185" t="s">
        <v>140</v>
      </c>
      <c r="E129" s="101" t="s">
        <v>7</v>
      </c>
      <c r="F129" s="173">
        <v>1696215</v>
      </c>
      <c r="G129" s="182"/>
      <c r="H129" s="173">
        <v>1696215</v>
      </c>
    </row>
    <row r="130" spans="1:8" ht="38.25">
      <c r="A130" s="34" t="s">
        <v>177</v>
      </c>
      <c r="B130" s="185" t="s">
        <v>150</v>
      </c>
      <c r="C130" s="185" t="s">
        <v>152</v>
      </c>
      <c r="D130" s="185" t="s">
        <v>140</v>
      </c>
      <c r="E130" s="101" t="s">
        <v>74</v>
      </c>
      <c r="F130" s="173">
        <v>159138</v>
      </c>
      <c r="G130" s="182"/>
      <c r="H130" s="173">
        <v>159138</v>
      </c>
    </row>
    <row r="131" spans="1:8" ht="25.5">
      <c r="A131" s="34" t="s">
        <v>242</v>
      </c>
      <c r="B131" s="185" t="s">
        <v>150</v>
      </c>
      <c r="C131" s="185" t="s">
        <v>152</v>
      </c>
      <c r="D131" s="185" t="s">
        <v>140</v>
      </c>
      <c r="E131" s="101" t="s">
        <v>241</v>
      </c>
      <c r="F131" s="173">
        <v>2000</v>
      </c>
      <c r="G131" s="182"/>
      <c r="H131" s="173">
        <v>2000</v>
      </c>
    </row>
    <row r="132" spans="1:8" ht="51.75" customHeight="1">
      <c r="A132" s="98" t="s">
        <v>665</v>
      </c>
      <c r="B132" s="185" t="s">
        <v>150</v>
      </c>
      <c r="C132" s="185" t="s">
        <v>63</v>
      </c>
      <c r="D132" s="126" t="s">
        <v>817</v>
      </c>
      <c r="E132" s="100">
        <v>400</v>
      </c>
      <c r="F132" s="173">
        <v>3220371</v>
      </c>
      <c r="G132" s="209"/>
      <c r="H132" s="173">
        <v>835827</v>
      </c>
    </row>
    <row r="133" spans="1:8" ht="38.25">
      <c r="A133" s="34" t="s">
        <v>620</v>
      </c>
      <c r="B133" s="185" t="s">
        <v>150</v>
      </c>
      <c r="C133" s="185" t="s">
        <v>542</v>
      </c>
      <c r="D133" s="185" t="s">
        <v>121</v>
      </c>
      <c r="E133" s="186">
        <v>200</v>
      </c>
      <c r="F133" s="173">
        <v>330000</v>
      </c>
      <c r="G133" s="182"/>
      <c r="H133" s="173">
        <v>330000</v>
      </c>
    </row>
    <row r="134" spans="1:8" ht="15.75">
      <c r="A134" s="211" t="s">
        <v>16</v>
      </c>
      <c r="B134" s="192"/>
      <c r="C134" s="192"/>
      <c r="D134" s="192"/>
      <c r="E134" s="192"/>
      <c r="F134" s="172">
        <f>F14+F50+F47+F73+F125</f>
        <v>195771930.49000001</v>
      </c>
      <c r="G134" s="212">
        <f>G14+G50+G47+G73+G125</f>
        <v>25590318.550000001</v>
      </c>
      <c r="H134" s="172">
        <f>H14+H50+H47+H73+H125</f>
        <v>187877470.49000001</v>
      </c>
    </row>
    <row r="135" spans="1:8" ht="15.75">
      <c r="A135" s="1"/>
    </row>
    <row r="136" spans="1:8" ht="15.75">
      <c r="A136" s="1"/>
    </row>
  </sheetData>
  <mergeCells count="23">
    <mergeCell ref="E75:E76"/>
    <mergeCell ref="F75:F76"/>
    <mergeCell ref="D1:H1"/>
    <mergeCell ref="D2:H2"/>
    <mergeCell ref="D3:H3"/>
    <mergeCell ref="D4:H4"/>
    <mergeCell ref="C5:H5"/>
    <mergeCell ref="H75:H76"/>
    <mergeCell ref="A7:F7"/>
    <mergeCell ref="A75:A76"/>
    <mergeCell ref="H12:H13"/>
    <mergeCell ref="F12:F13"/>
    <mergeCell ref="F11:H11"/>
    <mergeCell ref="B75:B76"/>
    <mergeCell ref="C75:C76"/>
    <mergeCell ref="A11:A13"/>
    <mergeCell ref="D75:D76"/>
    <mergeCell ref="B11:B13"/>
    <mergeCell ref="C11:C13"/>
    <mergeCell ref="A8:F8"/>
    <mergeCell ref="E10:G10"/>
    <mergeCell ref="D11:D13"/>
    <mergeCell ref="E11:E13"/>
  </mergeCells>
  <pageMargins left="0.7" right="0.7" top="0.75" bottom="0.75" header="0.3" footer="0.3"/>
  <pageSetup paperSize="9" scale="79" orientation="portrait" r:id="rId1"/>
  <rowBreaks count="7" manualBreakCount="7">
    <brk id="27" max="7" man="1"/>
    <brk id="47" max="16383" man="1"/>
    <brk id="64" max="7" man="1"/>
    <brk id="81" max="16383" man="1"/>
    <brk id="93" max="16383" man="1"/>
    <brk id="106" max="16383" man="1"/>
    <brk id="12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F19"/>
  <sheetViews>
    <sheetView view="pageBreakPreview" topLeftCell="A4" zoomScaleSheetLayoutView="100" workbookViewId="0">
      <selection activeCell="A8" sqref="A8:F8"/>
    </sheetView>
  </sheetViews>
  <sheetFormatPr defaultRowHeight="15"/>
  <cols>
    <col min="1" max="1" width="47.7109375" customWidth="1"/>
    <col min="2" max="2" width="11.5703125" customWidth="1"/>
    <col min="3" max="3" width="12.5703125" customWidth="1"/>
    <col min="5" max="5" width="3.42578125" customWidth="1"/>
    <col min="6" max="6" width="2.28515625" customWidth="1"/>
  </cols>
  <sheetData>
    <row r="1" spans="1:6" ht="15.75">
      <c r="A1" s="278" t="s">
        <v>462</v>
      </c>
      <c r="B1" s="278"/>
      <c r="C1" s="278"/>
      <c r="D1" s="278"/>
      <c r="E1" s="278"/>
      <c r="F1" s="278"/>
    </row>
    <row r="2" spans="1:6" ht="15.75">
      <c r="A2" s="278" t="s">
        <v>315</v>
      </c>
      <c r="B2" s="278"/>
      <c r="C2" s="278"/>
      <c r="D2" s="278"/>
      <c r="E2" s="278"/>
      <c r="F2" s="278"/>
    </row>
    <row r="3" spans="1:6" ht="15.75" customHeight="1">
      <c r="A3" s="60"/>
      <c r="B3" s="60"/>
      <c r="C3" s="278" t="s">
        <v>1</v>
      </c>
      <c r="D3" s="278"/>
      <c r="E3" s="278"/>
      <c r="F3" s="278"/>
    </row>
    <row r="4" spans="1:6" ht="15.75" customHeight="1">
      <c r="A4" s="60"/>
      <c r="B4" s="278" t="s">
        <v>2</v>
      </c>
      <c r="C4" s="278"/>
      <c r="D4" s="278"/>
      <c r="E4" s="278"/>
      <c r="F4" s="278"/>
    </row>
    <row r="5" spans="1:6" ht="15.75">
      <c r="A5" s="278" t="s">
        <v>878</v>
      </c>
      <c r="B5" s="278"/>
      <c r="C5" s="278"/>
      <c r="D5" s="278"/>
      <c r="E5" s="278"/>
      <c r="F5" s="278"/>
    </row>
    <row r="6" spans="1:6" ht="15.75">
      <c r="A6" s="86"/>
      <c r="B6" s="86"/>
      <c r="C6" s="86"/>
    </row>
    <row r="7" spans="1:6" ht="15.75">
      <c r="A7" s="87"/>
      <c r="B7" s="87"/>
      <c r="C7" s="87"/>
    </row>
    <row r="8" spans="1:6" ht="15.75">
      <c r="A8" s="298" t="s">
        <v>463</v>
      </c>
      <c r="B8" s="298"/>
      <c r="C8" s="298"/>
      <c r="D8" s="369"/>
      <c r="E8" s="369"/>
      <c r="F8" s="369"/>
    </row>
    <row r="9" spans="1:6" ht="15.75">
      <c r="A9" s="298" t="s">
        <v>606</v>
      </c>
      <c r="B9" s="298"/>
      <c r="C9" s="298"/>
      <c r="D9" s="370"/>
      <c r="E9" s="370"/>
      <c r="F9" s="370"/>
    </row>
    <row r="10" spans="1:6" ht="15.75">
      <c r="A10" s="298"/>
      <c r="B10" s="298"/>
      <c r="C10" s="298"/>
      <c r="D10" s="369"/>
      <c r="E10" s="369"/>
      <c r="F10" s="369"/>
    </row>
    <row r="11" spans="1:6" ht="15.75">
      <c r="A11" s="303" t="s">
        <v>502</v>
      </c>
      <c r="B11" s="303"/>
      <c r="C11" s="303"/>
      <c r="D11" s="321"/>
      <c r="E11" s="321"/>
      <c r="F11" s="321"/>
    </row>
    <row r="12" spans="1:6" ht="46.5" customHeight="1">
      <c r="A12" s="371" t="s">
        <v>464</v>
      </c>
      <c r="B12" s="135" t="s">
        <v>341</v>
      </c>
      <c r="C12" s="135" t="s">
        <v>516</v>
      </c>
      <c r="D12" s="287" t="s">
        <v>602</v>
      </c>
      <c r="E12" s="287"/>
      <c r="F12" s="287"/>
    </row>
    <row r="13" spans="1:6">
      <c r="A13" s="371"/>
      <c r="B13" s="88"/>
      <c r="C13" s="88"/>
      <c r="D13" s="287"/>
      <c r="E13" s="287"/>
      <c r="F13" s="287"/>
    </row>
    <row r="14" spans="1:6" ht="21.75" customHeight="1">
      <c r="A14" s="25" t="s">
        <v>465</v>
      </c>
      <c r="B14" s="67">
        <v>0</v>
      </c>
      <c r="C14" s="67">
        <v>0</v>
      </c>
      <c r="D14" s="287">
        <v>0</v>
      </c>
      <c r="E14" s="287"/>
      <c r="F14" s="287"/>
    </row>
    <row r="15" spans="1:6" ht="25.5" customHeight="1">
      <c r="A15" s="29" t="s">
        <v>466</v>
      </c>
      <c r="B15" s="89">
        <v>0</v>
      </c>
      <c r="C15" s="89">
        <v>0</v>
      </c>
      <c r="D15" s="304">
        <v>0</v>
      </c>
      <c r="E15" s="304"/>
      <c r="F15" s="304"/>
    </row>
    <row r="16" spans="1:6" ht="23.25" customHeight="1">
      <c r="A16" s="29" t="s">
        <v>467</v>
      </c>
      <c r="B16" s="89">
        <v>0</v>
      </c>
      <c r="C16" s="89">
        <v>0</v>
      </c>
      <c r="D16" s="304">
        <v>0</v>
      </c>
      <c r="E16" s="304"/>
      <c r="F16" s="304"/>
    </row>
    <row r="17" spans="1:6" ht="35.25" customHeight="1">
      <c r="A17" s="371" t="s">
        <v>468</v>
      </c>
      <c r="B17" s="67">
        <v>0</v>
      </c>
      <c r="C17" s="67">
        <v>0</v>
      </c>
      <c r="D17" s="287">
        <v>0</v>
      </c>
      <c r="E17" s="287"/>
      <c r="F17" s="287"/>
    </row>
    <row r="18" spans="1:6" hidden="1">
      <c r="A18" s="371"/>
      <c r="B18" s="64"/>
      <c r="C18" s="64"/>
      <c r="D18" s="64">
        <v>0</v>
      </c>
      <c r="E18" s="64">
        <v>0</v>
      </c>
      <c r="F18" s="64">
        <v>0</v>
      </c>
    </row>
    <row r="19" spans="1:6" ht="25.5">
      <c r="A19" s="29" t="s">
        <v>469</v>
      </c>
      <c r="B19" s="89">
        <v>0</v>
      </c>
      <c r="C19" s="89">
        <v>0</v>
      </c>
      <c r="D19" s="304">
        <v>0</v>
      </c>
      <c r="E19" s="304"/>
      <c r="F19" s="304"/>
    </row>
  </sheetData>
  <mergeCells count="17">
    <mergeCell ref="D15:F15"/>
    <mergeCell ref="D16:F16"/>
    <mergeCell ref="A17:A18"/>
    <mergeCell ref="D17:F17"/>
    <mergeCell ref="D19:F19"/>
    <mergeCell ref="D14:F14"/>
    <mergeCell ref="A1:F1"/>
    <mergeCell ref="A2:F2"/>
    <mergeCell ref="C3:F3"/>
    <mergeCell ref="B4:F4"/>
    <mergeCell ref="A5:F5"/>
    <mergeCell ref="A8:F8"/>
    <mergeCell ref="A9:F9"/>
    <mergeCell ref="A10:F10"/>
    <mergeCell ref="A11:F11"/>
    <mergeCell ref="A12:A13"/>
    <mergeCell ref="D12:F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26"/>
  <sheetViews>
    <sheetView view="pageBreakPreview" topLeftCell="A5" zoomScaleSheetLayoutView="100" workbookViewId="0">
      <selection activeCell="L6" sqref="L6"/>
    </sheetView>
  </sheetViews>
  <sheetFormatPr defaultRowHeight="15"/>
  <cols>
    <col min="1" max="1" width="4.5703125" customWidth="1"/>
    <col min="2" max="2" width="14.7109375" customWidth="1"/>
    <col min="3" max="3" width="14.85546875" customWidth="1"/>
    <col min="5" max="5" width="6.5703125" customWidth="1"/>
    <col min="6" max="6" width="3.7109375" hidden="1" customWidth="1"/>
    <col min="7" max="7" width="9.140625" hidden="1" customWidth="1"/>
    <col min="8" max="8" width="12.7109375" customWidth="1"/>
    <col min="9" max="9" width="11.7109375" customWidth="1"/>
    <col min="10" max="10" width="10.85546875" customWidth="1"/>
  </cols>
  <sheetData>
    <row r="1" spans="1:10" ht="18.75" customHeight="1">
      <c r="A1" s="2"/>
      <c r="H1" s="278" t="s">
        <v>470</v>
      </c>
      <c r="I1" s="278"/>
      <c r="J1" s="278"/>
    </row>
    <row r="2" spans="1:10" ht="18.75" customHeight="1">
      <c r="A2" s="2"/>
      <c r="H2" s="278" t="s">
        <v>471</v>
      </c>
      <c r="I2" s="278"/>
      <c r="J2" s="278"/>
    </row>
    <row r="3" spans="1:10" ht="18.75" customHeight="1">
      <c r="A3" s="2"/>
      <c r="H3" s="278" t="s">
        <v>472</v>
      </c>
      <c r="I3" s="278"/>
      <c r="J3" s="278"/>
    </row>
    <row r="4" spans="1:10" ht="19.5" customHeight="1">
      <c r="A4" s="90"/>
      <c r="H4" s="278" t="s">
        <v>473</v>
      </c>
      <c r="I4" s="278"/>
      <c r="J4" s="278"/>
    </row>
    <row r="5" spans="1:10" ht="19.5" customHeight="1">
      <c r="A5" s="90"/>
      <c r="H5" s="278" t="s">
        <v>881</v>
      </c>
      <c r="I5" s="278"/>
      <c r="J5" s="278"/>
    </row>
    <row r="6" spans="1:10" ht="19.5">
      <c r="A6" s="90"/>
      <c r="H6" s="70"/>
      <c r="I6" s="70"/>
      <c r="J6" s="70"/>
    </row>
    <row r="7" spans="1:10">
      <c r="A7" s="298" t="s">
        <v>474</v>
      </c>
      <c r="B7" s="325"/>
      <c r="C7" s="325"/>
      <c r="D7" s="325"/>
      <c r="E7" s="325"/>
      <c r="F7" s="325"/>
      <c r="G7" s="325"/>
      <c r="H7" s="325"/>
      <c r="I7" s="325"/>
      <c r="J7" s="325"/>
    </row>
    <row r="8" spans="1:10" ht="35.25" customHeight="1">
      <c r="A8" s="298" t="s">
        <v>607</v>
      </c>
      <c r="B8" s="325"/>
      <c r="C8" s="325"/>
      <c r="D8" s="325"/>
      <c r="E8" s="325"/>
      <c r="F8" s="325"/>
      <c r="G8" s="325"/>
      <c r="H8" s="325"/>
      <c r="I8" s="325"/>
      <c r="J8" s="325"/>
    </row>
    <row r="9" spans="1:10" ht="15.75">
      <c r="A9" s="372" t="s">
        <v>608</v>
      </c>
      <c r="B9" s="372"/>
      <c r="C9" s="372"/>
      <c r="D9" s="372"/>
      <c r="E9" s="372"/>
      <c r="F9" s="372"/>
      <c r="G9" s="372"/>
      <c r="H9" s="372"/>
      <c r="I9" s="372"/>
      <c r="J9" s="372"/>
    </row>
    <row r="10" spans="1:10" ht="15.75">
      <c r="A10" s="91"/>
    </row>
    <row r="11" spans="1:10" ht="15.75">
      <c r="A11" s="91"/>
    </row>
    <row r="12" spans="1:10" ht="31.5" customHeight="1">
      <c r="A12" s="373" t="s">
        <v>609</v>
      </c>
      <c r="B12" s="374"/>
      <c r="C12" s="374"/>
      <c r="D12" s="374"/>
      <c r="E12" s="374"/>
      <c r="F12" s="374"/>
      <c r="G12" s="374"/>
      <c r="H12" s="374"/>
      <c r="I12" s="374"/>
      <c r="J12" s="374"/>
    </row>
    <row r="13" spans="1:10" ht="15.75">
      <c r="A13" s="92"/>
    </row>
    <row r="14" spans="1:10" ht="77.25" customHeight="1">
      <c r="A14" s="304" t="s">
        <v>475</v>
      </c>
      <c r="B14" s="304" t="s">
        <v>476</v>
      </c>
      <c r="C14" s="66" t="s">
        <v>477</v>
      </c>
      <c r="D14" s="376" t="s">
        <v>547</v>
      </c>
      <c r="E14" s="377"/>
      <c r="F14" s="377"/>
      <c r="G14" s="322"/>
      <c r="H14" s="66" t="s">
        <v>478</v>
      </c>
      <c r="I14" s="66" t="s">
        <v>479</v>
      </c>
      <c r="J14" s="66" t="s">
        <v>480</v>
      </c>
    </row>
    <row r="15" spans="1:10" hidden="1">
      <c r="A15" s="375"/>
      <c r="B15" s="304"/>
      <c r="C15" s="93"/>
      <c r="D15" s="378"/>
      <c r="E15" s="379"/>
      <c r="F15" s="379"/>
      <c r="G15" s="323"/>
      <c r="H15" s="71"/>
      <c r="I15" s="71"/>
      <c r="J15" s="383"/>
    </row>
    <row r="16" spans="1:10" hidden="1">
      <c r="A16" s="375"/>
      <c r="B16" s="304"/>
      <c r="C16" s="94"/>
      <c r="D16" s="380"/>
      <c r="E16" s="381"/>
      <c r="F16" s="381"/>
      <c r="G16" s="382"/>
      <c r="H16" s="94"/>
      <c r="I16" s="94"/>
      <c r="J16" s="384"/>
    </row>
    <row r="17" spans="1:10">
      <c r="A17" s="65">
        <v>1</v>
      </c>
      <c r="B17" s="65">
        <v>2</v>
      </c>
      <c r="C17" s="65">
        <v>3</v>
      </c>
      <c r="D17" s="390">
        <v>4</v>
      </c>
      <c r="E17" s="391"/>
      <c r="F17" s="391"/>
      <c r="G17" s="392"/>
      <c r="H17" s="65">
        <v>5</v>
      </c>
      <c r="I17" s="65">
        <v>6</v>
      </c>
      <c r="J17" s="65">
        <v>7</v>
      </c>
    </row>
    <row r="18" spans="1:10" ht="36" customHeight="1">
      <c r="A18" s="65"/>
      <c r="B18" s="29"/>
      <c r="C18" s="69"/>
      <c r="D18" s="288">
        <v>0</v>
      </c>
      <c r="E18" s="393"/>
      <c r="F18" s="393"/>
      <c r="G18" s="345"/>
      <c r="H18" s="65"/>
      <c r="I18" s="65"/>
      <c r="J18" s="29"/>
    </row>
    <row r="19" spans="1:10" ht="15.75">
      <c r="A19" s="92"/>
    </row>
    <row r="21" spans="1:10" ht="50.25" customHeight="1">
      <c r="A21" s="298" t="s">
        <v>610</v>
      </c>
      <c r="B21" s="298"/>
      <c r="C21" s="298"/>
      <c r="D21" s="298"/>
      <c r="E21" s="298"/>
      <c r="F21" s="298"/>
      <c r="G21" s="298"/>
      <c r="H21" s="298"/>
      <c r="I21" s="298"/>
      <c r="J21" s="298"/>
    </row>
    <row r="22" spans="1:10" ht="25.5" customHeight="1">
      <c r="A22" s="61"/>
      <c r="B22" s="61"/>
      <c r="C22" s="61"/>
      <c r="D22" s="61"/>
      <c r="E22" s="61"/>
      <c r="F22" s="61"/>
      <c r="G22" s="61"/>
      <c r="H22" s="61"/>
      <c r="I22" s="61"/>
      <c r="J22" s="61"/>
    </row>
    <row r="23" spans="1:10" ht="51" customHeight="1">
      <c r="A23" s="376" t="s">
        <v>481</v>
      </c>
      <c r="B23" s="377"/>
      <c r="C23" s="377"/>
      <c r="D23" s="322"/>
      <c r="E23" s="304" t="s">
        <v>548</v>
      </c>
      <c r="F23" s="304"/>
      <c r="G23" s="304"/>
      <c r="H23" s="304"/>
      <c r="I23" s="304"/>
      <c r="J23" s="304"/>
    </row>
    <row r="24" spans="1:10" ht="51" customHeight="1">
      <c r="A24" s="380"/>
      <c r="B24" s="381"/>
      <c r="C24" s="381"/>
      <c r="D24" s="382"/>
      <c r="E24" s="390" t="s">
        <v>341</v>
      </c>
      <c r="F24" s="391"/>
      <c r="G24" s="391"/>
      <c r="H24" s="392"/>
      <c r="I24" s="139" t="s">
        <v>516</v>
      </c>
      <c r="J24" s="139" t="s">
        <v>602</v>
      </c>
    </row>
    <row r="25" spans="1:10" ht="15" customHeight="1">
      <c r="A25" s="304" t="s">
        <v>482</v>
      </c>
      <c r="B25" s="304"/>
      <c r="C25" s="304"/>
      <c r="D25" s="304"/>
      <c r="E25" s="279">
        <v>0</v>
      </c>
      <c r="F25" s="385"/>
      <c r="G25" s="385"/>
      <c r="H25" s="386"/>
      <c r="I25" s="287">
        <v>0</v>
      </c>
      <c r="J25" s="287">
        <v>0</v>
      </c>
    </row>
    <row r="26" spans="1:10" ht="29.25" customHeight="1">
      <c r="A26" s="304"/>
      <c r="B26" s="304"/>
      <c r="C26" s="304"/>
      <c r="D26" s="304"/>
      <c r="E26" s="387"/>
      <c r="F26" s="388"/>
      <c r="G26" s="388"/>
      <c r="H26" s="389"/>
      <c r="I26" s="287"/>
      <c r="J26" s="287"/>
    </row>
  </sheetData>
  <mergeCells count="23">
    <mergeCell ref="A25:D26"/>
    <mergeCell ref="E25:H26"/>
    <mergeCell ref="I25:I26"/>
    <mergeCell ref="J25:J26"/>
    <mergeCell ref="D17:G17"/>
    <mergeCell ref="D18:G18"/>
    <mergeCell ref="A21:J21"/>
    <mergeCell ref="A23:D24"/>
    <mergeCell ref="E23:J23"/>
    <mergeCell ref="E24:H24"/>
    <mergeCell ref="A8:J8"/>
    <mergeCell ref="A9:J9"/>
    <mergeCell ref="A12:J12"/>
    <mergeCell ref="A14:A16"/>
    <mergeCell ref="B14:B16"/>
    <mergeCell ref="D14:G16"/>
    <mergeCell ref="J15:J16"/>
    <mergeCell ref="A7:J7"/>
    <mergeCell ref="H1:J1"/>
    <mergeCell ref="H2:J2"/>
    <mergeCell ref="H3:J3"/>
    <mergeCell ref="H4:J4"/>
    <mergeCell ref="H5:J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2"/>
  <sheetViews>
    <sheetView topLeftCell="A13" workbookViewId="0">
      <selection activeCell="J9" sqref="J9"/>
    </sheetView>
  </sheetViews>
  <sheetFormatPr defaultRowHeight="15"/>
  <cols>
    <col min="1" max="1" width="17" customWidth="1"/>
    <col min="2" max="2" width="10.7109375" customWidth="1"/>
    <col min="3" max="3" width="10.28515625" customWidth="1"/>
    <col min="4" max="4" width="9.85546875" customWidth="1"/>
    <col min="5" max="5" width="9.7109375" customWidth="1"/>
    <col min="6" max="6" width="11.28515625" customWidth="1"/>
    <col min="7" max="7" width="10.85546875" customWidth="1"/>
    <col min="8" max="8" width="12" customWidth="1"/>
    <col min="9" max="9" width="11.85546875" customWidth="1"/>
    <col min="10" max="10" width="12.7109375" customWidth="1"/>
  </cols>
  <sheetData>
    <row r="1" spans="1:9" ht="15.75" customHeight="1">
      <c r="F1" s="278" t="s">
        <v>850</v>
      </c>
      <c r="G1" s="278"/>
      <c r="H1" s="278"/>
      <c r="I1" s="278"/>
    </row>
    <row r="2" spans="1:9" ht="15" customHeight="1">
      <c r="F2" s="297" t="s">
        <v>849</v>
      </c>
      <c r="G2" s="297"/>
      <c r="H2" s="297"/>
      <c r="I2" s="297"/>
    </row>
    <row r="3" spans="1:9" ht="15" customHeight="1">
      <c r="F3" s="297" t="s">
        <v>2</v>
      </c>
      <c r="G3" s="297"/>
      <c r="H3" s="297"/>
      <c r="I3" s="297"/>
    </row>
    <row r="4" spans="1:9" ht="15" customHeight="1">
      <c r="F4" s="278" t="s">
        <v>882</v>
      </c>
      <c r="G4" s="278"/>
      <c r="H4" s="278"/>
      <c r="I4" s="278"/>
    </row>
    <row r="5" spans="1:9" ht="15" customHeight="1">
      <c r="F5" s="238"/>
      <c r="G5" s="238"/>
      <c r="H5" s="238"/>
    </row>
    <row r="6" spans="1:9" ht="15" customHeight="1">
      <c r="A6" s="298" t="s">
        <v>851</v>
      </c>
      <c r="B6" s="298"/>
      <c r="C6" s="298"/>
      <c r="D6" s="298"/>
      <c r="E6" s="298"/>
      <c r="F6" s="298"/>
      <c r="G6" s="298"/>
      <c r="H6" s="298"/>
    </row>
    <row r="7" spans="1:9" ht="15" customHeight="1">
      <c r="A7" s="298" t="s">
        <v>852</v>
      </c>
      <c r="B7" s="298"/>
      <c r="C7" s="298"/>
      <c r="D7" s="298"/>
      <c r="E7" s="298"/>
      <c r="F7" s="298"/>
      <c r="G7" s="298"/>
      <c r="H7" s="298"/>
    </row>
    <row r="8" spans="1:9" ht="15" customHeight="1">
      <c r="A8" s="298" t="s">
        <v>869</v>
      </c>
      <c r="B8" s="298"/>
      <c r="C8" s="298"/>
      <c r="D8" s="298"/>
      <c r="E8" s="298"/>
      <c r="F8" s="298"/>
      <c r="G8" s="298"/>
      <c r="H8" s="298"/>
    </row>
    <row r="10" spans="1:9" ht="15.75">
      <c r="H10" s="248" t="s">
        <v>502</v>
      </c>
    </row>
    <row r="11" spans="1:9">
      <c r="A11" s="394" t="s">
        <v>853</v>
      </c>
      <c r="B11" s="396" t="s">
        <v>341</v>
      </c>
      <c r="C11" s="396"/>
      <c r="D11" s="396"/>
      <c r="E11" s="396"/>
      <c r="F11" s="396"/>
      <c r="G11" s="396"/>
      <c r="H11" s="396"/>
      <c r="I11" s="396"/>
    </row>
    <row r="12" spans="1:9" ht="409.6" customHeight="1">
      <c r="A12" s="395"/>
      <c r="B12" s="27" t="s">
        <v>854</v>
      </c>
      <c r="C12" s="27" t="s">
        <v>855</v>
      </c>
      <c r="D12" s="27" t="s">
        <v>856</v>
      </c>
      <c r="E12" s="27" t="s">
        <v>857</v>
      </c>
      <c r="F12" s="27" t="s">
        <v>858</v>
      </c>
      <c r="G12" s="27" t="s">
        <v>859</v>
      </c>
      <c r="H12" s="249" t="s">
        <v>860</v>
      </c>
      <c r="I12" s="250" t="s">
        <v>861</v>
      </c>
    </row>
    <row r="13" spans="1:9" ht="43.5" customHeight="1">
      <c r="A13" s="251" t="s">
        <v>862</v>
      </c>
      <c r="B13" s="252">
        <v>78100</v>
      </c>
      <c r="C13" s="19">
        <v>299751</v>
      </c>
      <c r="D13" s="19">
        <v>187130</v>
      </c>
      <c r="E13" s="19">
        <v>42100</v>
      </c>
      <c r="F13" s="19">
        <v>127033</v>
      </c>
      <c r="G13" s="19">
        <v>229100</v>
      </c>
      <c r="H13" s="19"/>
      <c r="I13" s="253"/>
    </row>
    <row r="14" spans="1:9" ht="44.25" customHeight="1">
      <c r="A14" s="254" t="s">
        <v>863</v>
      </c>
      <c r="B14" s="252">
        <v>44800</v>
      </c>
      <c r="C14" s="19">
        <v>92439</v>
      </c>
      <c r="D14" s="19">
        <v>229470</v>
      </c>
      <c r="E14" s="19">
        <v>42100</v>
      </c>
      <c r="F14" s="19">
        <v>171633</v>
      </c>
      <c r="G14" s="19">
        <v>242700</v>
      </c>
      <c r="H14" s="19"/>
      <c r="I14" s="252">
        <v>135204</v>
      </c>
    </row>
    <row r="15" spans="1:9" ht="45" customHeight="1">
      <c r="A15" s="254" t="s">
        <v>864</v>
      </c>
      <c r="B15" s="252">
        <v>86600</v>
      </c>
      <c r="C15" s="19">
        <v>264082</v>
      </c>
      <c r="D15" s="19">
        <v>342380</v>
      </c>
      <c r="E15" s="19">
        <v>73700</v>
      </c>
      <c r="F15" s="242" t="s">
        <v>870</v>
      </c>
      <c r="G15" s="19">
        <v>243300</v>
      </c>
      <c r="H15" s="19"/>
      <c r="I15" s="252">
        <v>94696</v>
      </c>
    </row>
    <row r="16" spans="1:9" ht="43.5" customHeight="1">
      <c r="A16" s="254" t="s">
        <v>865</v>
      </c>
      <c r="B16" s="252">
        <v>54700</v>
      </c>
      <c r="C16" s="19">
        <v>0</v>
      </c>
      <c r="D16" s="19">
        <v>70442</v>
      </c>
      <c r="E16" s="19">
        <v>0</v>
      </c>
      <c r="F16" s="242" t="s">
        <v>871</v>
      </c>
      <c r="G16" s="255">
        <v>50000</v>
      </c>
      <c r="H16" s="255"/>
      <c r="I16" s="253"/>
    </row>
    <row r="17" spans="1:10" ht="44.25" customHeight="1">
      <c r="A17" s="254" t="s">
        <v>866</v>
      </c>
      <c r="B17" s="252">
        <v>96400</v>
      </c>
      <c r="C17" s="19">
        <v>194494</v>
      </c>
      <c r="D17" s="19">
        <v>388657</v>
      </c>
      <c r="E17" s="19">
        <v>42100</v>
      </c>
      <c r="F17" s="19">
        <v>1174922</v>
      </c>
      <c r="G17" s="19">
        <v>201200</v>
      </c>
      <c r="H17" s="19">
        <v>46200</v>
      </c>
      <c r="I17" s="253"/>
    </row>
    <row r="18" spans="1:10" ht="45" customHeight="1">
      <c r="A18" s="254" t="s">
        <v>867</v>
      </c>
      <c r="B18" s="252"/>
      <c r="C18" s="19">
        <v>234155</v>
      </c>
      <c r="D18" s="19">
        <v>0</v>
      </c>
      <c r="E18" s="19">
        <v>0</v>
      </c>
      <c r="F18" s="19"/>
      <c r="G18" s="19">
        <v>0</v>
      </c>
      <c r="H18" s="19"/>
      <c r="I18" s="253"/>
    </row>
    <row r="19" spans="1:10">
      <c r="A19" s="256" t="s">
        <v>868</v>
      </c>
      <c r="B19" s="257">
        <f>B13+B14+B15+B16+B17+B18</f>
        <v>360600</v>
      </c>
      <c r="C19" s="257">
        <f>C13+C14+C15+C17+C16+C18</f>
        <v>1084921</v>
      </c>
      <c r="D19" s="257">
        <f t="shared" ref="D19:I19" si="0">D13+D14+D15+D17+D16+D18</f>
        <v>1218079</v>
      </c>
      <c r="E19" s="257">
        <f t="shared" si="0"/>
        <v>200000</v>
      </c>
      <c r="F19" s="258">
        <f t="shared" si="0"/>
        <v>1856500</v>
      </c>
      <c r="G19" s="257">
        <f>G13+G14+G15+G16+G17</f>
        <v>966300</v>
      </c>
      <c r="H19" s="257">
        <f t="shared" si="0"/>
        <v>46200</v>
      </c>
      <c r="I19" s="257">
        <f t="shared" si="0"/>
        <v>229900</v>
      </c>
      <c r="J19" s="259"/>
    </row>
    <row r="22" spans="1:10">
      <c r="B22" s="260"/>
      <c r="J22" s="260"/>
    </row>
  </sheetData>
  <mergeCells count="9">
    <mergeCell ref="A11:A12"/>
    <mergeCell ref="B11:I11"/>
    <mergeCell ref="F1:I1"/>
    <mergeCell ref="F2:I2"/>
    <mergeCell ref="F3:I3"/>
    <mergeCell ref="F4:I4"/>
    <mergeCell ref="A6:H6"/>
    <mergeCell ref="A7:H7"/>
    <mergeCell ref="A8:H8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85"/>
  <sheetViews>
    <sheetView view="pageBreakPreview" topLeftCell="A61" zoomScale="112" zoomScaleSheetLayoutView="112" workbookViewId="0">
      <selection activeCell="B5" sqref="B5:C5"/>
    </sheetView>
  </sheetViews>
  <sheetFormatPr defaultRowHeight="15"/>
  <cols>
    <col min="1" max="1" width="24" customWidth="1"/>
    <col min="2" max="2" width="96.28515625" customWidth="1"/>
    <col min="3" max="3" width="14" customWidth="1"/>
  </cols>
  <sheetData>
    <row r="1" spans="1:3" ht="15.75" customHeight="1">
      <c r="A1" s="1"/>
      <c r="B1" s="278" t="s">
        <v>233</v>
      </c>
      <c r="C1" s="278"/>
    </row>
    <row r="2" spans="1:3" ht="15.75" customHeight="1">
      <c r="A2" s="1"/>
      <c r="B2" s="278" t="s">
        <v>0</v>
      </c>
      <c r="C2" s="278"/>
    </row>
    <row r="3" spans="1:3" ht="15.75" customHeight="1">
      <c r="A3" s="1"/>
      <c r="B3" s="297" t="s">
        <v>252</v>
      </c>
      <c r="C3" s="297"/>
    </row>
    <row r="4" spans="1:3" ht="15.75" customHeight="1">
      <c r="A4" s="1"/>
      <c r="B4" s="278" t="s">
        <v>2</v>
      </c>
      <c r="C4" s="278"/>
    </row>
    <row r="5" spans="1:3" ht="15.75" customHeight="1">
      <c r="A5" s="1"/>
      <c r="B5" s="278" t="s">
        <v>879</v>
      </c>
      <c r="C5" s="278"/>
    </row>
    <row r="6" spans="1:3" ht="15.75">
      <c r="A6" s="298"/>
      <c r="B6" s="299"/>
      <c r="C6" s="299"/>
    </row>
    <row r="7" spans="1:3">
      <c r="A7" s="296" t="s">
        <v>253</v>
      </c>
      <c r="B7" s="296"/>
      <c r="C7" s="296"/>
    </row>
    <row r="8" spans="1:3" ht="35.25" customHeight="1">
      <c r="A8" s="275" t="s">
        <v>555</v>
      </c>
      <c r="B8" s="275"/>
      <c r="C8" s="275"/>
    </row>
    <row r="9" spans="1:3" ht="15.75">
      <c r="A9" s="1"/>
      <c r="B9" s="1"/>
      <c r="C9" s="1"/>
    </row>
    <row r="10" spans="1:3" ht="20.25" customHeight="1">
      <c r="A10" s="76"/>
      <c r="B10" s="293" t="s">
        <v>502</v>
      </c>
      <c r="C10" s="293"/>
    </row>
    <row r="11" spans="1:3" ht="39" customHeight="1">
      <c r="A11" s="35" t="s">
        <v>254</v>
      </c>
      <c r="B11" s="36" t="s">
        <v>3</v>
      </c>
      <c r="C11" s="142" t="s">
        <v>556</v>
      </c>
    </row>
    <row r="12" spans="1:3">
      <c r="A12" s="38" t="s">
        <v>255</v>
      </c>
      <c r="B12" s="7" t="s">
        <v>256</v>
      </c>
      <c r="C12" s="169">
        <f>C13+C19+C33+C40+C43+C50+C55+C60+C63</f>
        <v>53226917.159999996</v>
      </c>
    </row>
    <row r="13" spans="1:3">
      <c r="A13" s="38" t="s">
        <v>257</v>
      </c>
      <c r="B13" s="7" t="s">
        <v>258</v>
      </c>
      <c r="C13" s="169">
        <f>C14</f>
        <v>37971250</v>
      </c>
    </row>
    <row r="14" spans="1:3" ht="14.25" customHeight="1">
      <c r="A14" s="143" t="s">
        <v>259</v>
      </c>
      <c r="B14" s="145" t="s">
        <v>260</v>
      </c>
      <c r="C14" s="166">
        <f>C15+C16+C17+C18</f>
        <v>37971250</v>
      </c>
    </row>
    <row r="15" spans="1:3" ht="42" customHeight="1">
      <c r="A15" s="150" t="s">
        <v>560</v>
      </c>
      <c r="B15" s="153" t="s">
        <v>261</v>
      </c>
      <c r="C15" s="167">
        <v>37700000</v>
      </c>
    </row>
    <row r="16" spans="1:3" ht="57.75" customHeight="1">
      <c r="A16" s="150" t="s">
        <v>561</v>
      </c>
      <c r="B16" s="153" t="s">
        <v>557</v>
      </c>
      <c r="C16" s="167">
        <v>1250</v>
      </c>
    </row>
    <row r="17" spans="1:3" ht="30" customHeight="1">
      <c r="A17" s="150" t="s">
        <v>562</v>
      </c>
      <c r="B17" s="153" t="s">
        <v>558</v>
      </c>
      <c r="C17" s="167">
        <v>90000</v>
      </c>
    </row>
    <row r="18" spans="1:3" ht="43.5" customHeight="1">
      <c r="A18" s="150" t="s">
        <v>563</v>
      </c>
      <c r="B18" s="153" t="s">
        <v>559</v>
      </c>
      <c r="C18" s="167">
        <v>180000</v>
      </c>
    </row>
    <row r="19" spans="1:3" ht="27" customHeight="1">
      <c r="A19" s="38" t="s">
        <v>262</v>
      </c>
      <c r="B19" s="7" t="s">
        <v>263</v>
      </c>
      <c r="C19" s="169">
        <f>C20</f>
        <v>5985403.1600000001</v>
      </c>
    </row>
    <row r="20" spans="1:3" ht="20.25" customHeight="1">
      <c r="A20" s="150" t="s">
        <v>565</v>
      </c>
      <c r="B20" s="153" t="s">
        <v>564</v>
      </c>
      <c r="C20" s="166">
        <f>C22+C25+C28+C31</f>
        <v>5985403.1600000001</v>
      </c>
    </row>
    <row r="21" spans="1:3" ht="44.25" customHeight="1">
      <c r="A21" s="243" t="s">
        <v>838</v>
      </c>
      <c r="B21" s="244" t="s">
        <v>839</v>
      </c>
      <c r="C21" s="240">
        <f>C22</f>
        <v>2276803.7400000002</v>
      </c>
    </row>
    <row r="22" spans="1:3" ht="18.75" customHeight="1">
      <c r="A22" s="294" t="s">
        <v>570</v>
      </c>
      <c r="B22" s="291" t="s">
        <v>566</v>
      </c>
      <c r="C22" s="295">
        <v>2276803.7400000002</v>
      </c>
    </row>
    <row r="23" spans="1:3" ht="34.5" customHeight="1">
      <c r="A23" s="294"/>
      <c r="B23" s="291"/>
      <c r="C23" s="295"/>
    </row>
    <row r="24" spans="1:3" ht="43.5" customHeight="1">
      <c r="A24" s="245" t="s">
        <v>840</v>
      </c>
      <c r="B24" s="246" t="s">
        <v>841</v>
      </c>
      <c r="C24" s="240">
        <f>C25</f>
        <v>15543.36</v>
      </c>
    </row>
    <row r="25" spans="1:3" ht="68.25" customHeight="1">
      <c r="A25" s="290" t="s">
        <v>571</v>
      </c>
      <c r="B25" s="291" t="s">
        <v>567</v>
      </c>
      <c r="C25" s="168">
        <v>15543.36</v>
      </c>
    </row>
    <row r="26" spans="1:3" ht="9" hidden="1" customHeight="1">
      <c r="A26" s="290"/>
      <c r="B26" s="291"/>
      <c r="C26" s="168"/>
    </row>
    <row r="27" spans="1:3" ht="40.5" customHeight="1">
      <c r="A27" s="245" t="s">
        <v>844</v>
      </c>
      <c r="B27" s="246" t="s">
        <v>842</v>
      </c>
      <c r="C27" s="239">
        <f>C28</f>
        <v>4087355.03</v>
      </c>
    </row>
    <row r="28" spans="1:3" ht="41.25" customHeight="1">
      <c r="A28" s="290" t="s">
        <v>572</v>
      </c>
      <c r="B28" s="291" t="s">
        <v>568</v>
      </c>
      <c r="C28" s="292">
        <v>4087355.03</v>
      </c>
    </row>
    <row r="29" spans="1:3" ht="13.5" customHeight="1">
      <c r="A29" s="290"/>
      <c r="B29" s="291"/>
      <c r="C29" s="292"/>
    </row>
    <row r="30" spans="1:3" ht="38.25" customHeight="1">
      <c r="A30" s="245" t="s">
        <v>845</v>
      </c>
      <c r="B30" s="246" t="s">
        <v>843</v>
      </c>
      <c r="C30" s="239">
        <f>C31</f>
        <v>-394298.97</v>
      </c>
    </row>
    <row r="31" spans="1:3" ht="52.5" customHeight="1">
      <c r="A31" s="290" t="s">
        <v>573</v>
      </c>
      <c r="B31" s="291" t="s">
        <v>569</v>
      </c>
      <c r="C31" s="168">
        <v>-394298.97</v>
      </c>
    </row>
    <row r="32" spans="1:3" ht="6" hidden="1" customHeight="1">
      <c r="A32" s="290"/>
      <c r="B32" s="291"/>
      <c r="C32" s="168">
        <v>-394298.97</v>
      </c>
    </row>
    <row r="33" spans="1:3" ht="14.25" customHeight="1">
      <c r="A33" s="38" t="s">
        <v>264</v>
      </c>
      <c r="B33" s="165" t="s">
        <v>265</v>
      </c>
      <c r="C33" s="169">
        <f>C34+C36+C38</f>
        <v>1961900</v>
      </c>
    </row>
    <row r="34" spans="1:3" ht="18" customHeight="1">
      <c r="A34" s="150" t="s">
        <v>574</v>
      </c>
      <c r="B34" s="153" t="s">
        <v>266</v>
      </c>
      <c r="C34" s="166">
        <f>C35</f>
        <v>1550000</v>
      </c>
    </row>
    <row r="35" spans="1:3" ht="17.25" customHeight="1">
      <c r="A35" s="150" t="s">
        <v>445</v>
      </c>
      <c r="B35" s="153" t="s">
        <v>266</v>
      </c>
      <c r="C35" s="167">
        <v>1550000</v>
      </c>
    </row>
    <row r="36" spans="1:3" ht="15.75" customHeight="1">
      <c r="A36" s="151" t="s">
        <v>575</v>
      </c>
      <c r="B36" s="145" t="s">
        <v>267</v>
      </c>
      <c r="C36" s="166">
        <f>C37</f>
        <v>211900</v>
      </c>
    </row>
    <row r="37" spans="1:3">
      <c r="A37" s="151" t="s">
        <v>450</v>
      </c>
      <c r="B37" s="145" t="s">
        <v>267</v>
      </c>
      <c r="C37" s="167">
        <v>211900</v>
      </c>
    </row>
    <row r="38" spans="1:3">
      <c r="A38" s="150" t="s">
        <v>577</v>
      </c>
      <c r="B38" s="153" t="s">
        <v>576</v>
      </c>
      <c r="C38" s="166">
        <f>C39</f>
        <v>200000</v>
      </c>
    </row>
    <row r="39" spans="1:3" ht="27.75" customHeight="1">
      <c r="A39" s="150" t="s">
        <v>447</v>
      </c>
      <c r="B39" s="153" t="s">
        <v>600</v>
      </c>
      <c r="C39" s="167">
        <v>200000</v>
      </c>
    </row>
    <row r="40" spans="1:3" ht="18" customHeight="1">
      <c r="A40" s="38" t="s">
        <v>268</v>
      </c>
      <c r="B40" s="7" t="s">
        <v>269</v>
      </c>
      <c r="C40" s="169">
        <f t="shared" ref="C40:C41" si="0">C41</f>
        <v>169000</v>
      </c>
    </row>
    <row r="41" spans="1:3" ht="18" customHeight="1">
      <c r="A41" s="143" t="s">
        <v>270</v>
      </c>
      <c r="B41" s="137" t="s">
        <v>271</v>
      </c>
      <c r="C41" s="166">
        <f t="shared" si="0"/>
        <v>169000</v>
      </c>
    </row>
    <row r="42" spans="1:3" ht="17.25" customHeight="1">
      <c r="A42" s="144" t="s">
        <v>272</v>
      </c>
      <c r="B42" s="137" t="s">
        <v>273</v>
      </c>
      <c r="C42" s="167">
        <v>169000</v>
      </c>
    </row>
    <row r="43" spans="1:3" ht="28.5" customHeight="1">
      <c r="A43" s="38" t="s">
        <v>274</v>
      </c>
      <c r="B43" s="7" t="s">
        <v>275</v>
      </c>
      <c r="C43" s="169">
        <f>C44</f>
        <v>3098714</v>
      </c>
    </row>
    <row r="44" spans="1:3" ht="40.5" customHeight="1">
      <c r="A44" s="150" t="s">
        <v>578</v>
      </c>
      <c r="B44" s="153" t="s">
        <v>276</v>
      </c>
      <c r="C44" s="166">
        <f>C45+C48</f>
        <v>3098714</v>
      </c>
    </row>
    <row r="45" spans="1:3" ht="30.75" customHeight="1">
      <c r="A45" s="143" t="s">
        <v>277</v>
      </c>
      <c r="B45" s="153" t="s">
        <v>278</v>
      </c>
      <c r="C45" s="166">
        <f>C46+C47</f>
        <v>2902200</v>
      </c>
    </row>
    <row r="46" spans="1:3" ht="40.5" customHeight="1">
      <c r="A46" s="144" t="s">
        <v>497</v>
      </c>
      <c r="B46" s="153" t="s">
        <v>579</v>
      </c>
      <c r="C46" s="167">
        <v>2768400</v>
      </c>
    </row>
    <row r="47" spans="1:3" ht="39.75" customHeight="1">
      <c r="A47" s="144" t="s">
        <v>279</v>
      </c>
      <c r="B47" s="153" t="s">
        <v>580</v>
      </c>
      <c r="C47" s="167">
        <v>133800</v>
      </c>
    </row>
    <row r="48" spans="1:3" ht="44.25" customHeight="1">
      <c r="A48" s="150" t="s">
        <v>582</v>
      </c>
      <c r="B48" s="153" t="s">
        <v>581</v>
      </c>
      <c r="C48" s="166">
        <f>C49</f>
        <v>196514</v>
      </c>
    </row>
    <row r="49" spans="1:3" ht="37.5" customHeight="1">
      <c r="A49" s="150" t="s">
        <v>425</v>
      </c>
      <c r="B49" s="153" t="s">
        <v>280</v>
      </c>
      <c r="C49" s="167">
        <v>196514</v>
      </c>
    </row>
    <row r="50" spans="1:3" ht="21.75" customHeight="1">
      <c r="A50" s="38" t="s">
        <v>281</v>
      </c>
      <c r="B50" s="7" t="s">
        <v>515</v>
      </c>
      <c r="C50" s="169">
        <f t="shared" ref="C50:C51" si="1">C51</f>
        <v>2231700</v>
      </c>
    </row>
    <row r="51" spans="1:3" ht="19.5" customHeight="1">
      <c r="A51" s="143" t="s">
        <v>282</v>
      </c>
      <c r="B51" s="153" t="s">
        <v>283</v>
      </c>
      <c r="C51" s="166">
        <f t="shared" si="1"/>
        <v>2231700</v>
      </c>
    </row>
    <row r="52" spans="1:3" ht="17.25" customHeight="1">
      <c r="A52" s="143" t="s">
        <v>284</v>
      </c>
      <c r="B52" s="153" t="s">
        <v>285</v>
      </c>
      <c r="C52" s="166">
        <f>C53+C54</f>
        <v>2231700</v>
      </c>
    </row>
    <row r="53" spans="1:3" ht="17.25" customHeight="1">
      <c r="A53" s="144" t="s">
        <v>286</v>
      </c>
      <c r="B53" s="153" t="s">
        <v>287</v>
      </c>
      <c r="C53" s="167">
        <v>15000</v>
      </c>
    </row>
    <row r="54" spans="1:3" ht="18.75" customHeight="1">
      <c r="A54" s="144" t="s">
        <v>288</v>
      </c>
      <c r="B54" s="145" t="s">
        <v>287</v>
      </c>
      <c r="C54" s="167">
        <v>2216700</v>
      </c>
    </row>
    <row r="55" spans="1:3" ht="21.75" customHeight="1">
      <c r="A55" s="38" t="s">
        <v>289</v>
      </c>
      <c r="B55" s="7" t="s">
        <v>290</v>
      </c>
      <c r="C55" s="169">
        <f>C56</f>
        <v>1660400</v>
      </c>
    </row>
    <row r="56" spans="1:3" ht="19.5" customHeight="1">
      <c r="A56" s="150" t="s">
        <v>586</v>
      </c>
      <c r="B56" s="153" t="s">
        <v>583</v>
      </c>
      <c r="C56" s="166">
        <f>C57</f>
        <v>1660400</v>
      </c>
    </row>
    <row r="57" spans="1:3" ht="19.5" customHeight="1">
      <c r="A57" s="150" t="s">
        <v>587</v>
      </c>
      <c r="B57" s="153" t="s">
        <v>291</v>
      </c>
      <c r="C57" s="166">
        <f>C58+C59</f>
        <v>1660400</v>
      </c>
    </row>
    <row r="58" spans="1:3" ht="30" customHeight="1">
      <c r="A58" s="150" t="s">
        <v>588</v>
      </c>
      <c r="B58" s="153" t="s">
        <v>584</v>
      </c>
      <c r="C58" s="167">
        <v>1477800</v>
      </c>
    </row>
    <row r="59" spans="1:3" ht="30.75" customHeight="1">
      <c r="A59" s="150" t="s">
        <v>589</v>
      </c>
      <c r="B59" s="153" t="s">
        <v>585</v>
      </c>
      <c r="C59" s="167">
        <v>182600</v>
      </c>
    </row>
    <row r="60" spans="1:3" ht="17.25" customHeight="1">
      <c r="A60" s="38" t="s">
        <v>292</v>
      </c>
      <c r="B60" s="165" t="s">
        <v>293</v>
      </c>
      <c r="C60" s="169">
        <f>C61</f>
        <v>5250</v>
      </c>
    </row>
    <row r="61" spans="1:3" ht="26.25" customHeight="1">
      <c r="A61" s="247" t="s">
        <v>847</v>
      </c>
      <c r="B61" s="244" t="s">
        <v>846</v>
      </c>
      <c r="C61" s="166">
        <f>C62</f>
        <v>5250</v>
      </c>
    </row>
    <row r="62" spans="1:3" ht="39" customHeight="1">
      <c r="A62" s="150" t="s">
        <v>666</v>
      </c>
      <c r="B62" s="153" t="s">
        <v>667</v>
      </c>
      <c r="C62" s="167">
        <v>5250</v>
      </c>
    </row>
    <row r="63" spans="1:3" ht="16.5" customHeight="1">
      <c r="A63" s="38" t="s">
        <v>295</v>
      </c>
      <c r="B63" s="165" t="s">
        <v>296</v>
      </c>
      <c r="C63" s="169">
        <f t="shared" ref="C63:C64" si="2">C64</f>
        <v>143300</v>
      </c>
    </row>
    <row r="64" spans="1:3" ht="19.5" customHeight="1">
      <c r="A64" s="143" t="s">
        <v>297</v>
      </c>
      <c r="B64" s="137" t="s">
        <v>298</v>
      </c>
      <c r="C64" s="166">
        <f t="shared" si="2"/>
        <v>143300</v>
      </c>
    </row>
    <row r="65" spans="1:3" ht="18" customHeight="1">
      <c r="A65" s="144" t="s">
        <v>299</v>
      </c>
      <c r="B65" s="137" t="s">
        <v>300</v>
      </c>
      <c r="C65" s="167">
        <v>143300</v>
      </c>
    </row>
    <row r="66" spans="1:3" ht="17.25" customHeight="1">
      <c r="A66" s="38" t="s">
        <v>301</v>
      </c>
      <c r="B66" s="7" t="s">
        <v>302</v>
      </c>
      <c r="C66" s="169">
        <f>C67</f>
        <v>150825270.44</v>
      </c>
    </row>
    <row r="67" spans="1:3" ht="31.5" customHeight="1">
      <c r="A67" s="38" t="s">
        <v>303</v>
      </c>
      <c r="B67" s="7" t="s">
        <v>304</v>
      </c>
      <c r="C67" s="169">
        <f>C68+C73+C76</f>
        <v>150825270.44</v>
      </c>
    </row>
    <row r="68" spans="1:3" ht="17.25" customHeight="1">
      <c r="A68" s="38" t="s">
        <v>503</v>
      </c>
      <c r="B68" s="7" t="s">
        <v>343</v>
      </c>
      <c r="C68" s="169">
        <f t="shared" ref="C68" si="3">C69</f>
        <v>79154610</v>
      </c>
    </row>
    <row r="69" spans="1:3" ht="18.75" customHeight="1">
      <c r="A69" s="143" t="s">
        <v>504</v>
      </c>
      <c r="B69" s="145" t="s">
        <v>305</v>
      </c>
      <c r="C69" s="166">
        <f>C70+C72</f>
        <v>79154610</v>
      </c>
    </row>
    <row r="70" spans="1:3" ht="14.25" customHeight="1">
      <c r="A70" s="144" t="s">
        <v>505</v>
      </c>
      <c r="B70" s="145" t="s">
        <v>306</v>
      </c>
      <c r="C70" s="167">
        <v>75453100</v>
      </c>
    </row>
    <row r="71" spans="1:3" ht="15" customHeight="1">
      <c r="A71" s="144" t="s">
        <v>506</v>
      </c>
      <c r="B71" s="145" t="s">
        <v>500</v>
      </c>
      <c r="C71" s="166">
        <f>C72</f>
        <v>3701510</v>
      </c>
    </row>
    <row r="72" spans="1:3" ht="17.25" customHeight="1">
      <c r="A72" s="144" t="s">
        <v>507</v>
      </c>
      <c r="B72" s="145" t="s">
        <v>494</v>
      </c>
      <c r="C72" s="167">
        <v>3701510</v>
      </c>
    </row>
    <row r="73" spans="1:3" ht="17.25" customHeight="1">
      <c r="A73" s="38" t="s">
        <v>508</v>
      </c>
      <c r="B73" s="7" t="s">
        <v>307</v>
      </c>
      <c r="C73" s="169">
        <f>C74</f>
        <v>3250841.31</v>
      </c>
    </row>
    <row r="74" spans="1:3">
      <c r="A74" s="143" t="s">
        <v>509</v>
      </c>
      <c r="B74" s="146" t="s">
        <v>308</v>
      </c>
      <c r="C74" s="166">
        <f t="shared" ref="C74" si="4">C75</f>
        <v>3250841.31</v>
      </c>
    </row>
    <row r="75" spans="1:3">
      <c r="A75" s="144" t="s">
        <v>510</v>
      </c>
      <c r="B75" s="146" t="s">
        <v>309</v>
      </c>
      <c r="C75" s="167">
        <v>3250841.31</v>
      </c>
    </row>
    <row r="76" spans="1:3">
      <c r="A76" s="38" t="s">
        <v>511</v>
      </c>
      <c r="B76" s="152" t="s">
        <v>590</v>
      </c>
      <c r="C76" s="169">
        <f>C81+C83+C77+C79</f>
        <v>68419819.129999995</v>
      </c>
    </row>
    <row r="77" spans="1:3">
      <c r="A77" s="143" t="s">
        <v>512</v>
      </c>
      <c r="B77" s="153" t="s">
        <v>310</v>
      </c>
      <c r="C77" s="166">
        <f>C78</f>
        <v>1391384.88</v>
      </c>
    </row>
    <row r="78" spans="1:3" ht="26.25">
      <c r="A78" s="144" t="s">
        <v>513</v>
      </c>
      <c r="B78" s="153" t="s">
        <v>311</v>
      </c>
      <c r="C78" s="167">
        <v>1391384.88</v>
      </c>
    </row>
    <row r="79" spans="1:3" ht="27.75" customHeight="1">
      <c r="A79" s="151" t="s">
        <v>595</v>
      </c>
      <c r="B79" s="153" t="s">
        <v>591</v>
      </c>
      <c r="C79" s="166">
        <f>C80</f>
        <v>0</v>
      </c>
    </row>
    <row r="80" spans="1:3" ht="29.25" customHeight="1">
      <c r="A80" s="151" t="s">
        <v>598</v>
      </c>
      <c r="B80" s="153" t="s">
        <v>592</v>
      </c>
      <c r="C80" s="166"/>
    </row>
    <row r="81" spans="1:3" ht="26.25">
      <c r="A81" s="151" t="s">
        <v>596</v>
      </c>
      <c r="B81" s="153" t="s">
        <v>593</v>
      </c>
      <c r="C81" s="166">
        <f>C82</f>
        <v>2010</v>
      </c>
    </row>
    <row r="82" spans="1:3" ht="26.25">
      <c r="A82" s="151" t="s">
        <v>520</v>
      </c>
      <c r="B82" s="153" t="s">
        <v>594</v>
      </c>
      <c r="C82" s="167">
        <v>2010</v>
      </c>
    </row>
    <row r="83" spans="1:3">
      <c r="A83" s="151" t="s">
        <v>597</v>
      </c>
      <c r="B83" s="153" t="s">
        <v>312</v>
      </c>
      <c r="C83" s="166">
        <f>C84</f>
        <v>67026424.25</v>
      </c>
    </row>
    <row r="84" spans="1:3">
      <c r="A84" s="151" t="s">
        <v>522</v>
      </c>
      <c r="B84" s="153" t="s">
        <v>313</v>
      </c>
      <c r="C84" s="167">
        <v>67026424.25</v>
      </c>
    </row>
    <row r="85" spans="1:3">
      <c r="A85" s="39"/>
      <c r="B85" s="7" t="s">
        <v>314</v>
      </c>
      <c r="C85" s="169">
        <f>C12+C66</f>
        <v>204052187.59999999</v>
      </c>
    </row>
  </sheetData>
  <mergeCells count="19">
    <mergeCell ref="A7:C7"/>
    <mergeCell ref="B1:C1"/>
    <mergeCell ref="B2:C2"/>
    <mergeCell ref="B3:C3"/>
    <mergeCell ref="B4:C4"/>
    <mergeCell ref="B5:C5"/>
    <mergeCell ref="A6:C6"/>
    <mergeCell ref="C28:C29"/>
    <mergeCell ref="A8:C8"/>
    <mergeCell ref="B10:C10"/>
    <mergeCell ref="A22:A23"/>
    <mergeCell ref="B22:B23"/>
    <mergeCell ref="C22:C23"/>
    <mergeCell ref="A31:A32"/>
    <mergeCell ref="B31:B32"/>
    <mergeCell ref="A25:A26"/>
    <mergeCell ref="B25:B26"/>
    <mergeCell ref="A28:A29"/>
    <mergeCell ref="B28:B29"/>
  </mergeCells>
  <pageMargins left="0.31496062992125984" right="0.31496062992125984" top="0.35433070866141736" bottom="0.35433070866141736" header="0" footer="0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8"/>
  <sheetViews>
    <sheetView view="pageBreakPreview" zoomScaleSheetLayoutView="100" workbookViewId="0">
      <selection sqref="A1:XFD1048576"/>
    </sheetView>
  </sheetViews>
  <sheetFormatPr defaultRowHeight="15"/>
  <cols>
    <col min="1" max="1" width="24.140625" customWidth="1"/>
    <col min="2" max="2" width="56.42578125" customWidth="1"/>
    <col min="3" max="3" width="15" customWidth="1"/>
    <col min="4" max="4" width="15.42578125" customWidth="1"/>
  </cols>
  <sheetData>
    <row r="1" spans="1:4" ht="15.75" customHeight="1">
      <c r="A1" s="1"/>
      <c r="B1" s="278" t="s">
        <v>486</v>
      </c>
      <c r="C1" s="278"/>
      <c r="D1" s="278"/>
    </row>
    <row r="2" spans="1:4" ht="15.75" customHeight="1">
      <c r="A2" s="1"/>
      <c r="B2" s="278" t="s">
        <v>0</v>
      </c>
      <c r="C2" s="278"/>
      <c r="D2" s="278"/>
    </row>
    <row r="3" spans="1:4" ht="15.75" customHeight="1">
      <c r="A3" s="1"/>
      <c r="B3" s="297" t="s">
        <v>252</v>
      </c>
      <c r="C3" s="297"/>
      <c r="D3" s="297"/>
    </row>
    <row r="4" spans="1:4" ht="15.75" customHeight="1">
      <c r="A4" s="1"/>
      <c r="B4" s="278" t="s">
        <v>2</v>
      </c>
      <c r="C4" s="278"/>
      <c r="D4" s="278"/>
    </row>
    <row r="5" spans="1:4" ht="15.75" customHeight="1">
      <c r="A5" s="1"/>
      <c r="B5" s="278" t="s">
        <v>878</v>
      </c>
      <c r="C5" s="278"/>
      <c r="D5" s="278"/>
    </row>
    <row r="6" spans="1:4" ht="15.75">
      <c r="A6" s="298"/>
      <c r="B6" s="299"/>
      <c r="C6" s="299"/>
      <c r="D6" s="299"/>
    </row>
    <row r="7" spans="1:4">
      <c r="A7" s="296" t="s">
        <v>253</v>
      </c>
      <c r="B7" s="296"/>
      <c r="C7" s="296"/>
      <c r="D7" s="296"/>
    </row>
    <row r="8" spans="1:4" ht="35.25" customHeight="1">
      <c r="A8" s="275" t="s">
        <v>601</v>
      </c>
      <c r="B8" s="275"/>
      <c r="C8" s="275"/>
      <c r="D8" s="275"/>
    </row>
    <row r="9" spans="1:4" ht="15.75">
      <c r="A9" s="1"/>
      <c r="B9" s="1"/>
      <c r="C9" s="1"/>
      <c r="D9" s="1"/>
    </row>
    <row r="10" spans="1:4" ht="20.25" customHeight="1">
      <c r="A10" s="1"/>
      <c r="B10" s="303" t="s">
        <v>502</v>
      </c>
      <c r="C10" s="303"/>
      <c r="D10" s="303"/>
    </row>
    <row r="11" spans="1:4" ht="26.25" customHeight="1">
      <c r="A11" s="287" t="s">
        <v>254</v>
      </c>
      <c r="B11" s="287" t="s">
        <v>3</v>
      </c>
      <c r="C11" s="302" t="s">
        <v>340</v>
      </c>
      <c r="D11" s="302"/>
    </row>
    <row r="12" spans="1:4" ht="21.75" customHeight="1">
      <c r="A12" s="287"/>
      <c r="B12" s="287"/>
      <c r="C12" s="159" t="s">
        <v>516</v>
      </c>
      <c r="D12" s="159" t="s">
        <v>602</v>
      </c>
    </row>
    <row r="13" spans="1:4">
      <c r="A13" s="160" t="s">
        <v>255</v>
      </c>
      <c r="B13" s="161" t="s">
        <v>256</v>
      </c>
      <c r="C13" s="166">
        <f>C14+C20+C34+C41+C44+C51+C56+C61+C64</f>
        <v>53719959.159999996</v>
      </c>
      <c r="D13" s="166">
        <f>D14+D20+D34+D41+D44+D51+D56+D61+D64</f>
        <v>53080653.159999996</v>
      </c>
    </row>
    <row r="14" spans="1:4">
      <c r="A14" s="160" t="s">
        <v>257</v>
      </c>
      <c r="B14" s="161" t="s">
        <v>258</v>
      </c>
      <c r="C14" s="166">
        <f>C15</f>
        <v>39751250</v>
      </c>
      <c r="D14" s="166">
        <f>D15</f>
        <v>39751250</v>
      </c>
    </row>
    <row r="15" spans="1:4" ht="14.25" customHeight="1">
      <c r="A15" s="160" t="s">
        <v>259</v>
      </c>
      <c r="B15" s="161" t="s">
        <v>260</v>
      </c>
      <c r="C15" s="166">
        <f>C16+C17+C18+C19</f>
        <v>39751250</v>
      </c>
      <c r="D15" s="166">
        <f>D16+D17+D18+D19</f>
        <v>39751250</v>
      </c>
    </row>
    <row r="16" spans="1:4" ht="63" customHeight="1">
      <c r="A16" s="150" t="s">
        <v>560</v>
      </c>
      <c r="B16" s="153" t="s">
        <v>261</v>
      </c>
      <c r="C16" s="167">
        <v>39450000</v>
      </c>
      <c r="D16" s="167">
        <v>39450000</v>
      </c>
    </row>
    <row r="17" spans="1:4" ht="95.25" customHeight="1">
      <c r="A17" s="150" t="s">
        <v>561</v>
      </c>
      <c r="B17" s="153" t="s">
        <v>557</v>
      </c>
      <c r="C17" s="167">
        <v>1250</v>
      </c>
      <c r="D17" s="167">
        <v>1250</v>
      </c>
    </row>
    <row r="18" spans="1:4" ht="41.25" customHeight="1">
      <c r="A18" s="150" t="s">
        <v>562</v>
      </c>
      <c r="B18" s="153" t="s">
        <v>558</v>
      </c>
      <c r="C18" s="167">
        <v>90000</v>
      </c>
      <c r="D18" s="167">
        <v>90000</v>
      </c>
    </row>
    <row r="19" spans="1:4" ht="75" customHeight="1">
      <c r="A19" s="150" t="s">
        <v>563</v>
      </c>
      <c r="B19" s="153" t="s">
        <v>559</v>
      </c>
      <c r="C19" s="167">
        <v>210000</v>
      </c>
      <c r="D19" s="167">
        <v>210000</v>
      </c>
    </row>
    <row r="20" spans="1:4" ht="30" customHeight="1">
      <c r="A20" s="160" t="s">
        <v>262</v>
      </c>
      <c r="B20" s="161" t="s">
        <v>263</v>
      </c>
      <c r="C20" s="166">
        <f>C21</f>
        <v>5985403.1600000001</v>
      </c>
      <c r="D20" s="166">
        <f>D21</f>
        <v>5985403.1600000001</v>
      </c>
    </row>
    <row r="21" spans="1:4" ht="27.75" customHeight="1">
      <c r="A21" s="150" t="s">
        <v>565</v>
      </c>
      <c r="B21" s="153" t="s">
        <v>564</v>
      </c>
      <c r="C21" s="166">
        <f>C23+C26+C29+C32</f>
        <v>5985403.1600000001</v>
      </c>
      <c r="D21" s="166">
        <f>D23+D26+D29+D32</f>
        <v>5985403.1600000001</v>
      </c>
    </row>
    <row r="22" spans="1:4" ht="56.25" customHeight="1">
      <c r="A22" s="243" t="s">
        <v>838</v>
      </c>
      <c r="B22" s="244" t="s">
        <v>839</v>
      </c>
      <c r="C22" s="240">
        <f>C23</f>
        <v>2276803.7400000002</v>
      </c>
      <c r="D22" s="240">
        <f>D23</f>
        <v>2276803.7400000002</v>
      </c>
    </row>
    <row r="23" spans="1:4" ht="18.75" customHeight="1">
      <c r="A23" s="294" t="s">
        <v>570</v>
      </c>
      <c r="B23" s="291" t="s">
        <v>566</v>
      </c>
      <c r="C23" s="292">
        <v>2276803.7400000002</v>
      </c>
      <c r="D23" s="292">
        <v>2276803.7400000002</v>
      </c>
    </row>
    <row r="24" spans="1:4" ht="72" customHeight="1">
      <c r="A24" s="294"/>
      <c r="B24" s="291"/>
      <c r="C24" s="292"/>
      <c r="D24" s="292"/>
    </row>
    <row r="25" spans="1:4" ht="72" customHeight="1">
      <c r="A25" s="245" t="s">
        <v>840</v>
      </c>
      <c r="B25" s="246" t="s">
        <v>841</v>
      </c>
      <c r="C25" s="239">
        <f>C26</f>
        <v>15543.36</v>
      </c>
      <c r="D25" s="239">
        <f>D26</f>
        <v>15543.36</v>
      </c>
    </row>
    <row r="26" spans="1:4" ht="47.25" customHeight="1">
      <c r="A26" s="290" t="s">
        <v>571</v>
      </c>
      <c r="B26" s="291" t="s">
        <v>567</v>
      </c>
      <c r="C26" s="292">
        <v>15543.36</v>
      </c>
      <c r="D26" s="292">
        <v>15543.36</v>
      </c>
    </row>
    <row r="27" spans="1:4" ht="57.75" customHeight="1">
      <c r="A27" s="290"/>
      <c r="B27" s="291"/>
      <c r="C27" s="292"/>
      <c r="D27" s="292"/>
    </row>
    <row r="28" spans="1:4" ht="57.75" customHeight="1">
      <c r="A28" s="245" t="s">
        <v>844</v>
      </c>
      <c r="B28" s="246" t="s">
        <v>842</v>
      </c>
      <c r="C28" s="239">
        <f>C29</f>
        <v>4087355.03</v>
      </c>
      <c r="D28" s="239">
        <f>D29</f>
        <v>4087355.03</v>
      </c>
    </row>
    <row r="29" spans="1:4" ht="91.5" customHeight="1">
      <c r="A29" s="290" t="s">
        <v>572</v>
      </c>
      <c r="B29" s="291" t="s">
        <v>568</v>
      </c>
      <c r="C29" s="300">
        <v>4087355.03</v>
      </c>
      <c r="D29" s="300">
        <v>4087355.03</v>
      </c>
    </row>
    <row r="30" spans="1:4" ht="1.5" customHeight="1">
      <c r="A30" s="290"/>
      <c r="B30" s="291"/>
      <c r="C30" s="301"/>
      <c r="D30" s="301"/>
    </row>
    <row r="31" spans="1:4" ht="60.75" customHeight="1">
      <c r="A31" s="245" t="s">
        <v>845</v>
      </c>
      <c r="B31" s="246" t="s">
        <v>843</v>
      </c>
      <c r="C31" s="239">
        <f>C32</f>
        <v>-394298.97</v>
      </c>
      <c r="D31" s="239">
        <f>D32</f>
        <v>-394298.97</v>
      </c>
    </row>
    <row r="32" spans="1:4" ht="75.75" customHeight="1">
      <c r="A32" s="290" t="s">
        <v>573</v>
      </c>
      <c r="B32" s="291" t="s">
        <v>569</v>
      </c>
      <c r="C32" s="168">
        <v>-394298.97</v>
      </c>
      <c r="D32" s="168">
        <v>-394298.97</v>
      </c>
    </row>
    <row r="33" spans="1:4" ht="6" hidden="1" customHeight="1">
      <c r="A33" s="290"/>
      <c r="B33" s="291"/>
      <c r="C33" s="168">
        <v>-394298.97</v>
      </c>
      <c r="D33" s="168">
        <v>-394298.97</v>
      </c>
    </row>
    <row r="34" spans="1:4" ht="14.25" customHeight="1">
      <c r="A34" s="160" t="s">
        <v>264</v>
      </c>
      <c r="B34" s="137" t="s">
        <v>265</v>
      </c>
      <c r="C34" s="166">
        <f>C35+C37+C39</f>
        <v>811900</v>
      </c>
      <c r="D34" s="166">
        <f>D35+D37+D39</f>
        <v>411900</v>
      </c>
    </row>
    <row r="35" spans="1:4" ht="31.5" customHeight="1">
      <c r="A35" s="150" t="s">
        <v>574</v>
      </c>
      <c r="B35" s="153" t="s">
        <v>266</v>
      </c>
      <c r="C35" s="166">
        <f>C36</f>
        <v>400000</v>
      </c>
      <c r="D35" s="166">
        <f>D36</f>
        <v>0</v>
      </c>
    </row>
    <row r="36" spans="1:4" ht="16.5" customHeight="1">
      <c r="A36" s="150" t="s">
        <v>445</v>
      </c>
      <c r="B36" s="153" t="s">
        <v>266</v>
      </c>
      <c r="C36" s="167">
        <v>400000</v>
      </c>
      <c r="D36" s="166"/>
    </row>
    <row r="37" spans="1:4" ht="19.5" customHeight="1">
      <c r="A37" s="151" t="s">
        <v>575</v>
      </c>
      <c r="B37" s="161" t="s">
        <v>267</v>
      </c>
      <c r="C37" s="166">
        <f>C38</f>
        <v>211900</v>
      </c>
      <c r="D37" s="166">
        <f>D38</f>
        <v>211900</v>
      </c>
    </row>
    <row r="38" spans="1:4" ht="15.75" customHeight="1">
      <c r="A38" s="151" t="s">
        <v>450</v>
      </c>
      <c r="B38" s="161" t="s">
        <v>267</v>
      </c>
      <c r="C38" s="167">
        <v>211900</v>
      </c>
      <c r="D38" s="167">
        <v>211900</v>
      </c>
    </row>
    <row r="39" spans="1:4" ht="26.25">
      <c r="A39" s="150" t="s">
        <v>577</v>
      </c>
      <c r="B39" s="153" t="s">
        <v>576</v>
      </c>
      <c r="C39" s="166">
        <f>C40</f>
        <v>200000</v>
      </c>
      <c r="D39" s="166">
        <f>D40</f>
        <v>200000</v>
      </c>
    </row>
    <row r="40" spans="1:4" ht="39">
      <c r="A40" s="150" t="s">
        <v>447</v>
      </c>
      <c r="B40" s="153" t="s">
        <v>600</v>
      </c>
      <c r="C40" s="167">
        <v>200000</v>
      </c>
      <c r="D40" s="167">
        <v>200000</v>
      </c>
    </row>
    <row r="41" spans="1:4" ht="25.5" customHeight="1">
      <c r="A41" s="160" t="s">
        <v>268</v>
      </c>
      <c r="B41" s="161" t="s">
        <v>269</v>
      </c>
      <c r="C41" s="166">
        <f t="shared" ref="C41:D42" si="0">C42</f>
        <v>169000</v>
      </c>
      <c r="D41" s="166">
        <f t="shared" si="0"/>
        <v>169000</v>
      </c>
    </row>
    <row r="42" spans="1:4" ht="19.5" customHeight="1">
      <c r="A42" s="160" t="s">
        <v>270</v>
      </c>
      <c r="B42" s="137" t="s">
        <v>271</v>
      </c>
      <c r="C42" s="166">
        <f t="shared" si="0"/>
        <v>169000</v>
      </c>
      <c r="D42" s="166">
        <f t="shared" si="0"/>
        <v>169000</v>
      </c>
    </row>
    <row r="43" spans="1:4" ht="18" customHeight="1">
      <c r="A43" s="162" t="s">
        <v>272</v>
      </c>
      <c r="B43" s="137" t="s">
        <v>273</v>
      </c>
      <c r="C43" s="167">
        <v>169000</v>
      </c>
      <c r="D43" s="167">
        <v>169000</v>
      </c>
    </row>
    <row r="44" spans="1:4" ht="28.5" customHeight="1">
      <c r="A44" s="160" t="s">
        <v>274</v>
      </c>
      <c r="B44" s="161" t="s">
        <v>275</v>
      </c>
      <c r="C44" s="166">
        <f>C45</f>
        <v>2861406</v>
      </c>
      <c r="D44" s="166">
        <f>D45</f>
        <v>2403200</v>
      </c>
    </row>
    <row r="45" spans="1:4" ht="64.5" customHeight="1">
      <c r="A45" s="150" t="s">
        <v>578</v>
      </c>
      <c r="B45" s="153" t="s">
        <v>276</v>
      </c>
      <c r="C45" s="166">
        <f>C46+C49</f>
        <v>2861406</v>
      </c>
      <c r="D45" s="166">
        <f>D46+D49</f>
        <v>2403200</v>
      </c>
    </row>
    <row r="46" spans="1:4" ht="54.75" customHeight="1">
      <c r="A46" s="160" t="s">
        <v>277</v>
      </c>
      <c r="B46" s="153" t="s">
        <v>278</v>
      </c>
      <c r="C46" s="166">
        <f>C47+C48</f>
        <v>2756450</v>
      </c>
      <c r="D46" s="166">
        <f>D47+D48</f>
        <v>2403200</v>
      </c>
    </row>
    <row r="47" spans="1:4" ht="78" customHeight="1">
      <c r="A47" s="162" t="s">
        <v>497</v>
      </c>
      <c r="B47" s="153" t="s">
        <v>579</v>
      </c>
      <c r="C47" s="167">
        <v>2643100</v>
      </c>
      <c r="D47" s="167">
        <v>2381600</v>
      </c>
    </row>
    <row r="48" spans="1:4" ht="66" customHeight="1">
      <c r="A48" s="162" t="s">
        <v>279</v>
      </c>
      <c r="B48" s="153" t="s">
        <v>580</v>
      </c>
      <c r="C48" s="167">
        <v>113350</v>
      </c>
      <c r="D48" s="167">
        <v>21600</v>
      </c>
    </row>
    <row r="49" spans="1:4" ht="66" customHeight="1">
      <c r="A49" s="150" t="s">
        <v>582</v>
      </c>
      <c r="B49" s="153" t="s">
        <v>581</v>
      </c>
      <c r="C49" s="166">
        <f>C50</f>
        <v>104956</v>
      </c>
      <c r="D49" s="166">
        <f>D50</f>
        <v>0</v>
      </c>
    </row>
    <row r="50" spans="1:4" ht="54" customHeight="1">
      <c r="A50" s="150" t="s">
        <v>425</v>
      </c>
      <c r="B50" s="153" t="s">
        <v>280</v>
      </c>
      <c r="C50" s="167">
        <v>104956</v>
      </c>
      <c r="D50" s="166"/>
    </row>
    <row r="51" spans="1:4" ht="27" customHeight="1">
      <c r="A51" s="160" t="s">
        <v>281</v>
      </c>
      <c r="B51" s="161" t="s">
        <v>515</v>
      </c>
      <c r="C51" s="166">
        <f t="shared" ref="C51:D52" si="1">C52</f>
        <v>2231700</v>
      </c>
      <c r="D51" s="166">
        <f t="shared" si="1"/>
        <v>2231700</v>
      </c>
    </row>
    <row r="52" spans="1:4" ht="18" customHeight="1">
      <c r="A52" s="160" t="s">
        <v>282</v>
      </c>
      <c r="B52" s="153" t="s">
        <v>283</v>
      </c>
      <c r="C52" s="166">
        <f t="shared" si="1"/>
        <v>2231700</v>
      </c>
      <c r="D52" s="166">
        <f t="shared" si="1"/>
        <v>2231700</v>
      </c>
    </row>
    <row r="53" spans="1:4" ht="18.75" customHeight="1">
      <c r="A53" s="160" t="s">
        <v>284</v>
      </c>
      <c r="B53" s="153" t="s">
        <v>285</v>
      </c>
      <c r="C53" s="166">
        <f>C54+C55</f>
        <v>2231700</v>
      </c>
      <c r="D53" s="166">
        <f>D54+D55</f>
        <v>2231700</v>
      </c>
    </row>
    <row r="54" spans="1:4" ht="25.5" customHeight="1">
      <c r="A54" s="162" t="s">
        <v>286</v>
      </c>
      <c r="B54" s="153" t="s">
        <v>287</v>
      </c>
      <c r="C54" s="167">
        <v>15000</v>
      </c>
      <c r="D54" s="167">
        <v>15000</v>
      </c>
    </row>
    <row r="55" spans="1:4" ht="28.5" customHeight="1">
      <c r="A55" s="162" t="s">
        <v>288</v>
      </c>
      <c r="B55" s="161" t="s">
        <v>287</v>
      </c>
      <c r="C55" s="167">
        <v>2216700</v>
      </c>
      <c r="D55" s="167">
        <v>2216700</v>
      </c>
    </row>
    <row r="56" spans="1:4" ht="28.5" customHeight="1">
      <c r="A56" s="160" t="s">
        <v>289</v>
      </c>
      <c r="B56" s="161" t="s">
        <v>290</v>
      </c>
      <c r="C56" s="166">
        <f>C57</f>
        <v>1745900</v>
      </c>
      <c r="D56" s="166">
        <f>D57</f>
        <v>1922100</v>
      </c>
    </row>
    <row r="57" spans="1:4" ht="29.25" customHeight="1">
      <c r="A57" s="150" t="s">
        <v>586</v>
      </c>
      <c r="B57" s="153" t="s">
        <v>583</v>
      </c>
      <c r="C57" s="166">
        <f>C58</f>
        <v>1745900</v>
      </c>
      <c r="D57" s="166">
        <f>D58</f>
        <v>1922100</v>
      </c>
    </row>
    <row r="58" spans="1:4" ht="27" customHeight="1">
      <c r="A58" s="150" t="s">
        <v>587</v>
      </c>
      <c r="B58" s="153" t="s">
        <v>291</v>
      </c>
      <c r="C58" s="166">
        <f>C59+C60</f>
        <v>1745900</v>
      </c>
      <c r="D58" s="166">
        <f>D59+D60</f>
        <v>1922100</v>
      </c>
    </row>
    <row r="59" spans="1:4" ht="51" customHeight="1">
      <c r="A59" s="150" t="s">
        <v>588</v>
      </c>
      <c r="B59" s="153" t="s">
        <v>584</v>
      </c>
      <c r="C59" s="167">
        <v>1603300</v>
      </c>
      <c r="D59" s="167">
        <v>1781800</v>
      </c>
    </row>
    <row r="60" spans="1:4" ht="39" customHeight="1">
      <c r="A60" s="150" t="s">
        <v>589</v>
      </c>
      <c r="B60" s="153" t="s">
        <v>585</v>
      </c>
      <c r="C60" s="167">
        <v>142600</v>
      </c>
      <c r="D60" s="167">
        <v>140300</v>
      </c>
    </row>
    <row r="61" spans="1:4" ht="19.5" customHeight="1">
      <c r="A61" s="160" t="s">
        <v>292</v>
      </c>
      <c r="B61" s="137" t="s">
        <v>293</v>
      </c>
      <c r="C61" s="166">
        <f>C62</f>
        <v>4700</v>
      </c>
      <c r="D61" s="166">
        <f>D62</f>
        <v>4600</v>
      </c>
    </row>
    <row r="62" spans="1:4" ht="47.25" customHeight="1">
      <c r="A62" s="247" t="s">
        <v>847</v>
      </c>
      <c r="B62" s="244" t="s">
        <v>846</v>
      </c>
      <c r="C62" s="166">
        <f>C63</f>
        <v>4700</v>
      </c>
      <c r="D62" s="166">
        <f>D63</f>
        <v>4600</v>
      </c>
    </row>
    <row r="63" spans="1:4" ht="68.25" customHeight="1">
      <c r="A63" s="150" t="s">
        <v>666</v>
      </c>
      <c r="B63" s="153" t="s">
        <v>667</v>
      </c>
      <c r="C63" s="167">
        <v>4700</v>
      </c>
      <c r="D63" s="167">
        <v>4600</v>
      </c>
    </row>
    <row r="64" spans="1:4" ht="18" customHeight="1">
      <c r="A64" s="160" t="s">
        <v>295</v>
      </c>
      <c r="B64" s="137" t="s">
        <v>296</v>
      </c>
      <c r="C64" s="166">
        <f t="shared" ref="C64:D65" si="2">C65</f>
        <v>158700</v>
      </c>
      <c r="D64" s="166">
        <f t="shared" si="2"/>
        <v>201500</v>
      </c>
    </row>
    <row r="65" spans="1:4" ht="17.25" customHeight="1">
      <c r="A65" s="160" t="s">
        <v>297</v>
      </c>
      <c r="B65" s="137" t="s">
        <v>298</v>
      </c>
      <c r="C65" s="166">
        <f t="shared" si="2"/>
        <v>158700</v>
      </c>
      <c r="D65" s="166">
        <f t="shared" si="2"/>
        <v>201500</v>
      </c>
    </row>
    <row r="66" spans="1:4" ht="18.75" customHeight="1">
      <c r="A66" s="162" t="s">
        <v>299</v>
      </c>
      <c r="B66" s="137" t="s">
        <v>300</v>
      </c>
      <c r="C66" s="167">
        <v>158700</v>
      </c>
      <c r="D66" s="167">
        <v>201500</v>
      </c>
    </row>
    <row r="67" spans="1:4" ht="18" customHeight="1">
      <c r="A67" s="38" t="s">
        <v>301</v>
      </c>
      <c r="B67" s="7" t="s">
        <v>302</v>
      </c>
      <c r="C67" s="169">
        <f>C68</f>
        <v>147071771.32999998</v>
      </c>
      <c r="D67" s="169">
        <f>D68</f>
        <v>144685117.32999998</v>
      </c>
    </row>
    <row r="68" spans="1:4" ht="30.75" customHeight="1">
      <c r="A68" s="160" t="s">
        <v>303</v>
      </c>
      <c r="B68" s="161" t="s">
        <v>304</v>
      </c>
      <c r="C68" s="166">
        <f>C69+C74+C77</f>
        <v>147071771.32999998</v>
      </c>
      <c r="D68" s="166">
        <f>D69+D74+D77</f>
        <v>144685117.32999998</v>
      </c>
    </row>
    <row r="69" spans="1:4" ht="18.75" customHeight="1">
      <c r="A69" s="38" t="s">
        <v>503</v>
      </c>
      <c r="B69" s="164" t="s">
        <v>343</v>
      </c>
      <c r="C69" s="169">
        <f>C70</f>
        <v>72845400</v>
      </c>
      <c r="D69" s="169">
        <f>D70</f>
        <v>72845400</v>
      </c>
    </row>
    <row r="70" spans="1:4" ht="20.25" customHeight="1">
      <c r="A70" s="160" t="s">
        <v>504</v>
      </c>
      <c r="B70" s="137" t="s">
        <v>305</v>
      </c>
      <c r="C70" s="166">
        <f>C71+C73</f>
        <v>72845400</v>
      </c>
      <c r="D70" s="166">
        <f>D71+D73</f>
        <v>72845400</v>
      </c>
    </row>
    <row r="71" spans="1:4" ht="27.75" customHeight="1">
      <c r="A71" s="162" t="s">
        <v>505</v>
      </c>
      <c r="B71" s="137" t="s">
        <v>306</v>
      </c>
      <c r="C71" s="167">
        <v>72845400</v>
      </c>
      <c r="D71" s="167">
        <v>72845400</v>
      </c>
    </row>
    <row r="72" spans="1:4" ht="29.25" customHeight="1">
      <c r="A72" s="162" t="s">
        <v>506</v>
      </c>
      <c r="B72" s="137" t="s">
        <v>500</v>
      </c>
      <c r="C72" s="166">
        <f>C73</f>
        <v>0</v>
      </c>
      <c r="D72" s="166">
        <f>D73</f>
        <v>0</v>
      </c>
    </row>
    <row r="73" spans="1:4" ht="28.5" customHeight="1">
      <c r="A73" s="162" t="s">
        <v>507</v>
      </c>
      <c r="B73" s="137" t="s">
        <v>494</v>
      </c>
      <c r="C73" s="167"/>
      <c r="D73" s="166"/>
    </row>
    <row r="74" spans="1:4" ht="29.25" customHeight="1">
      <c r="A74" s="38" t="s">
        <v>508</v>
      </c>
      <c r="B74" s="7" t="s">
        <v>307</v>
      </c>
      <c r="C74" s="169">
        <f>C75</f>
        <v>254100</v>
      </c>
      <c r="D74" s="169">
        <f>D75</f>
        <v>254100</v>
      </c>
    </row>
    <row r="75" spans="1:4" ht="18" customHeight="1">
      <c r="A75" s="160" t="s">
        <v>509</v>
      </c>
      <c r="B75" s="161" t="s">
        <v>308</v>
      </c>
      <c r="C75" s="166">
        <f t="shared" ref="C75:D75" si="3">C76</f>
        <v>254100</v>
      </c>
      <c r="D75" s="166">
        <f t="shared" si="3"/>
        <v>254100</v>
      </c>
    </row>
    <row r="76" spans="1:4" ht="20.25" customHeight="1">
      <c r="A76" s="162" t="s">
        <v>510</v>
      </c>
      <c r="B76" s="161" t="s">
        <v>309</v>
      </c>
      <c r="C76" s="167">
        <v>254100</v>
      </c>
      <c r="D76" s="167">
        <v>254100</v>
      </c>
    </row>
    <row r="77" spans="1:4" ht="18.75" customHeight="1">
      <c r="A77" s="38" t="s">
        <v>511</v>
      </c>
      <c r="B77" s="152" t="s">
        <v>590</v>
      </c>
      <c r="C77" s="169">
        <f>C82+C84+C78+C80</f>
        <v>73972271.329999998</v>
      </c>
      <c r="D77" s="169">
        <f>D82+D84+D78+D80</f>
        <v>71585617.329999998</v>
      </c>
    </row>
    <row r="78" spans="1:4" ht="29.25" customHeight="1">
      <c r="A78" s="160" t="s">
        <v>512</v>
      </c>
      <c r="B78" s="153" t="s">
        <v>310</v>
      </c>
      <c r="C78" s="166">
        <f>C79</f>
        <v>1129498.33</v>
      </c>
      <c r="D78" s="166">
        <f>D79</f>
        <v>1129498.33</v>
      </c>
    </row>
    <row r="79" spans="1:4" ht="26.25" customHeight="1">
      <c r="A79" s="162" t="s">
        <v>513</v>
      </c>
      <c r="B79" s="153" t="s">
        <v>311</v>
      </c>
      <c r="C79" s="167">
        <v>1129498.33</v>
      </c>
      <c r="D79" s="167">
        <v>1129498.33</v>
      </c>
    </row>
    <row r="80" spans="1:4" ht="53.25" customHeight="1">
      <c r="A80" s="151" t="s">
        <v>595</v>
      </c>
      <c r="B80" s="153" t="s">
        <v>591</v>
      </c>
      <c r="C80" s="166">
        <f>C81</f>
        <v>3220371</v>
      </c>
      <c r="D80" s="166">
        <f>D81</f>
        <v>835827</v>
      </c>
    </row>
    <row r="81" spans="1:4" ht="53.25" customHeight="1">
      <c r="A81" s="151" t="s">
        <v>598</v>
      </c>
      <c r="B81" s="153" t="s">
        <v>592</v>
      </c>
      <c r="C81" s="167">
        <v>3220371</v>
      </c>
      <c r="D81" s="167">
        <v>835827</v>
      </c>
    </row>
    <row r="82" spans="1:4" ht="52.5" customHeight="1">
      <c r="A82" s="151" t="s">
        <v>596</v>
      </c>
      <c r="B82" s="153" t="s">
        <v>593</v>
      </c>
      <c r="C82" s="166">
        <f>C83</f>
        <v>2110</v>
      </c>
      <c r="D82" s="166">
        <f>D83</f>
        <v>0</v>
      </c>
    </row>
    <row r="83" spans="1:4" ht="53.25" customHeight="1">
      <c r="A83" s="151" t="s">
        <v>520</v>
      </c>
      <c r="B83" s="153" t="s">
        <v>594</v>
      </c>
      <c r="C83" s="167">
        <v>2110</v>
      </c>
      <c r="D83" s="167"/>
    </row>
    <row r="84" spans="1:4" ht="21" customHeight="1">
      <c r="A84" s="151" t="s">
        <v>597</v>
      </c>
      <c r="B84" s="153" t="s">
        <v>312</v>
      </c>
      <c r="C84" s="166">
        <f>C85</f>
        <v>69620292</v>
      </c>
      <c r="D84" s="166">
        <f>D85</f>
        <v>69620292</v>
      </c>
    </row>
    <row r="85" spans="1:4" ht="16.5" customHeight="1">
      <c r="A85" s="151" t="s">
        <v>522</v>
      </c>
      <c r="B85" s="153" t="s">
        <v>313</v>
      </c>
      <c r="C85" s="167">
        <v>69620292</v>
      </c>
      <c r="D85" s="167">
        <v>69620292</v>
      </c>
    </row>
    <row r="86" spans="1:4" ht="15.75" customHeight="1">
      <c r="A86" s="39"/>
      <c r="B86" s="7" t="s">
        <v>314</v>
      </c>
      <c r="C86" s="169">
        <f>C13+C67</f>
        <v>200791730.48999998</v>
      </c>
      <c r="D86" s="169">
        <f>D13+D67</f>
        <v>197765770.48999998</v>
      </c>
    </row>
    <row r="87" spans="1:4">
      <c r="A87" s="6"/>
      <c r="B87" s="6"/>
      <c r="C87" s="6"/>
      <c r="D87" s="6"/>
    </row>
    <row r="88" spans="1:4">
      <c r="A88" s="6"/>
      <c r="B88" s="6"/>
      <c r="C88" s="6"/>
      <c r="D88" s="6"/>
    </row>
  </sheetData>
  <mergeCells count="26">
    <mergeCell ref="A6:D6"/>
    <mergeCell ref="B11:B12"/>
    <mergeCell ref="A11:A12"/>
    <mergeCell ref="C11:D11"/>
    <mergeCell ref="B1:D1"/>
    <mergeCell ref="B2:D2"/>
    <mergeCell ref="B3:D3"/>
    <mergeCell ref="B4:D4"/>
    <mergeCell ref="B5:D5"/>
    <mergeCell ref="A7:D7"/>
    <mergeCell ref="A8:D8"/>
    <mergeCell ref="B10:D10"/>
    <mergeCell ref="A23:A24"/>
    <mergeCell ref="B23:B24"/>
    <mergeCell ref="D23:D24"/>
    <mergeCell ref="A32:A33"/>
    <mergeCell ref="B32:B33"/>
    <mergeCell ref="C23:C24"/>
    <mergeCell ref="C26:C27"/>
    <mergeCell ref="A26:A27"/>
    <mergeCell ref="B26:B27"/>
    <mergeCell ref="D26:D27"/>
    <mergeCell ref="A29:A30"/>
    <mergeCell ref="B29:B30"/>
    <mergeCell ref="C29:C30"/>
    <mergeCell ref="D29:D30"/>
  </mergeCells>
  <pageMargins left="0.7" right="0.7" top="0.75" bottom="0.75" header="0.3" footer="0.3"/>
  <pageSetup paperSize="9" scale="76" orientation="portrait" r:id="rId1"/>
  <rowBreaks count="1" manualBreakCount="1">
    <brk id="2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53"/>
  <sheetViews>
    <sheetView view="pageBreakPreview" topLeftCell="A28" zoomScale="112" zoomScaleSheetLayoutView="112" workbookViewId="0">
      <selection activeCell="A7" sqref="A7:C7"/>
    </sheetView>
  </sheetViews>
  <sheetFormatPr defaultRowHeight="15"/>
  <cols>
    <col min="1" max="1" width="6.42578125" customWidth="1"/>
    <col min="2" max="2" width="17.7109375" customWidth="1"/>
    <col min="3" max="3" width="72.42578125" customWidth="1"/>
    <col min="4" max="4" width="11.42578125" customWidth="1"/>
  </cols>
  <sheetData>
    <row r="1" spans="1:4" ht="15.75">
      <c r="A1" s="1"/>
      <c r="B1" s="1"/>
      <c r="C1" s="60" t="s">
        <v>421</v>
      </c>
      <c r="D1" s="60"/>
    </row>
    <row r="2" spans="1:4" ht="15.75">
      <c r="A2" s="1"/>
      <c r="B2" s="1"/>
      <c r="C2" s="60" t="s">
        <v>0</v>
      </c>
      <c r="D2" s="60"/>
    </row>
    <row r="3" spans="1:4" ht="15.75">
      <c r="A3" s="1"/>
      <c r="B3" s="1"/>
      <c r="C3" s="60" t="s">
        <v>1</v>
      </c>
      <c r="D3" s="60"/>
    </row>
    <row r="4" spans="1:4" ht="15.75">
      <c r="A4" s="1"/>
      <c r="B4" s="1"/>
      <c r="C4" s="60" t="s">
        <v>2</v>
      </c>
      <c r="D4" s="60"/>
    </row>
    <row r="5" spans="1:4" ht="15.75">
      <c r="A5" s="1"/>
      <c r="B5" s="1"/>
      <c r="C5" s="274" t="s">
        <v>878</v>
      </c>
      <c r="D5" s="60"/>
    </row>
    <row r="6" spans="1:4" ht="15.75">
      <c r="A6" s="1"/>
      <c r="B6" s="1"/>
      <c r="C6" s="60"/>
      <c r="D6" s="60"/>
    </row>
    <row r="7" spans="1:4" ht="69" customHeight="1">
      <c r="A7" s="275" t="s">
        <v>599</v>
      </c>
      <c r="B7" s="275"/>
      <c r="C7" s="275"/>
      <c r="D7" s="75"/>
    </row>
    <row r="8" spans="1:4" ht="15.75">
      <c r="A8" s="1"/>
      <c r="B8" s="1"/>
      <c r="C8" s="60"/>
      <c r="D8" s="60"/>
    </row>
    <row r="9" spans="1:4" ht="17.25" customHeight="1">
      <c r="A9" s="76"/>
      <c r="B9" s="76"/>
      <c r="C9" s="77"/>
      <c r="D9" s="78"/>
    </row>
    <row r="10" spans="1:4" ht="82.5" customHeight="1">
      <c r="A10" s="304" t="s">
        <v>422</v>
      </c>
      <c r="B10" s="304"/>
      <c r="C10" s="184" t="s">
        <v>423</v>
      </c>
      <c r="D10" s="44"/>
    </row>
    <row r="11" spans="1:4" ht="20.25" customHeight="1">
      <c r="A11" s="305" t="s">
        <v>5</v>
      </c>
      <c r="B11" s="305"/>
      <c r="C11" s="187" t="s">
        <v>4</v>
      </c>
      <c r="D11" s="79"/>
    </row>
    <row r="12" spans="1:4" ht="55.5" customHeight="1">
      <c r="A12" s="290" t="s">
        <v>498</v>
      </c>
      <c r="B12" s="290"/>
      <c r="C12" s="153" t="s">
        <v>579</v>
      </c>
      <c r="D12" s="80"/>
    </row>
    <row r="13" spans="1:4" ht="51.75" customHeight="1">
      <c r="A13" s="304" t="s">
        <v>424</v>
      </c>
      <c r="B13" s="304"/>
      <c r="C13" s="153" t="s">
        <v>580</v>
      </c>
      <c r="D13" s="80"/>
    </row>
    <row r="14" spans="1:4" ht="41.25" customHeight="1">
      <c r="A14" s="304" t="s">
        <v>425</v>
      </c>
      <c r="B14" s="304"/>
      <c r="C14" s="153" t="s">
        <v>280</v>
      </c>
      <c r="D14" s="80"/>
    </row>
    <row r="15" spans="1:4" ht="27.75" customHeight="1">
      <c r="A15" s="290" t="s">
        <v>493</v>
      </c>
      <c r="B15" s="290"/>
      <c r="C15" s="137" t="s">
        <v>426</v>
      </c>
      <c r="D15" s="80"/>
    </row>
    <row r="16" spans="1:4" ht="38.25" customHeight="1">
      <c r="A16" s="304" t="s">
        <v>499</v>
      </c>
      <c r="B16" s="304"/>
      <c r="C16" s="153" t="s">
        <v>584</v>
      </c>
      <c r="D16" s="80"/>
    </row>
    <row r="17" spans="1:4" ht="30" customHeight="1">
      <c r="A17" s="304" t="s">
        <v>427</v>
      </c>
      <c r="B17" s="304"/>
      <c r="C17" s="153" t="s">
        <v>585</v>
      </c>
      <c r="D17" s="80"/>
    </row>
    <row r="18" spans="1:4" ht="26.25">
      <c r="A18" s="304" t="s">
        <v>428</v>
      </c>
      <c r="B18" s="304"/>
      <c r="C18" s="153" t="s">
        <v>294</v>
      </c>
      <c r="D18" s="80"/>
    </row>
    <row r="19" spans="1:4">
      <c r="A19" s="304" t="s">
        <v>848</v>
      </c>
      <c r="B19" s="304"/>
      <c r="C19" s="137" t="s">
        <v>420</v>
      </c>
      <c r="D19" s="80"/>
    </row>
    <row r="20" spans="1:4" ht="18.75" customHeight="1">
      <c r="A20" s="304" t="s">
        <v>429</v>
      </c>
      <c r="B20" s="304"/>
      <c r="C20" s="137" t="s">
        <v>430</v>
      </c>
      <c r="D20" s="80"/>
    </row>
    <row r="21" spans="1:4" ht="27" customHeight="1">
      <c r="A21" s="304" t="s">
        <v>517</v>
      </c>
      <c r="B21" s="304"/>
      <c r="C21" s="137" t="s">
        <v>431</v>
      </c>
      <c r="D21" s="80"/>
    </row>
    <row r="22" spans="1:4" ht="29.25" customHeight="1">
      <c r="A22" s="304" t="s">
        <v>518</v>
      </c>
      <c r="B22" s="304"/>
      <c r="C22" s="95" t="s">
        <v>494</v>
      </c>
      <c r="D22" s="80"/>
    </row>
    <row r="23" spans="1:4" ht="19.5" customHeight="1">
      <c r="A23" s="304" t="s">
        <v>519</v>
      </c>
      <c r="B23" s="304"/>
      <c r="C23" s="137" t="s">
        <v>432</v>
      </c>
      <c r="D23" s="80"/>
    </row>
    <row r="24" spans="1:4" ht="42" customHeight="1">
      <c r="A24" s="304" t="s">
        <v>520</v>
      </c>
      <c r="B24" s="304"/>
      <c r="C24" s="183" t="s">
        <v>342</v>
      </c>
      <c r="D24" s="80"/>
    </row>
    <row r="25" spans="1:4" ht="42" customHeight="1">
      <c r="A25" s="290" t="s">
        <v>514</v>
      </c>
      <c r="B25" s="290"/>
      <c r="C25" s="183" t="s">
        <v>501</v>
      </c>
      <c r="D25" s="80"/>
    </row>
    <row r="26" spans="1:4" ht="27" customHeight="1">
      <c r="A26" s="304" t="s">
        <v>521</v>
      </c>
      <c r="B26" s="304"/>
      <c r="C26" s="137" t="s">
        <v>433</v>
      </c>
      <c r="D26" s="80"/>
    </row>
    <row r="27" spans="1:4" ht="20.25" customHeight="1">
      <c r="A27" s="304" t="s">
        <v>522</v>
      </c>
      <c r="B27" s="304"/>
      <c r="C27" s="137" t="s">
        <v>434</v>
      </c>
      <c r="D27" s="80"/>
    </row>
    <row r="28" spans="1:4" ht="40.5" customHeight="1">
      <c r="A28" s="307" t="s">
        <v>523</v>
      </c>
      <c r="B28" s="307"/>
      <c r="C28" s="183" t="s">
        <v>435</v>
      </c>
      <c r="D28" s="80"/>
    </row>
    <row r="29" spans="1:4" ht="40.5" customHeight="1">
      <c r="A29" s="307" t="s">
        <v>670</v>
      </c>
      <c r="B29" s="307"/>
      <c r="C29" s="95" t="s">
        <v>495</v>
      </c>
      <c r="D29" s="80"/>
    </row>
    <row r="30" spans="1:4" ht="27.75" customHeight="1">
      <c r="A30" s="307" t="s">
        <v>671</v>
      </c>
      <c r="B30" s="307"/>
      <c r="C30" s="95" t="s">
        <v>496</v>
      </c>
      <c r="D30" s="80"/>
    </row>
    <row r="31" spans="1:4" ht="24" customHeight="1">
      <c r="A31" s="308" t="s">
        <v>668</v>
      </c>
      <c r="B31" s="309"/>
      <c r="C31" s="213" t="s">
        <v>669</v>
      </c>
      <c r="D31" s="80"/>
    </row>
    <row r="32" spans="1:4" ht="52.5" customHeight="1">
      <c r="A32" s="310" t="s">
        <v>666</v>
      </c>
      <c r="B32" s="309"/>
      <c r="C32" s="153" t="s">
        <v>667</v>
      </c>
      <c r="D32" s="80"/>
    </row>
    <row r="33" spans="1:4" ht="20.25" customHeight="1">
      <c r="A33" s="305" t="s">
        <v>6</v>
      </c>
      <c r="B33" s="305"/>
      <c r="C33" s="187" t="s">
        <v>436</v>
      </c>
      <c r="D33" s="79"/>
    </row>
    <row r="34" spans="1:4" ht="30.75" customHeight="1">
      <c r="A34" s="304" t="s">
        <v>437</v>
      </c>
      <c r="B34" s="304"/>
      <c r="C34" s="137" t="s">
        <v>426</v>
      </c>
      <c r="D34" s="80"/>
    </row>
    <row r="35" spans="1:4">
      <c r="A35" s="304" t="s">
        <v>438</v>
      </c>
      <c r="B35" s="304"/>
      <c r="C35" s="137" t="s">
        <v>420</v>
      </c>
      <c r="D35" s="80"/>
    </row>
    <row r="36" spans="1:4" ht="21" customHeight="1">
      <c r="A36" s="305" t="s">
        <v>439</v>
      </c>
      <c r="B36" s="305"/>
      <c r="C36" s="187" t="s">
        <v>440</v>
      </c>
      <c r="D36" s="79"/>
    </row>
    <row r="37" spans="1:4" ht="49.5" customHeight="1">
      <c r="A37" s="306" t="s">
        <v>441</v>
      </c>
      <c r="B37" s="306"/>
      <c r="C37" s="153" t="s">
        <v>261</v>
      </c>
      <c r="D37" s="80"/>
    </row>
    <row r="38" spans="1:4" ht="64.5" customHeight="1">
      <c r="A38" s="306" t="s">
        <v>442</v>
      </c>
      <c r="B38" s="306"/>
      <c r="C38" s="153" t="s">
        <v>557</v>
      </c>
      <c r="D38" s="80"/>
    </row>
    <row r="39" spans="1:4" ht="27" customHeight="1">
      <c r="A39" s="306" t="s">
        <v>443</v>
      </c>
      <c r="B39" s="306"/>
      <c r="C39" s="153" t="s">
        <v>558</v>
      </c>
      <c r="D39" s="80"/>
    </row>
    <row r="40" spans="1:4" ht="55.5" customHeight="1">
      <c r="A40" s="306" t="s">
        <v>444</v>
      </c>
      <c r="B40" s="306"/>
      <c r="C40" s="153" t="s">
        <v>559</v>
      </c>
      <c r="D40" s="80"/>
    </row>
    <row r="41" spans="1:4" ht="18" customHeight="1">
      <c r="A41" s="304" t="s">
        <v>445</v>
      </c>
      <c r="B41" s="304"/>
      <c r="C41" s="137" t="s">
        <v>446</v>
      </c>
      <c r="D41" s="80"/>
    </row>
    <row r="42" spans="1:4" ht="26.25">
      <c r="A42" s="304" t="s">
        <v>447</v>
      </c>
      <c r="B42" s="304"/>
      <c r="C42" s="153" t="s">
        <v>600</v>
      </c>
      <c r="D42" s="80"/>
    </row>
    <row r="43" spans="1:4" ht="19.5" customHeight="1">
      <c r="A43" s="304" t="s">
        <v>448</v>
      </c>
      <c r="B43" s="304"/>
      <c r="C43" s="137" t="s">
        <v>449</v>
      </c>
      <c r="D43" s="80"/>
    </row>
    <row r="44" spans="1:4" ht="18" customHeight="1">
      <c r="A44" s="304" t="s">
        <v>450</v>
      </c>
      <c r="B44" s="304"/>
      <c r="C44" s="137" t="s">
        <v>451</v>
      </c>
      <c r="D44" s="80"/>
    </row>
    <row r="45" spans="1:4" ht="21" customHeight="1">
      <c r="A45" s="305" t="s">
        <v>7</v>
      </c>
      <c r="B45" s="305"/>
      <c r="C45" s="58" t="s">
        <v>452</v>
      </c>
      <c r="D45" s="79"/>
    </row>
    <row r="46" spans="1:4" ht="36.75" customHeight="1">
      <c r="A46" s="304" t="s">
        <v>570</v>
      </c>
      <c r="B46" s="304"/>
      <c r="C46" s="291" t="s">
        <v>566</v>
      </c>
      <c r="D46" s="80"/>
    </row>
    <row r="47" spans="1:4" ht="27" customHeight="1">
      <c r="A47" s="304"/>
      <c r="B47" s="304"/>
      <c r="C47" s="291"/>
      <c r="D47" s="80"/>
    </row>
    <row r="48" spans="1:4" ht="27" customHeight="1">
      <c r="A48" s="304" t="s">
        <v>571</v>
      </c>
      <c r="B48" s="304"/>
      <c r="C48" s="291" t="s">
        <v>567</v>
      </c>
      <c r="D48" s="80"/>
    </row>
    <row r="49" spans="1:4" ht="50.25" customHeight="1">
      <c r="A49" s="304"/>
      <c r="B49" s="304"/>
      <c r="C49" s="291"/>
      <c r="D49" s="80"/>
    </row>
    <row r="50" spans="1:4" ht="66" customHeight="1">
      <c r="A50" s="304" t="s">
        <v>572</v>
      </c>
      <c r="B50" s="304"/>
      <c r="C50" s="291" t="s">
        <v>568</v>
      </c>
      <c r="D50" s="80"/>
    </row>
    <row r="51" spans="1:4" ht="3" hidden="1" customHeight="1">
      <c r="A51" s="304"/>
      <c r="B51" s="304"/>
      <c r="C51" s="291"/>
      <c r="D51" s="80"/>
    </row>
    <row r="52" spans="1:4" ht="68.25" customHeight="1">
      <c r="A52" s="290" t="s">
        <v>573</v>
      </c>
      <c r="B52" s="290"/>
      <c r="C52" s="291" t="s">
        <v>569</v>
      </c>
      <c r="D52" s="80"/>
    </row>
    <row r="53" spans="1:4" ht="0.75" customHeight="1">
      <c r="A53" s="290"/>
      <c r="B53" s="290"/>
      <c r="C53" s="291"/>
    </row>
  </sheetData>
  <mergeCells count="45">
    <mergeCell ref="A52:B53"/>
    <mergeCell ref="C52:C53"/>
    <mergeCell ref="A45:B45"/>
    <mergeCell ref="A46:B47"/>
    <mergeCell ref="C46:C47"/>
    <mergeCell ref="A48:B49"/>
    <mergeCell ref="C48:C49"/>
    <mergeCell ref="A50:B51"/>
    <mergeCell ref="C50:C51"/>
    <mergeCell ref="A40:B40"/>
    <mergeCell ref="A41:B41"/>
    <mergeCell ref="A42:B42"/>
    <mergeCell ref="A43:B43"/>
    <mergeCell ref="A44:B44"/>
    <mergeCell ref="A36:B36"/>
    <mergeCell ref="A37:B37"/>
    <mergeCell ref="A38:B38"/>
    <mergeCell ref="A39:B39"/>
    <mergeCell ref="A27:B27"/>
    <mergeCell ref="A28:B28"/>
    <mergeCell ref="A33:B33"/>
    <mergeCell ref="A34:B34"/>
    <mergeCell ref="A35:B35"/>
    <mergeCell ref="A29:B29"/>
    <mergeCell ref="A30:B30"/>
    <mergeCell ref="A31:B31"/>
    <mergeCell ref="A32:B32"/>
    <mergeCell ref="A21:B21"/>
    <mergeCell ref="A23:B23"/>
    <mergeCell ref="A26:B26"/>
    <mergeCell ref="A22:B22"/>
    <mergeCell ref="A25:B25"/>
    <mergeCell ref="A24:B24"/>
    <mergeCell ref="A20:B20"/>
    <mergeCell ref="A14:B14"/>
    <mergeCell ref="A15:B15"/>
    <mergeCell ref="A16:B16"/>
    <mergeCell ref="A17:B17"/>
    <mergeCell ref="A18:B18"/>
    <mergeCell ref="A19:B19"/>
    <mergeCell ref="A13:B13"/>
    <mergeCell ref="A7:C7"/>
    <mergeCell ref="A10:B10"/>
    <mergeCell ref="A11:B11"/>
    <mergeCell ref="A12:B12"/>
  </mergeCells>
  <pageMargins left="0.7" right="0.7" top="0.75" bottom="0.75" header="0.3" footer="0.3"/>
  <pageSetup paperSize="9" scale="89" orientation="portrait" r:id="rId1"/>
  <rowBreaks count="1" manualBreakCount="1">
    <brk id="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H32"/>
  <sheetViews>
    <sheetView view="pageBreakPreview" zoomScaleSheetLayoutView="100" workbookViewId="0">
      <selection activeCell="A7" sqref="A7:E7"/>
    </sheetView>
  </sheetViews>
  <sheetFormatPr defaultRowHeight="15"/>
  <cols>
    <col min="1" max="1" width="24.7109375" customWidth="1"/>
    <col min="2" max="2" width="31.85546875" customWidth="1"/>
    <col min="3" max="3" width="14.7109375" customWidth="1"/>
    <col min="4" max="5" width="14" customWidth="1"/>
    <col min="6" max="8" width="9.140625" hidden="1" customWidth="1"/>
    <col min="9" max="9" width="9.140625" customWidth="1"/>
  </cols>
  <sheetData>
    <row r="1" spans="1:5" ht="15.75">
      <c r="A1" s="278" t="s">
        <v>316</v>
      </c>
      <c r="B1" s="324"/>
      <c r="C1" s="324"/>
      <c r="D1" s="324"/>
      <c r="E1" s="324"/>
    </row>
    <row r="2" spans="1:5" ht="15.75">
      <c r="A2" s="278" t="s">
        <v>315</v>
      </c>
      <c r="B2" s="324"/>
      <c r="C2" s="324"/>
      <c r="D2" s="324"/>
      <c r="E2" s="324"/>
    </row>
    <row r="3" spans="1:5" ht="15.75">
      <c r="A3" s="40"/>
      <c r="B3" s="278" t="s">
        <v>1</v>
      </c>
      <c r="C3" s="278"/>
      <c r="D3" s="278"/>
      <c r="E3" s="278"/>
    </row>
    <row r="4" spans="1:5" ht="15.75">
      <c r="A4" s="41"/>
      <c r="B4" s="278" t="s">
        <v>2</v>
      </c>
      <c r="C4" s="278"/>
      <c r="D4" s="278"/>
      <c r="E4" s="278"/>
    </row>
    <row r="5" spans="1:5" ht="15.75">
      <c r="A5" s="42"/>
      <c r="B5" s="278" t="s">
        <v>878</v>
      </c>
      <c r="C5" s="278"/>
      <c r="D5" s="278"/>
      <c r="E5" s="278"/>
    </row>
    <row r="6" spans="1:5" ht="15.75">
      <c r="A6" s="42"/>
      <c r="B6" s="47"/>
      <c r="C6" s="47"/>
      <c r="D6" s="47"/>
      <c r="E6" s="47"/>
    </row>
    <row r="7" spans="1:5" ht="15.75" customHeight="1">
      <c r="A7" s="298" t="s">
        <v>317</v>
      </c>
      <c r="B7" s="298"/>
      <c r="C7" s="298"/>
      <c r="D7" s="298"/>
      <c r="E7" s="298"/>
    </row>
    <row r="8" spans="1:5" ht="10.5" customHeight="1">
      <c r="A8" s="298" t="s">
        <v>603</v>
      </c>
      <c r="B8" s="298"/>
      <c r="C8" s="298"/>
      <c r="D8" s="298"/>
      <c r="E8" s="298"/>
    </row>
    <row r="9" spans="1:5" ht="8.25" customHeight="1">
      <c r="A9" s="298"/>
      <c r="B9" s="298"/>
      <c r="C9" s="298"/>
      <c r="D9" s="298"/>
      <c r="E9" s="298"/>
    </row>
    <row r="10" spans="1:5" ht="15.75" customHeight="1">
      <c r="A10" s="298" t="s">
        <v>604</v>
      </c>
      <c r="B10" s="298"/>
      <c r="C10" s="298"/>
      <c r="D10" s="298"/>
      <c r="E10" s="298"/>
    </row>
    <row r="11" spans="1:5" ht="15" customHeight="1">
      <c r="A11" s="303" t="s">
        <v>549</v>
      </c>
      <c r="B11" s="321"/>
      <c r="C11" s="321"/>
      <c r="D11" s="321"/>
      <c r="E11" s="321"/>
    </row>
    <row r="12" spans="1:5" ht="15" customHeight="1">
      <c r="A12" s="304" t="s">
        <v>318</v>
      </c>
      <c r="B12" s="304" t="s">
        <v>319</v>
      </c>
      <c r="C12" s="138" t="s">
        <v>341</v>
      </c>
      <c r="D12" s="138" t="s">
        <v>516</v>
      </c>
      <c r="E12" s="322" t="s">
        <v>602</v>
      </c>
    </row>
    <row r="13" spans="1:5" ht="23.25" customHeight="1">
      <c r="A13" s="304"/>
      <c r="B13" s="304"/>
      <c r="C13" s="49"/>
      <c r="D13" s="49"/>
      <c r="E13" s="323"/>
    </row>
    <row r="14" spans="1:5" ht="15" customHeight="1">
      <c r="A14" s="287" t="s">
        <v>320</v>
      </c>
      <c r="B14" s="318" t="s">
        <v>321</v>
      </c>
      <c r="C14" s="319">
        <f>C16</f>
        <v>0</v>
      </c>
      <c r="D14" s="319">
        <f t="shared" ref="D14:E14" si="0">D16</f>
        <v>0</v>
      </c>
      <c r="E14" s="319">
        <f t="shared" si="0"/>
        <v>0</v>
      </c>
    </row>
    <row r="15" spans="1:5">
      <c r="A15" s="287"/>
      <c r="B15" s="318"/>
      <c r="C15" s="319"/>
      <c r="D15" s="319"/>
      <c r="E15" s="319"/>
    </row>
    <row r="16" spans="1:5" ht="15" customHeight="1">
      <c r="A16" s="287" t="s">
        <v>322</v>
      </c>
      <c r="B16" s="318" t="s">
        <v>323</v>
      </c>
      <c r="C16" s="319">
        <f>C18+C23</f>
        <v>0</v>
      </c>
      <c r="D16" s="319">
        <f t="shared" ref="D16:E16" si="1">D18+D23</f>
        <v>0</v>
      </c>
      <c r="E16" s="319">
        <f t="shared" si="1"/>
        <v>0</v>
      </c>
    </row>
    <row r="17" spans="1:5">
      <c r="A17" s="287"/>
      <c r="B17" s="318"/>
      <c r="C17" s="319"/>
      <c r="D17" s="319"/>
      <c r="E17" s="319"/>
    </row>
    <row r="18" spans="1:5" ht="25.5">
      <c r="A18" s="48" t="s">
        <v>324</v>
      </c>
      <c r="B18" s="43" t="s">
        <v>325</v>
      </c>
      <c r="C18" s="171">
        <f>C19</f>
        <v>-204052187.59999999</v>
      </c>
      <c r="D18" s="171">
        <f t="shared" ref="D18:E20" si="2">D19</f>
        <v>-200791730.49000001</v>
      </c>
      <c r="E18" s="171">
        <f t="shared" si="2"/>
        <v>-197765770.49000001</v>
      </c>
    </row>
    <row r="19" spans="1:5" ht="25.5">
      <c r="A19" s="48" t="s">
        <v>326</v>
      </c>
      <c r="B19" s="43" t="s">
        <v>327</v>
      </c>
      <c r="C19" s="171">
        <f>C20</f>
        <v>-204052187.59999999</v>
      </c>
      <c r="D19" s="171">
        <f t="shared" si="2"/>
        <v>-200791730.49000001</v>
      </c>
      <c r="E19" s="171">
        <f t="shared" si="2"/>
        <v>-197765770.49000001</v>
      </c>
    </row>
    <row r="20" spans="1:5" ht="25.5">
      <c r="A20" s="48" t="s">
        <v>328</v>
      </c>
      <c r="B20" s="43" t="s">
        <v>329</v>
      </c>
      <c r="C20" s="171">
        <f>C21</f>
        <v>-204052187.59999999</v>
      </c>
      <c r="D20" s="171">
        <f t="shared" si="2"/>
        <v>-200791730.49000001</v>
      </c>
      <c r="E20" s="171">
        <f t="shared" si="2"/>
        <v>-197765770.49000001</v>
      </c>
    </row>
    <row r="21" spans="1:5" ht="15" customHeight="1">
      <c r="A21" s="304" t="s">
        <v>330</v>
      </c>
      <c r="B21" s="320" t="s">
        <v>331</v>
      </c>
      <c r="C21" s="315">
        <v>-204052187.59999999</v>
      </c>
      <c r="D21" s="315">
        <v>-200791730.49000001</v>
      </c>
      <c r="E21" s="316">
        <v>-197765770.49000001</v>
      </c>
    </row>
    <row r="22" spans="1:5" ht="24.75" customHeight="1">
      <c r="A22" s="304"/>
      <c r="B22" s="320"/>
      <c r="C22" s="315"/>
      <c r="D22" s="315"/>
      <c r="E22" s="317"/>
    </row>
    <row r="23" spans="1:5" ht="25.5">
      <c r="A23" s="48" t="s">
        <v>332</v>
      </c>
      <c r="B23" s="43" t="s">
        <v>333</v>
      </c>
      <c r="C23" s="171">
        <f>C24</f>
        <v>204052187.59999999</v>
      </c>
      <c r="D23" s="171">
        <f t="shared" ref="D23:E24" si="3">D24</f>
        <v>200791730.49000001</v>
      </c>
      <c r="E23" s="171">
        <f t="shared" si="3"/>
        <v>197765770.49000001</v>
      </c>
    </row>
    <row r="24" spans="1:5" ht="25.5">
      <c r="A24" s="48" t="s">
        <v>334</v>
      </c>
      <c r="B24" s="43" t="s">
        <v>335</v>
      </c>
      <c r="C24" s="171">
        <f>C25</f>
        <v>204052187.59999999</v>
      </c>
      <c r="D24" s="171">
        <f t="shared" si="3"/>
        <v>200791730.49000001</v>
      </c>
      <c r="E24" s="171">
        <f t="shared" si="3"/>
        <v>197765770.49000001</v>
      </c>
    </row>
    <row r="25" spans="1:5" ht="25.5">
      <c r="A25" s="48" t="s">
        <v>336</v>
      </c>
      <c r="B25" s="43" t="s">
        <v>337</v>
      </c>
      <c r="C25" s="171">
        <f>C26</f>
        <v>204052187.59999999</v>
      </c>
      <c r="D25" s="171">
        <f>D26</f>
        <v>200791730.49000001</v>
      </c>
      <c r="E25" s="171">
        <f>E26</f>
        <v>197765770.49000001</v>
      </c>
    </row>
    <row r="26" spans="1:5" ht="15" customHeight="1">
      <c r="A26" s="311" t="s">
        <v>338</v>
      </c>
      <c r="B26" s="313" t="s">
        <v>339</v>
      </c>
      <c r="C26" s="315">
        <v>204052187.59999999</v>
      </c>
      <c r="D26" s="315">
        <v>200791730.49000001</v>
      </c>
      <c r="E26" s="316">
        <v>197765770.49000001</v>
      </c>
    </row>
    <row r="27" spans="1:5">
      <c r="A27" s="312"/>
      <c r="B27" s="314"/>
      <c r="C27" s="315"/>
      <c r="D27" s="315"/>
      <c r="E27" s="317"/>
    </row>
    <row r="28" spans="1:5">
      <c r="A28" s="44"/>
      <c r="B28" s="45"/>
      <c r="C28" s="45"/>
      <c r="D28" s="45"/>
      <c r="E28" s="44"/>
    </row>
    <row r="29" spans="1:5">
      <c r="A29" s="44"/>
      <c r="B29" s="45"/>
      <c r="C29" s="45"/>
      <c r="D29" s="45"/>
      <c r="E29" s="44"/>
    </row>
    <row r="30" spans="1:5" ht="15.75">
      <c r="A30" s="1"/>
    </row>
    <row r="31" spans="1:5" ht="15.75">
      <c r="A31" s="1"/>
    </row>
    <row r="32" spans="1:5" ht="15.75">
      <c r="A32" s="1"/>
    </row>
  </sheetData>
  <mergeCells count="32">
    <mergeCell ref="A8:E9"/>
    <mergeCell ref="A1:E1"/>
    <mergeCell ref="A2:E2"/>
    <mergeCell ref="B3:E3"/>
    <mergeCell ref="B4:E4"/>
    <mergeCell ref="B5:E5"/>
    <mergeCell ref="A7:E7"/>
    <mergeCell ref="A14:A15"/>
    <mergeCell ref="B14:B15"/>
    <mergeCell ref="C14:C15"/>
    <mergeCell ref="D14:D15"/>
    <mergeCell ref="E14:E15"/>
    <mergeCell ref="A10:E10"/>
    <mergeCell ref="A11:E11"/>
    <mergeCell ref="A12:A13"/>
    <mergeCell ref="B12:B13"/>
    <mergeCell ref="E12:E13"/>
    <mergeCell ref="A21:A22"/>
    <mergeCell ref="B21:B22"/>
    <mergeCell ref="C21:C22"/>
    <mergeCell ref="D21:D22"/>
    <mergeCell ref="E21:E22"/>
    <mergeCell ref="A16:A17"/>
    <mergeCell ref="B16:B17"/>
    <mergeCell ref="C16:C17"/>
    <mergeCell ref="D16:D17"/>
    <mergeCell ref="E16:E17"/>
    <mergeCell ref="A26:A27"/>
    <mergeCell ref="B26:B27"/>
    <mergeCell ref="C26:C27"/>
    <mergeCell ref="D26:D27"/>
    <mergeCell ref="E26:E27"/>
  </mergeCells>
  <pageMargins left="0.7" right="0.7" top="0.75" bottom="0.75" header="0.3" footer="0.3"/>
  <pageSetup paperSize="9" scale="8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activeCell="E10" sqref="E10"/>
    </sheetView>
  </sheetViews>
  <sheetFormatPr defaultRowHeight="15"/>
  <cols>
    <col min="1" max="1" width="14" customWidth="1"/>
    <col min="2" max="2" width="24.7109375" customWidth="1"/>
    <col min="3" max="3" width="47" customWidth="1"/>
  </cols>
  <sheetData>
    <row r="1" spans="1:3" ht="15.75">
      <c r="C1" s="3" t="s">
        <v>453</v>
      </c>
    </row>
    <row r="2" spans="1:3" ht="15.75">
      <c r="C2" s="3" t="s">
        <v>0</v>
      </c>
    </row>
    <row r="3" spans="1:3" ht="15.75">
      <c r="C3" s="3" t="s">
        <v>1</v>
      </c>
    </row>
    <row r="4" spans="1:3" ht="18.75">
      <c r="A4" s="2"/>
      <c r="C4" s="3" t="s">
        <v>2</v>
      </c>
    </row>
    <row r="5" spans="1:3" ht="18.75">
      <c r="A5" s="2"/>
      <c r="C5" s="273" t="s">
        <v>878</v>
      </c>
    </row>
    <row r="6" spans="1:3" ht="18.75">
      <c r="A6" s="2"/>
      <c r="C6" s="3"/>
    </row>
    <row r="7" spans="1:3" ht="15.75">
      <c r="A7" s="42"/>
    </row>
    <row r="8" spans="1:3">
      <c r="A8" s="298" t="s">
        <v>454</v>
      </c>
      <c r="B8" s="325"/>
      <c r="C8" s="325"/>
    </row>
    <row r="9" spans="1:3" ht="15.75" customHeight="1">
      <c r="A9" s="298" t="s">
        <v>605</v>
      </c>
      <c r="B9" s="325"/>
      <c r="C9" s="325"/>
    </row>
    <row r="10" spans="1:3">
      <c r="A10" s="298" t="s">
        <v>604</v>
      </c>
      <c r="B10" s="325"/>
      <c r="C10" s="325"/>
    </row>
    <row r="11" spans="1:3" ht="15.75">
      <c r="A11" s="72"/>
    </row>
    <row r="12" spans="1:3" ht="75" customHeight="1">
      <c r="A12" s="304" t="s">
        <v>455</v>
      </c>
      <c r="B12" s="304"/>
      <c r="C12" s="304" t="s">
        <v>456</v>
      </c>
    </row>
    <row r="13" spans="1:3" ht="138.75" customHeight="1">
      <c r="A13" s="65" t="s">
        <v>457</v>
      </c>
      <c r="B13" s="65" t="s">
        <v>458</v>
      </c>
      <c r="C13" s="304"/>
    </row>
    <row r="14" spans="1:3" ht="38.25" customHeight="1">
      <c r="A14" s="9" t="s">
        <v>5</v>
      </c>
      <c r="B14" s="29"/>
      <c r="C14" s="68" t="s">
        <v>459</v>
      </c>
    </row>
    <row r="15" spans="1:3" ht="40.5" customHeight="1">
      <c r="A15" s="62" t="s">
        <v>5</v>
      </c>
      <c r="B15" s="65" t="s">
        <v>460</v>
      </c>
      <c r="C15" s="69" t="s">
        <v>331</v>
      </c>
    </row>
    <row r="16" spans="1:3" ht="38.25" customHeight="1">
      <c r="A16" s="62" t="s">
        <v>5</v>
      </c>
      <c r="B16" s="65" t="s">
        <v>461</v>
      </c>
      <c r="C16" s="69" t="s">
        <v>339</v>
      </c>
    </row>
    <row r="17" spans="1:3">
      <c r="A17" s="81"/>
      <c r="B17" s="81"/>
      <c r="C17" s="82"/>
    </row>
    <row r="18" spans="1:3" ht="32.25" customHeight="1">
      <c r="A18" s="83"/>
      <c r="B18" s="83"/>
      <c r="C18" s="84"/>
    </row>
    <row r="19" spans="1:3">
      <c r="A19" s="84"/>
      <c r="B19" s="83"/>
      <c r="C19" s="84"/>
    </row>
    <row r="20" spans="1:3" ht="15.75">
      <c r="A20" s="1"/>
    </row>
    <row r="21" spans="1:3" ht="15.75">
      <c r="A21" s="1"/>
    </row>
    <row r="22" spans="1:3" ht="15.75">
      <c r="A22" s="1"/>
    </row>
    <row r="23" spans="1:3" ht="15.75">
      <c r="A23" s="1"/>
    </row>
    <row r="24" spans="1:3" ht="15.75">
      <c r="A24" s="1"/>
    </row>
    <row r="25" spans="1:3" ht="15.75">
      <c r="A25" s="1"/>
    </row>
    <row r="26" spans="1:3" ht="15.75">
      <c r="A26" s="1"/>
    </row>
    <row r="27" spans="1:3" ht="15.75">
      <c r="A27" s="1"/>
    </row>
    <row r="28" spans="1:3" ht="15.75">
      <c r="A28" s="1"/>
    </row>
    <row r="29" spans="1:3">
      <c r="A29" s="85"/>
    </row>
  </sheetData>
  <mergeCells count="5">
    <mergeCell ref="A8:C8"/>
    <mergeCell ref="A9:C9"/>
    <mergeCell ref="A10:C10"/>
    <mergeCell ref="A12:B12"/>
    <mergeCell ref="C12:C1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82"/>
  <sheetViews>
    <sheetView tabSelected="1" view="pageBreakPreview" topLeftCell="A270" zoomScale="112" zoomScaleSheetLayoutView="112" workbookViewId="0">
      <selection activeCell="H277" sqref="H277"/>
    </sheetView>
  </sheetViews>
  <sheetFormatPr defaultRowHeight="12.75"/>
  <cols>
    <col min="1" max="1" width="73.85546875" style="267" customWidth="1"/>
    <col min="2" max="2" width="11.5703125" style="267" customWidth="1"/>
    <col min="3" max="3" width="5.85546875" style="267" customWidth="1"/>
    <col min="4" max="4" width="14.42578125" style="267" customWidth="1"/>
    <col min="5" max="16384" width="9.140625" style="267"/>
  </cols>
  <sheetData>
    <row r="1" spans="1:4" ht="15.75">
      <c r="A1" s="328" t="s">
        <v>139</v>
      </c>
      <c r="B1" s="328"/>
      <c r="C1" s="328"/>
      <c r="D1" s="328"/>
    </row>
    <row r="2" spans="1:4" ht="15.75">
      <c r="A2" s="328" t="s">
        <v>0</v>
      </c>
      <c r="B2" s="328"/>
      <c r="C2" s="328"/>
      <c r="D2" s="328"/>
    </row>
    <row r="3" spans="1:4" ht="15.75" customHeight="1">
      <c r="A3" s="268"/>
      <c r="B3" s="328" t="s">
        <v>1</v>
      </c>
      <c r="C3" s="328"/>
      <c r="D3" s="328"/>
    </row>
    <row r="4" spans="1:4" ht="15.75" customHeight="1">
      <c r="A4" s="268"/>
      <c r="B4" s="328" t="s">
        <v>2</v>
      </c>
      <c r="C4" s="328"/>
      <c r="D4" s="328"/>
    </row>
    <row r="5" spans="1:4" ht="15.75">
      <c r="A5" s="328" t="s">
        <v>878</v>
      </c>
      <c r="B5" s="328"/>
      <c r="C5" s="328"/>
      <c r="D5" s="328"/>
    </row>
    <row r="6" spans="1:4" ht="15.75">
      <c r="A6" s="188"/>
      <c r="B6" s="188"/>
      <c r="C6" s="188"/>
      <c r="D6" s="188"/>
    </row>
    <row r="7" spans="1:4" ht="15.75">
      <c r="A7" s="326" t="s">
        <v>8</v>
      </c>
      <c r="B7" s="327"/>
      <c r="C7" s="327"/>
      <c r="D7" s="327"/>
    </row>
    <row r="8" spans="1:4" ht="15.75" customHeight="1">
      <c r="A8" s="326" t="s">
        <v>20</v>
      </c>
      <c r="B8" s="327"/>
      <c r="C8" s="327"/>
      <c r="D8" s="327"/>
    </row>
    <row r="9" spans="1:4" ht="15.75" customHeight="1">
      <c r="A9" s="326" t="s">
        <v>21</v>
      </c>
      <c r="B9" s="327"/>
      <c r="C9" s="327"/>
      <c r="D9" s="327"/>
    </row>
    <row r="10" spans="1:4" ht="50.25" customHeight="1">
      <c r="A10" s="326" t="s">
        <v>654</v>
      </c>
      <c r="B10" s="327"/>
      <c r="C10" s="327"/>
      <c r="D10" s="327"/>
    </row>
    <row r="11" spans="1:4" ht="21.75" customHeight="1">
      <c r="A11" s="337" t="s">
        <v>502</v>
      </c>
      <c r="B11" s="338"/>
      <c r="C11" s="338"/>
      <c r="D11" s="338"/>
    </row>
    <row r="12" spans="1:4" ht="15.75" customHeight="1">
      <c r="A12" s="339" t="s">
        <v>9</v>
      </c>
      <c r="B12" s="339" t="s">
        <v>10</v>
      </c>
      <c r="C12" s="339" t="s">
        <v>11</v>
      </c>
      <c r="D12" s="340" t="s">
        <v>613</v>
      </c>
    </row>
    <row r="13" spans="1:4" ht="34.5" customHeight="1">
      <c r="A13" s="339"/>
      <c r="B13" s="339"/>
      <c r="C13" s="339"/>
      <c r="D13" s="341"/>
    </row>
    <row r="14" spans="1:4" ht="32.25" customHeight="1">
      <c r="A14" s="108" t="s">
        <v>12</v>
      </c>
      <c r="B14" s="104" t="s">
        <v>117</v>
      </c>
      <c r="C14" s="264"/>
      <c r="D14" s="172">
        <f>D15+D18</f>
        <v>482100</v>
      </c>
    </row>
    <row r="15" spans="1:4" ht="40.5" customHeight="1">
      <c r="A15" s="116" t="s">
        <v>543</v>
      </c>
      <c r="B15" s="99" t="s">
        <v>118</v>
      </c>
      <c r="C15" s="118"/>
      <c r="D15" s="173">
        <f t="shared" ref="D15:D16" si="0">D16</f>
        <v>300000</v>
      </c>
    </row>
    <row r="16" spans="1:4" ht="27.75" customHeight="1">
      <c r="A16" s="34" t="s">
        <v>119</v>
      </c>
      <c r="B16" s="99" t="s">
        <v>120</v>
      </c>
      <c r="C16" s="118"/>
      <c r="D16" s="173">
        <f t="shared" si="0"/>
        <v>300000</v>
      </c>
    </row>
    <row r="17" spans="1:4" ht="27.75" customHeight="1">
      <c r="A17" s="34" t="s">
        <v>620</v>
      </c>
      <c r="B17" s="99" t="s">
        <v>121</v>
      </c>
      <c r="C17" s="264">
        <v>200</v>
      </c>
      <c r="D17" s="173">
        <v>300000</v>
      </c>
    </row>
    <row r="18" spans="1:4" ht="20.25" customHeight="1">
      <c r="A18" s="34" t="s">
        <v>621</v>
      </c>
      <c r="B18" s="99" t="s">
        <v>622</v>
      </c>
      <c r="C18" s="264"/>
      <c r="D18" s="173">
        <f>D19</f>
        <v>182100</v>
      </c>
    </row>
    <row r="19" spans="1:4" ht="19.5" customHeight="1">
      <c r="A19" s="34" t="s">
        <v>623</v>
      </c>
      <c r="B19" s="99" t="s">
        <v>624</v>
      </c>
      <c r="C19" s="264"/>
      <c r="D19" s="173">
        <f>D20</f>
        <v>182100</v>
      </c>
    </row>
    <row r="20" spans="1:4" ht="57" customHeight="1">
      <c r="A20" s="34" t="s">
        <v>651</v>
      </c>
      <c r="B20" s="99" t="s">
        <v>626</v>
      </c>
      <c r="C20" s="264">
        <v>100</v>
      </c>
      <c r="D20" s="173">
        <v>182100</v>
      </c>
    </row>
    <row r="21" spans="1:4" ht="24.75" customHeight="1">
      <c r="A21" s="108" t="s">
        <v>779</v>
      </c>
      <c r="B21" s="104" t="s">
        <v>780</v>
      </c>
      <c r="C21" s="264"/>
      <c r="D21" s="222">
        <f>D22</f>
        <v>80000</v>
      </c>
    </row>
    <row r="22" spans="1:4" ht="26.25" customHeight="1">
      <c r="A22" s="116" t="s">
        <v>781</v>
      </c>
      <c r="B22" s="262" t="s">
        <v>782</v>
      </c>
      <c r="C22" s="100"/>
      <c r="D22" s="223">
        <f t="shared" ref="D22" si="1">D23</f>
        <v>80000</v>
      </c>
    </row>
    <row r="23" spans="1:4" ht="24" customHeight="1">
      <c r="A23" s="34" t="s">
        <v>783</v>
      </c>
      <c r="B23" s="262" t="s">
        <v>784</v>
      </c>
      <c r="C23" s="100"/>
      <c r="D23" s="223">
        <f>D24</f>
        <v>80000</v>
      </c>
    </row>
    <row r="24" spans="1:4" ht="24" customHeight="1">
      <c r="A24" s="34" t="s">
        <v>785</v>
      </c>
      <c r="B24" s="262" t="s">
        <v>786</v>
      </c>
      <c r="C24" s="100">
        <v>200</v>
      </c>
      <c r="D24" s="223">
        <v>80000</v>
      </c>
    </row>
    <row r="25" spans="1:4" ht="41.25" customHeight="1">
      <c r="A25" s="34" t="s">
        <v>144</v>
      </c>
      <c r="B25" s="104" t="s">
        <v>359</v>
      </c>
      <c r="C25" s="264"/>
      <c r="D25" s="172">
        <f>D26+D32+D39+D43+D48+D51+D29+D54</f>
        <v>9761400</v>
      </c>
    </row>
    <row r="26" spans="1:4" ht="18.75" customHeight="1">
      <c r="A26" s="98" t="s">
        <v>207</v>
      </c>
      <c r="B26" s="262" t="s">
        <v>360</v>
      </c>
      <c r="C26" s="100"/>
      <c r="D26" s="173">
        <f t="shared" ref="D26" si="2">D27</f>
        <v>495600</v>
      </c>
    </row>
    <row r="27" spans="1:4" ht="21.75" customHeight="1">
      <c r="A27" s="34" t="s">
        <v>209</v>
      </c>
      <c r="B27" s="262" t="s">
        <v>361</v>
      </c>
      <c r="C27" s="100"/>
      <c r="D27" s="173">
        <f>D28</f>
        <v>495600</v>
      </c>
    </row>
    <row r="28" spans="1:4" ht="38.25" customHeight="1">
      <c r="A28" s="98" t="s">
        <v>492</v>
      </c>
      <c r="B28" s="262" t="s">
        <v>362</v>
      </c>
      <c r="C28" s="100">
        <v>400</v>
      </c>
      <c r="D28" s="173">
        <v>495600</v>
      </c>
    </row>
    <row r="29" spans="1:4" ht="27" customHeight="1">
      <c r="A29" s="98" t="s">
        <v>536</v>
      </c>
      <c r="B29" s="262" t="s">
        <v>535</v>
      </c>
      <c r="C29" s="100"/>
      <c r="D29" s="173">
        <f>D30</f>
        <v>20000</v>
      </c>
    </row>
    <row r="30" spans="1:4" ht="29.25" customHeight="1">
      <c r="A30" s="98" t="s">
        <v>537</v>
      </c>
      <c r="B30" s="262" t="s">
        <v>538</v>
      </c>
      <c r="C30" s="100"/>
      <c r="D30" s="173">
        <f>D31</f>
        <v>20000</v>
      </c>
    </row>
    <row r="31" spans="1:4" ht="52.5" customHeight="1">
      <c r="A31" s="98" t="s">
        <v>545</v>
      </c>
      <c r="B31" s="262" t="s">
        <v>546</v>
      </c>
      <c r="C31" s="100">
        <v>300</v>
      </c>
      <c r="D31" s="173">
        <v>20000</v>
      </c>
    </row>
    <row r="32" spans="1:4" ht="29.25" customHeight="1">
      <c r="A32" s="98" t="s">
        <v>214</v>
      </c>
      <c r="B32" s="262" t="s">
        <v>363</v>
      </c>
      <c r="C32" s="100"/>
      <c r="D32" s="173">
        <f>D33+D37</f>
        <v>1383100</v>
      </c>
    </row>
    <row r="33" spans="1:4" ht="17.25" customHeight="1">
      <c r="A33" s="98" t="s">
        <v>215</v>
      </c>
      <c r="B33" s="262" t="s">
        <v>364</v>
      </c>
      <c r="C33" s="100"/>
      <c r="D33" s="173">
        <f>D34+D35+D36</f>
        <v>1023100</v>
      </c>
    </row>
    <row r="34" spans="1:4" ht="39" customHeight="1">
      <c r="A34" s="98" t="s">
        <v>218</v>
      </c>
      <c r="B34" s="262" t="s">
        <v>365</v>
      </c>
      <c r="C34" s="100">
        <v>200</v>
      </c>
      <c r="D34" s="173">
        <v>879900</v>
      </c>
    </row>
    <row r="35" spans="1:4" ht="26.25" customHeight="1">
      <c r="A35" s="98" t="s">
        <v>217</v>
      </c>
      <c r="B35" s="262" t="s">
        <v>366</v>
      </c>
      <c r="C35" s="100">
        <v>200</v>
      </c>
      <c r="D35" s="173">
        <v>97000</v>
      </c>
    </row>
    <row r="36" spans="1:4" ht="26.25" customHeight="1">
      <c r="A36" s="106" t="s">
        <v>787</v>
      </c>
      <c r="B36" s="262" t="s">
        <v>788</v>
      </c>
      <c r="C36" s="100">
        <v>500</v>
      </c>
      <c r="D36" s="223">
        <v>46200</v>
      </c>
    </row>
    <row r="37" spans="1:4" ht="39.75" customHeight="1">
      <c r="A37" s="98" t="s">
        <v>627</v>
      </c>
      <c r="B37" s="262" t="s">
        <v>628</v>
      </c>
      <c r="C37" s="100"/>
      <c r="D37" s="173">
        <f>D38</f>
        <v>360000</v>
      </c>
    </row>
    <row r="38" spans="1:4" ht="54" customHeight="1">
      <c r="A38" s="201" t="s">
        <v>629</v>
      </c>
      <c r="B38" s="262" t="s">
        <v>630</v>
      </c>
      <c r="C38" s="100">
        <v>800</v>
      </c>
      <c r="D38" s="173">
        <v>360000</v>
      </c>
    </row>
    <row r="39" spans="1:4" ht="26.25" customHeight="1">
      <c r="A39" s="98" t="s">
        <v>208</v>
      </c>
      <c r="B39" s="262" t="s">
        <v>367</v>
      </c>
      <c r="C39" s="100"/>
      <c r="D39" s="173">
        <f t="shared" ref="D39" si="3">D40</f>
        <v>1202100</v>
      </c>
    </row>
    <row r="40" spans="1:4" ht="22.5" customHeight="1">
      <c r="A40" s="34" t="s">
        <v>231</v>
      </c>
      <c r="B40" s="262" t="s">
        <v>368</v>
      </c>
      <c r="C40" s="100"/>
      <c r="D40" s="173">
        <f>D41+D42</f>
        <v>1202100</v>
      </c>
    </row>
    <row r="41" spans="1:4" ht="26.25" customHeight="1">
      <c r="A41" s="98" t="s">
        <v>344</v>
      </c>
      <c r="B41" s="262" t="s">
        <v>369</v>
      </c>
      <c r="C41" s="264">
        <v>200</v>
      </c>
      <c r="D41" s="173">
        <v>314200</v>
      </c>
    </row>
    <row r="42" spans="1:4" ht="26.25" customHeight="1">
      <c r="A42" s="98" t="s">
        <v>789</v>
      </c>
      <c r="B42" s="262" t="s">
        <v>790</v>
      </c>
      <c r="C42" s="100">
        <v>500</v>
      </c>
      <c r="D42" s="223">
        <v>887900</v>
      </c>
    </row>
    <row r="43" spans="1:4" ht="24" customHeight="1">
      <c r="A43" s="98" t="s">
        <v>210</v>
      </c>
      <c r="B43" s="262" t="s">
        <v>371</v>
      </c>
      <c r="C43" s="100"/>
      <c r="D43" s="173">
        <f t="shared" ref="D43" si="4">D44</f>
        <v>6000000</v>
      </c>
    </row>
    <row r="44" spans="1:4" ht="21" customHeight="1">
      <c r="A44" s="34" t="s">
        <v>232</v>
      </c>
      <c r="B44" s="262" t="s">
        <v>372</v>
      </c>
      <c r="C44" s="100"/>
      <c r="D44" s="173">
        <f>D45+D46+D47</f>
        <v>6000000</v>
      </c>
    </row>
    <row r="45" spans="1:4" ht="40.5" customHeight="1">
      <c r="A45" s="98" t="s">
        <v>211</v>
      </c>
      <c r="B45" s="262" t="s">
        <v>373</v>
      </c>
      <c r="C45" s="100">
        <v>800</v>
      </c>
      <c r="D45" s="173">
        <v>4531400</v>
      </c>
    </row>
    <row r="46" spans="1:4" ht="28.5" customHeight="1">
      <c r="A46" s="98" t="s">
        <v>216</v>
      </c>
      <c r="B46" s="262" t="s">
        <v>374</v>
      </c>
      <c r="C46" s="264">
        <v>200</v>
      </c>
      <c r="D46" s="173">
        <v>500000</v>
      </c>
    </row>
    <row r="47" spans="1:4" ht="40.5" customHeight="1">
      <c r="A47" s="98" t="s">
        <v>791</v>
      </c>
      <c r="B47" s="262" t="s">
        <v>792</v>
      </c>
      <c r="C47" s="100">
        <v>500</v>
      </c>
      <c r="D47" s="173">
        <v>968600</v>
      </c>
    </row>
    <row r="48" spans="1:4" ht="26.25" customHeight="1">
      <c r="A48" s="98" t="s">
        <v>212</v>
      </c>
      <c r="B48" s="262" t="s">
        <v>375</v>
      </c>
      <c r="C48" s="100"/>
      <c r="D48" s="173">
        <f t="shared" ref="D48" si="5">D49</f>
        <v>200000</v>
      </c>
    </row>
    <row r="49" spans="1:4" ht="18.75" customHeight="1">
      <c r="A49" s="98" t="s">
        <v>213</v>
      </c>
      <c r="B49" s="262" t="s">
        <v>376</v>
      </c>
      <c r="C49" s="100"/>
      <c r="D49" s="173">
        <f>D50</f>
        <v>200000</v>
      </c>
    </row>
    <row r="50" spans="1:4" ht="24.75" customHeight="1">
      <c r="A50" s="98" t="s">
        <v>799</v>
      </c>
      <c r="B50" s="262" t="s">
        <v>800</v>
      </c>
      <c r="C50" s="100">
        <v>500</v>
      </c>
      <c r="D50" s="173">
        <v>200000</v>
      </c>
    </row>
    <row r="51" spans="1:4" ht="25.5" customHeight="1">
      <c r="A51" s="98" t="s">
        <v>490</v>
      </c>
      <c r="B51" s="262" t="s">
        <v>379</v>
      </c>
      <c r="C51" s="100"/>
      <c r="D51" s="173">
        <f t="shared" ref="D51:D52" si="6">D52</f>
        <v>100000</v>
      </c>
    </row>
    <row r="52" spans="1:4" ht="17.25" customHeight="1">
      <c r="A52" s="98" t="s">
        <v>245</v>
      </c>
      <c r="B52" s="262" t="s">
        <v>380</v>
      </c>
      <c r="C52" s="100"/>
      <c r="D52" s="173">
        <f t="shared" si="6"/>
        <v>100000</v>
      </c>
    </row>
    <row r="53" spans="1:4" ht="38.25" customHeight="1">
      <c r="A53" s="98" t="s">
        <v>247</v>
      </c>
      <c r="B53" s="262" t="s">
        <v>381</v>
      </c>
      <c r="C53" s="100">
        <v>200</v>
      </c>
      <c r="D53" s="173">
        <v>100000</v>
      </c>
    </row>
    <row r="54" spans="1:4" ht="48" customHeight="1">
      <c r="A54" s="224" t="s">
        <v>793</v>
      </c>
      <c r="B54" s="104" t="s">
        <v>794</v>
      </c>
      <c r="C54" s="225"/>
      <c r="D54" s="173">
        <f t="shared" ref="D54" si="7">D55</f>
        <v>360600</v>
      </c>
    </row>
    <row r="55" spans="1:4" ht="27.75" customHeight="1">
      <c r="A55" s="34" t="s">
        <v>795</v>
      </c>
      <c r="B55" s="262" t="s">
        <v>796</v>
      </c>
      <c r="C55" s="100"/>
      <c r="D55" s="173">
        <f>D56</f>
        <v>360600</v>
      </c>
    </row>
    <row r="56" spans="1:4" ht="51.75" customHeight="1">
      <c r="A56" s="98" t="s">
        <v>797</v>
      </c>
      <c r="B56" s="262" t="s">
        <v>798</v>
      </c>
      <c r="C56" s="100">
        <v>500</v>
      </c>
      <c r="D56" s="173">
        <v>360600</v>
      </c>
    </row>
    <row r="57" spans="1:4" ht="27.75" customHeight="1">
      <c r="A57" s="108" t="s">
        <v>390</v>
      </c>
      <c r="B57" s="104" t="s">
        <v>383</v>
      </c>
      <c r="C57" s="264"/>
      <c r="D57" s="172">
        <f t="shared" ref="D57" si="8">D58+D62</f>
        <v>1330000</v>
      </c>
    </row>
    <row r="58" spans="1:4" ht="27" customHeight="1">
      <c r="A58" s="34" t="s">
        <v>391</v>
      </c>
      <c r="B58" s="99" t="s">
        <v>384</v>
      </c>
      <c r="C58" s="264"/>
      <c r="D58" s="173">
        <f t="shared" ref="D58" si="9">D59</f>
        <v>830000</v>
      </c>
    </row>
    <row r="59" spans="1:4" ht="28.5" customHeight="1">
      <c r="A59" s="34" t="s">
        <v>124</v>
      </c>
      <c r="B59" s="99" t="s">
        <v>385</v>
      </c>
      <c r="C59" s="264"/>
      <c r="D59" s="173">
        <f t="shared" ref="D59" si="10">D60+D61</f>
        <v>830000</v>
      </c>
    </row>
    <row r="60" spans="1:4" ht="42" customHeight="1">
      <c r="A60" s="34" t="s">
        <v>392</v>
      </c>
      <c r="B60" s="99" t="s">
        <v>386</v>
      </c>
      <c r="C60" s="264">
        <v>200</v>
      </c>
      <c r="D60" s="173">
        <v>630000</v>
      </c>
    </row>
    <row r="61" spans="1:4" ht="41.25" customHeight="1">
      <c r="A61" s="119" t="s">
        <v>394</v>
      </c>
      <c r="B61" s="262" t="s">
        <v>393</v>
      </c>
      <c r="C61" s="264">
        <v>200</v>
      </c>
      <c r="D61" s="173">
        <v>200000</v>
      </c>
    </row>
    <row r="62" spans="1:4" ht="26.25" customHeight="1">
      <c r="A62" s="98" t="s">
        <v>125</v>
      </c>
      <c r="B62" s="99" t="s">
        <v>387</v>
      </c>
      <c r="C62" s="264"/>
      <c r="D62" s="173">
        <f t="shared" ref="D62" si="11">D63</f>
        <v>500000</v>
      </c>
    </row>
    <row r="63" spans="1:4" ht="28.5" customHeight="1">
      <c r="A63" s="34" t="s">
        <v>126</v>
      </c>
      <c r="B63" s="99" t="s">
        <v>388</v>
      </c>
      <c r="C63" s="264"/>
      <c r="D63" s="173">
        <f t="shared" ref="D63" si="12">D64+D65</f>
        <v>500000</v>
      </c>
    </row>
    <row r="64" spans="1:4" ht="26.25" customHeight="1">
      <c r="A64" s="34" t="s">
        <v>487</v>
      </c>
      <c r="B64" s="99" t="s">
        <v>488</v>
      </c>
      <c r="C64" s="264">
        <v>200</v>
      </c>
      <c r="D64" s="173">
        <v>40000</v>
      </c>
    </row>
    <row r="65" spans="1:4" ht="41.25" customHeight="1">
      <c r="A65" s="98" t="s">
        <v>170</v>
      </c>
      <c r="B65" s="99" t="s">
        <v>389</v>
      </c>
      <c r="C65" s="264">
        <v>200</v>
      </c>
      <c r="D65" s="173">
        <v>460000</v>
      </c>
    </row>
    <row r="66" spans="1:4" ht="30" customHeight="1">
      <c r="A66" s="214" t="s">
        <v>635</v>
      </c>
      <c r="B66" s="104" t="s">
        <v>638</v>
      </c>
      <c r="C66" s="266"/>
      <c r="D66" s="172">
        <f>D67</f>
        <v>40000</v>
      </c>
    </row>
    <row r="67" spans="1:4" ht="29.25" customHeight="1">
      <c r="A67" s="106" t="s">
        <v>636</v>
      </c>
      <c r="B67" s="99" t="s">
        <v>639</v>
      </c>
      <c r="C67" s="264"/>
      <c r="D67" s="173">
        <f t="shared" ref="D67" si="13">D68</f>
        <v>40000</v>
      </c>
    </row>
    <row r="68" spans="1:4" ht="21" customHeight="1">
      <c r="A68" s="106" t="s">
        <v>637</v>
      </c>
      <c r="B68" s="99" t="s">
        <v>640</v>
      </c>
      <c r="C68" s="264"/>
      <c r="D68" s="173">
        <f>D69</f>
        <v>40000</v>
      </c>
    </row>
    <row r="69" spans="1:4" ht="42.75" customHeight="1">
      <c r="A69" s="106" t="s">
        <v>804</v>
      </c>
      <c r="B69" s="99" t="s">
        <v>641</v>
      </c>
      <c r="C69" s="264">
        <v>200</v>
      </c>
      <c r="D69" s="173">
        <v>40000</v>
      </c>
    </row>
    <row r="70" spans="1:4" ht="39.75" customHeight="1">
      <c r="A70" s="120" t="s">
        <v>235</v>
      </c>
      <c r="B70" s="104" t="s">
        <v>395</v>
      </c>
      <c r="C70" s="266"/>
      <c r="D70" s="172">
        <f>D75+D71</f>
        <v>1637000</v>
      </c>
    </row>
    <row r="71" spans="1:4" ht="24" customHeight="1">
      <c r="A71" s="98" t="s">
        <v>350</v>
      </c>
      <c r="B71" s="99" t="s">
        <v>396</v>
      </c>
      <c r="C71" s="264"/>
      <c r="D71" s="173">
        <f t="shared" ref="D71" si="14">D72</f>
        <v>938000</v>
      </c>
    </row>
    <row r="72" spans="1:4" ht="28.5" customHeight="1">
      <c r="A72" s="98" t="s">
        <v>351</v>
      </c>
      <c r="B72" s="99" t="s">
        <v>397</v>
      </c>
      <c r="C72" s="264"/>
      <c r="D72" s="173">
        <f>D73+D74</f>
        <v>938000</v>
      </c>
    </row>
    <row r="73" spans="1:4" ht="38.25" customHeight="1">
      <c r="A73" s="98" t="s">
        <v>489</v>
      </c>
      <c r="B73" s="99" t="s">
        <v>398</v>
      </c>
      <c r="C73" s="264">
        <v>200</v>
      </c>
      <c r="D73" s="173">
        <v>763000</v>
      </c>
    </row>
    <row r="74" spans="1:4" ht="29.25" customHeight="1">
      <c r="A74" s="106" t="s">
        <v>631</v>
      </c>
      <c r="B74" s="99" t="s">
        <v>801</v>
      </c>
      <c r="C74" s="264">
        <v>200</v>
      </c>
      <c r="D74" s="173">
        <v>175000</v>
      </c>
    </row>
    <row r="75" spans="1:4" ht="28.5" customHeight="1">
      <c r="A75" s="98" t="s">
        <v>236</v>
      </c>
      <c r="B75" s="99" t="s">
        <v>532</v>
      </c>
      <c r="C75" s="264"/>
      <c r="D75" s="173">
        <f t="shared" ref="D75" si="15">D76</f>
        <v>699000</v>
      </c>
    </row>
    <row r="76" spans="1:4" ht="23.25" customHeight="1">
      <c r="A76" s="98" t="s">
        <v>237</v>
      </c>
      <c r="B76" s="99" t="s">
        <v>533</v>
      </c>
      <c r="C76" s="264"/>
      <c r="D76" s="173">
        <f>D77+D78</f>
        <v>699000</v>
      </c>
    </row>
    <row r="77" spans="1:4" ht="24.75" customHeight="1">
      <c r="A77" s="98" t="s">
        <v>250</v>
      </c>
      <c r="B77" s="99" t="s">
        <v>399</v>
      </c>
      <c r="C77" s="264">
        <v>200</v>
      </c>
      <c r="D77" s="173">
        <v>550000</v>
      </c>
    </row>
    <row r="78" spans="1:4" ht="24.75" customHeight="1">
      <c r="A78" s="98" t="s">
        <v>802</v>
      </c>
      <c r="B78" s="262" t="s">
        <v>805</v>
      </c>
      <c r="C78" s="264">
        <v>200</v>
      </c>
      <c r="D78" s="173">
        <v>149000</v>
      </c>
    </row>
    <row r="79" spans="1:4" ht="24.75" customHeight="1">
      <c r="A79" s="120" t="s">
        <v>642</v>
      </c>
      <c r="B79" s="104" t="s">
        <v>645</v>
      </c>
      <c r="C79" s="266"/>
      <c r="D79" s="172">
        <f>D80</f>
        <v>10000</v>
      </c>
    </row>
    <row r="80" spans="1:4" ht="17.25" customHeight="1">
      <c r="A80" s="106" t="s">
        <v>643</v>
      </c>
      <c r="B80" s="99" t="s">
        <v>646</v>
      </c>
      <c r="C80" s="264"/>
      <c r="D80" s="173">
        <f t="shared" ref="D80" si="16">D81</f>
        <v>10000</v>
      </c>
    </row>
    <row r="81" spans="1:4" ht="18.75" customHeight="1">
      <c r="A81" s="106" t="s">
        <v>644</v>
      </c>
      <c r="B81" s="99" t="s">
        <v>647</v>
      </c>
      <c r="C81" s="264"/>
      <c r="D81" s="173">
        <f>D82</f>
        <v>10000</v>
      </c>
    </row>
    <row r="82" spans="1:4" ht="24.75" customHeight="1">
      <c r="A82" s="106" t="s">
        <v>803</v>
      </c>
      <c r="B82" s="99" t="s">
        <v>648</v>
      </c>
      <c r="C82" s="264">
        <v>200</v>
      </c>
      <c r="D82" s="173">
        <v>10000</v>
      </c>
    </row>
    <row r="83" spans="1:4" ht="29.25" customHeight="1">
      <c r="A83" s="108" t="s">
        <v>552</v>
      </c>
      <c r="B83" s="109">
        <v>1100000000</v>
      </c>
      <c r="C83" s="266"/>
      <c r="D83" s="172">
        <f t="shared" ref="D83:D84" si="17">D84</f>
        <v>621509.55000000005</v>
      </c>
    </row>
    <row r="84" spans="1:4" ht="30.75" customHeight="1">
      <c r="A84" s="34" t="s">
        <v>828</v>
      </c>
      <c r="B84" s="99" t="s">
        <v>400</v>
      </c>
      <c r="C84" s="264"/>
      <c r="D84" s="173">
        <f t="shared" si="17"/>
        <v>621509.55000000005</v>
      </c>
    </row>
    <row r="85" spans="1:4" ht="27.75" customHeight="1">
      <c r="A85" s="96" t="s">
        <v>127</v>
      </c>
      <c r="B85" s="99" t="s">
        <v>401</v>
      </c>
      <c r="C85" s="264"/>
      <c r="D85" s="173">
        <f t="shared" ref="D85" si="18">D86+D88+D89+D87</f>
        <v>621509.55000000005</v>
      </c>
    </row>
    <row r="86" spans="1:4" ht="40.5" customHeight="1">
      <c r="A86" s="34" t="s">
        <v>829</v>
      </c>
      <c r="B86" s="97">
        <v>1110100310</v>
      </c>
      <c r="C86" s="264">
        <v>200</v>
      </c>
      <c r="D86" s="173">
        <v>130000</v>
      </c>
    </row>
    <row r="87" spans="1:4" ht="38.25">
      <c r="A87" s="34" t="s">
        <v>830</v>
      </c>
      <c r="B87" s="97">
        <v>1110100310</v>
      </c>
      <c r="C87" s="264">
        <v>600</v>
      </c>
      <c r="D87" s="173">
        <v>100000</v>
      </c>
    </row>
    <row r="88" spans="1:4" ht="66.75" customHeight="1">
      <c r="A88" s="98" t="s">
        <v>128</v>
      </c>
      <c r="B88" s="33">
        <v>1110180360</v>
      </c>
      <c r="C88" s="264">
        <v>100</v>
      </c>
      <c r="D88" s="173">
        <v>341800</v>
      </c>
    </row>
    <row r="89" spans="1:4" ht="38.25">
      <c r="A89" s="98" t="s">
        <v>171</v>
      </c>
      <c r="B89" s="33">
        <v>1110180360</v>
      </c>
      <c r="C89" s="264">
        <v>200</v>
      </c>
      <c r="D89" s="173">
        <v>49709.55</v>
      </c>
    </row>
    <row r="90" spans="1:4" ht="25.5">
      <c r="A90" s="120" t="s">
        <v>73</v>
      </c>
      <c r="B90" s="109">
        <v>1200000000</v>
      </c>
      <c r="C90" s="266"/>
      <c r="D90" s="172">
        <f t="shared" ref="D90:D91" si="19">D91</f>
        <v>200000</v>
      </c>
    </row>
    <row r="91" spans="1:4" ht="27.75" customHeight="1">
      <c r="A91" s="98" t="s">
        <v>129</v>
      </c>
      <c r="B91" s="97">
        <v>1210000000</v>
      </c>
      <c r="C91" s="264"/>
      <c r="D91" s="173">
        <f t="shared" si="19"/>
        <v>200000</v>
      </c>
    </row>
    <row r="92" spans="1:4" ht="15">
      <c r="A92" s="107" t="s">
        <v>130</v>
      </c>
      <c r="B92" s="97">
        <v>1210100000</v>
      </c>
      <c r="C92" s="264"/>
      <c r="D92" s="173">
        <f>D93+D95+D97+D96+D94+D98</f>
        <v>200000</v>
      </c>
    </row>
    <row r="93" spans="1:4" ht="26.25" customHeight="1">
      <c r="A93" s="98" t="s">
        <v>402</v>
      </c>
      <c r="B93" s="97">
        <v>1210100500</v>
      </c>
      <c r="C93" s="264">
        <v>200</v>
      </c>
      <c r="D93" s="173">
        <v>10000</v>
      </c>
    </row>
    <row r="94" spans="1:4" ht="40.5" customHeight="1">
      <c r="A94" s="98" t="s">
        <v>539</v>
      </c>
      <c r="B94" s="97">
        <v>1210100500</v>
      </c>
      <c r="C94" s="264">
        <v>600</v>
      </c>
      <c r="D94" s="173">
        <v>10000</v>
      </c>
    </row>
    <row r="95" spans="1:4" ht="25.5">
      <c r="A95" s="98" t="s">
        <v>172</v>
      </c>
      <c r="B95" s="33">
        <v>1210100510</v>
      </c>
      <c r="C95" s="264">
        <v>200</v>
      </c>
      <c r="D95" s="173">
        <v>150000</v>
      </c>
    </row>
    <row r="96" spans="1:4" ht="38.25" customHeight="1">
      <c r="A96" s="98" t="s">
        <v>526</v>
      </c>
      <c r="B96" s="33">
        <v>1210100510</v>
      </c>
      <c r="C96" s="264">
        <v>600</v>
      </c>
      <c r="D96" s="173">
        <v>20000</v>
      </c>
    </row>
    <row r="97" spans="1:4" ht="41.25" customHeight="1">
      <c r="A97" s="98" t="s">
        <v>353</v>
      </c>
      <c r="B97" s="33">
        <v>1210100520</v>
      </c>
      <c r="C97" s="264">
        <v>200</v>
      </c>
      <c r="D97" s="173"/>
    </row>
    <row r="98" spans="1:4" ht="42" customHeight="1">
      <c r="A98" s="210" t="s">
        <v>540</v>
      </c>
      <c r="B98" s="33">
        <v>1210100520</v>
      </c>
      <c r="C98" s="264">
        <v>600</v>
      </c>
      <c r="D98" s="173">
        <v>10000</v>
      </c>
    </row>
    <row r="99" spans="1:4" ht="25.5">
      <c r="A99" s="120" t="s">
        <v>147</v>
      </c>
      <c r="B99" s="109">
        <v>1400000000</v>
      </c>
      <c r="C99" s="266"/>
      <c r="D99" s="172">
        <f t="shared" ref="D99:D100" si="20">D100</f>
        <v>50000</v>
      </c>
    </row>
    <row r="100" spans="1:4" ht="38.25">
      <c r="A100" s="98" t="s">
        <v>148</v>
      </c>
      <c r="B100" s="33">
        <v>1410000000</v>
      </c>
      <c r="C100" s="264"/>
      <c r="D100" s="173">
        <f t="shared" si="20"/>
        <v>50000</v>
      </c>
    </row>
    <row r="101" spans="1:4" ht="15">
      <c r="A101" s="98" t="s">
        <v>149</v>
      </c>
      <c r="B101" s="33">
        <v>1410100000</v>
      </c>
      <c r="C101" s="264"/>
      <c r="D101" s="173">
        <f t="shared" ref="D101" si="21">D102+D103</f>
        <v>50000</v>
      </c>
    </row>
    <row r="102" spans="1:4" ht="25.5">
      <c r="A102" s="98" t="s">
        <v>173</v>
      </c>
      <c r="B102" s="33">
        <v>1410100700</v>
      </c>
      <c r="C102" s="264">
        <v>200</v>
      </c>
      <c r="D102" s="173">
        <v>20000</v>
      </c>
    </row>
    <row r="103" spans="1:4" ht="38.25">
      <c r="A103" s="98" t="s">
        <v>174</v>
      </c>
      <c r="B103" s="33">
        <v>1410100710</v>
      </c>
      <c r="C103" s="264">
        <v>200</v>
      </c>
      <c r="D103" s="173">
        <v>30000</v>
      </c>
    </row>
    <row r="104" spans="1:4" ht="25.5">
      <c r="A104" s="120" t="s">
        <v>198</v>
      </c>
      <c r="B104" s="109">
        <v>1600000000</v>
      </c>
      <c r="C104" s="264"/>
      <c r="D104" s="172">
        <f t="shared" ref="D104:D105" si="22">D105</f>
        <v>500000</v>
      </c>
    </row>
    <row r="105" spans="1:4" ht="25.5">
      <c r="A105" s="98" t="s">
        <v>199</v>
      </c>
      <c r="B105" s="33">
        <v>1620000000</v>
      </c>
      <c r="C105" s="264"/>
      <c r="D105" s="173">
        <f t="shared" si="22"/>
        <v>500000</v>
      </c>
    </row>
    <row r="106" spans="1:4" ht="25.5">
      <c r="A106" s="98" t="s">
        <v>200</v>
      </c>
      <c r="B106" s="33">
        <v>1620100000</v>
      </c>
      <c r="C106" s="264"/>
      <c r="D106" s="173">
        <f>D107</f>
        <v>500000</v>
      </c>
    </row>
    <row r="107" spans="1:4" ht="77.25" customHeight="1">
      <c r="A107" s="32" t="s">
        <v>201</v>
      </c>
      <c r="B107" s="33">
        <v>1620120300</v>
      </c>
      <c r="C107" s="264">
        <v>200</v>
      </c>
      <c r="D107" s="173">
        <v>500000</v>
      </c>
    </row>
    <row r="108" spans="1:4" ht="38.25">
      <c r="A108" s="120" t="s">
        <v>202</v>
      </c>
      <c r="B108" s="109">
        <v>1700000000</v>
      </c>
      <c r="C108" s="266"/>
      <c r="D108" s="172">
        <f>D109+D112</f>
        <v>5485403.1600000001</v>
      </c>
    </row>
    <row r="109" spans="1:4" ht="39" customHeight="1">
      <c r="A109" s="98" t="s">
        <v>203</v>
      </c>
      <c r="B109" s="33">
        <v>1710000000</v>
      </c>
      <c r="C109" s="264"/>
      <c r="D109" s="173">
        <f t="shared" ref="D109" si="23">D110</f>
        <v>2303000</v>
      </c>
    </row>
    <row r="110" spans="1:4" ht="25.5">
      <c r="A110" s="34" t="s">
        <v>204</v>
      </c>
      <c r="B110" s="33">
        <v>1710100000</v>
      </c>
      <c r="C110" s="264"/>
      <c r="D110" s="173">
        <f>D111</f>
        <v>2303000</v>
      </c>
    </row>
    <row r="111" spans="1:4" ht="44.25" customHeight="1">
      <c r="A111" s="32" t="s">
        <v>806</v>
      </c>
      <c r="B111" s="33">
        <v>1710108010</v>
      </c>
      <c r="C111" s="264">
        <v>500</v>
      </c>
      <c r="D111" s="173">
        <v>2303000</v>
      </c>
    </row>
    <row r="112" spans="1:4" ht="39.75" customHeight="1">
      <c r="A112" s="32" t="s">
        <v>205</v>
      </c>
      <c r="B112" s="33">
        <v>1720000000</v>
      </c>
      <c r="C112" s="264"/>
      <c r="D112" s="173">
        <f t="shared" ref="D112" si="24">D113</f>
        <v>3182403.16</v>
      </c>
    </row>
    <row r="113" spans="1:4" ht="25.5">
      <c r="A113" s="34" t="s">
        <v>206</v>
      </c>
      <c r="B113" s="33">
        <v>1720100000</v>
      </c>
      <c r="C113" s="264"/>
      <c r="D113" s="173">
        <f>D114</f>
        <v>3182403.16</v>
      </c>
    </row>
    <row r="114" spans="1:4" ht="51">
      <c r="A114" s="32" t="s">
        <v>219</v>
      </c>
      <c r="B114" s="97">
        <v>1720120410</v>
      </c>
      <c r="C114" s="264">
        <v>200</v>
      </c>
      <c r="D114" s="173">
        <v>3182403.16</v>
      </c>
    </row>
    <row r="115" spans="1:4" ht="25.5">
      <c r="A115" s="120" t="s">
        <v>807</v>
      </c>
      <c r="B115" s="109">
        <v>2000000000</v>
      </c>
      <c r="C115" s="264"/>
      <c r="D115" s="172">
        <f>D116</f>
        <v>30000</v>
      </c>
    </row>
    <row r="116" spans="1:4" ht="25.5">
      <c r="A116" s="98" t="s">
        <v>808</v>
      </c>
      <c r="B116" s="33">
        <v>2010000000</v>
      </c>
      <c r="C116" s="264"/>
      <c r="D116" s="173">
        <f>D117</f>
        <v>30000</v>
      </c>
    </row>
    <row r="117" spans="1:4" ht="25.5">
      <c r="A117" s="98" t="s">
        <v>809</v>
      </c>
      <c r="B117" s="33">
        <v>2010100000</v>
      </c>
      <c r="C117" s="264"/>
      <c r="D117" s="173">
        <f>D118</f>
        <v>30000</v>
      </c>
    </row>
    <row r="118" spans="1:4" ht="38.25">
      <c r="A118" s="98" t="s">
        <v>810</v>
      </c>
      <c r="B118" s="33">
        <v>2010100940</v>
      </c>
      <c r="C118" s="264">
        <v>200</v>
      </c>
      <c r="D118" s="173">
        <v>30000</v>
      </c>
    </row>
    <row r="119" spans="1:4" ht="25.5">
      <c r="A119" s="103" t="s">
        <v>873</v>
      </c>
      <c r="B119" s="110" t="s">
        <v>678</v>
      </c>
      <c r="C119" s="33"/>
      <c r="D119" s="172">
        <f>D120+D128+D137+D141+D162+D170+D181+D186+D191</f>
        <v>131339727.69</v>
      </c>
    </row>
    <row r="120" spans="1:4" ht="14.25">
      <c r="A120" s="103" t="s">
        <v>81</v>
      </c>
      <c r="B120" s="110" t="s">
        <v>679</v>
      </c>
      <c r="C120" s="109"/>
      <c r="D120" s="172">
        <f>D121+D125</f>
        <v>6542600</v>
      </c>
    </row>
    <row r="121" spans="1:4" ht="25.5">
      <c r="A121" s="106" t="s">
        <v>83</v>
      </c>
      <c r="B121" s="262" t="s">
        <v>680</v>
      </c>
      <c r="C121" s="97"/>
      <c r="D121" s="173">
        <f>D122+D123+D124</f>
        <v>6447500</v>
      </c>
    </row>
    <row r="122" spans="1:4" ht="27" customHeight="1">
      <c r="A122" s="34" t="s">
        <v>874</v>
      </c>
      <c r="B122" s="262" t="s">
        <v>681</v>
      </c>
      <c r="C122" s="264">
        <v>200</v>
      </c>
      <c r="D122" s="173">
        <v>1552100</v>
      </c>
    </row>
    <row r="123" spans="1:4" ht="38.25">
      <c r="A123" s="34" t="s">
        <v>875</v>
      </c>
      <c r="B123" s="262" t="s">
        <v>681</v>
      </c>
      <c r="C123" s="264">
        <v>600</v>
      </c>
      <c r="D123" s="173">
        <v>4080000</v>
      </c>
    </row>
    <row r="124" spans="1:4" ht="38.25">
      <c r="A124" s="98" t="s">
        <v>876</v>
      </c>
      <c r="B124" s="262" t="s">
        <v>682</v>
      </c>
      <c r="C124" s="264">
        <v>200</v>
      </c>
      <c r="D124" s="173">
        <v>815400</v>
      </c>
    </row>
    <row r="125" spans="1:4" ht="15">
      <c r="A125" s="34" t="s">
        <v>91</v>
      </c>
      <c r="B125" s="262" t="s">
        <v>683</v>
      </c>
      <c r="C125" s="264"/>
      <c r="D125" s="173">
        <f>D126+D127</f>
        <v>95100</v>
      </c>
    </row>
    <row r="126" spans="1:4" ht="25.5">
      <c r="A126" s="34" t="s">
        <v>157</v>
      </c>
      <c r="B126" s="262" t="s">
        <v>684</v>
      </c>
      <c r="C126" s="100">
        <v>200</v>
      </c>
      <c r="D126" s="173">
        <v>45100</v>
      </c>
    </row>
    <row r="127" spans="1:4" ht="25.5">
      <c r="A127" s="34" t="s">
        <v>811</v>
      </c>
      <c r="B127" s="262" t="s">
        <v>684</v>
      </c>
      <c r="C127" s="100">
        <v>300</v>
      </c>
      <c r="D127" s="173">
        <v>50000</v>
      </c>
    </row>
    <row r="128" spans="1:4" ht="25.5">
      <c r="A128" s="111" t="s">
        <v>92</v>
      </c>
      <c r="B128" s="104" t="s">
        <v>685</v>
      </c>
      <c r="C128" s="100"/>
      <c r="D128" s="172">
        <f t="shared" ref="D128" si="25">D129</f>
        <v>2498144.13</v>
      </c>
    </row>
    <row r="129" spans="1:4" ht="25.5">
      <c r="A129" s="34" t="s">
        <v>93</v>
      </c>
      <c r="B129" s="262" t="s">
        <v>686</v>
      </c>
      <c r="C129" s="100"/>
      <c r="D129" s="173">
        <f>SUM(D132:D136)+D130+D131</f>
        <v>2498144.13</v>
      </c>
    </row>
    <row r="130" spans="1:4" ht="38.25">
      <c r="A130" s="34" t="s">
        <v>673</v>
      </c>
      <c r="B130" s="262" t="s">
        <v>702</v>
      </c>
      <c r="C130" s="100">
        <v>200</v>
      </c>
      <c r="D130" s="173">
        <v>465100</v>
      </c>
    </row>
    <row r="131" spans="1:4" ht="38.25">
      <c r="A131" s="34" t="s">
        <v>674</v>
      </c>
      <c r="B131" s="262" t="s">
        <v>702</v>
      </c>
      <c r="C131" s="100">
        <v>600</v>
      </c>
      <c r="D131" s="173">
        <v>1297400</v>
      </c>
    </row>
    <row r="132" spans="1:4" ht="63.75">
      <c r="A132" s="96" t="s">
        <v>158</v>
      </c>
      <c r="B132" s="262" t="s">
        <v>687</v>
      </c>
      <c r="C132" s="264">
        <v>200</v>
      </c>
      <c r="D132" s="173">
        <v>72690</v>
      </c>
    </row>
    <row r="133" spans="1:4" ht="63.75">
      <c r="A133" s="96" t="s">
        <v>650</v>
      </c>
      <c r="B133" s="262" t="s">
        <v>687</v>
      </c>
      <c r="C133" s="263">
        <v>600</v>
      </c>
      <c r="D133" s="265">
        <v>36345</v>
      </c>
    </row>
    <row r="134" spans="1:4">
      <c r="A134" s="329" t="s">
        <v>355</v>
      </c>
      <c r="B134" s="331" t="s">
        <v>688</v>
      </c>
      <c r="C134" s="333">
        <v>200</v>
      </c>
      <c r="D134" s="335">
        <v>24841</v>
      </c>
    </row>
    <row r="135" spans="1:4" ht="78" customHeight="1">
      <c r="A135" s="330"/>
      <c r="B135" s="332"/>
      <c r="C135" s="334"/>
      <c r="D135" s="336"/>
    </row>
    <row r="136" spans="1:4" ht="63.75">
      <c r="A136" s="98" t="s">
        <v>356</v>
      </c>
      <c r="B136" s="262" t="s">
        <v>689</v>
      </c>
      <c r="C136" s="264">
        <v>300</v>
      </c>
      <c r="D136" s="173">
        <v>601768.13</v>
      </c>
    </row>
    <row r="137" spans="1:4" ht="14.25">
      <c r="A137" s="108" t="s">
        <v>141</v>
      </c>
      <c r="B137" s="104" t="s">
        <v>690</v>
      </c>
      <c r="C137" s="112"/>
      <c r="D137" s="172">
        <f t="shared" ref="D137" si="26">D138</f>
        <v>476400</v>
      </c>
    </row>
    <row r="138" spans="1:4" ht="15">
      <c r="A138" s="34" t="s">
        <v>142</v>
      </c>
      <c r="B138" s="262" t="s">
        <v>691</v>
      </c>
      <c r="C138" s="264"/>
      <c r="D138" s="173">
        <f t="shared" ref="D138" si="27">D139+D140</f>
        <v>476400</v>
      </c>
    </row>
    <row r="139" spans="1:4" ht="38.25">
      <c r="A139" s="34" t="s">
        <v>159</v>
      </c>
      <c r="B139" s="262" t="s">
        <v>692</v>
      </c>
      <c r="C139" s="264">
        <v>200</v>
      </c>
      <c r="D139" s="173">
        <v>436400</v>
      </c>
    </row>
    <row r="140" spans="1:4" ht="38.25">
      <c r="A140" s="34" t="s">
        <v>143</v>
      </c>
      <c r="B140" s="262" t="s">
        <v>692</v>
      </c>
      <c r="C140" s="264">
        <v>600</v>
      </c>
      <c r="D140" s="173">
        <v>40000</v>
      </c>
    </row>
    <row r="141" spans="1:4" ht="14.25">
      <c r="A141" s="108" t="s">
        <v>94</v>
      </c>
      <c r="B141" s="104" t="s">
        <v>693</v>
      </c>
      <c r="C141" s="264"/>
      <c r="D141" s="172">
        <f t="shared" ref="D141" si="28">D142+D150</f>
        <v>49024514</v>
      </c>
    </row>
    <row r="142" spans="1:4" ht="15">
      <c r="A142" s="34" t="s">
        <v>95</v>
      </c>
      <c r="B142" s="262" t="s">
        <v>694</v>
      </c>
      <c r="C142" s="264"/>
      <c r="D142" s="173">
        <f>D143+D144+D145+D146+D147+D148+D149</f>
        <v>9123596</v>
      </c>
    </row>
    <row r="143" spans="1:4" ht="51">
      <c r="A143" s="34" t="s">
        <v>84</v>
      </c>
      <c r="B143" s="262" t="s">
        <v>695</v>
      </c>
      <c r="C143" s="264">
        <v>100</v>
      </c>
      <c r="D143" s="173">
        <v>1914600</v>
      </c>
    </row>
    <row r="144" spans="1:4" ht="38.25">
      <c r="A144" s="34" t="s">
        <v>160</v>
      </c>
      <c r="B144" s="261" t="s">
        <v>695</v>
      </c>
      <c r="C144" s="264">
        <v>200</v>
      </c>
      <c r="D144" s="173">
        <v>3425100</v>
      </c>
    </row>
    <row r="145" spans="1:4" ht="25.5">
      <c r="A145" s="34" t="s">
        <v>85</v>
      </c>
      <c r="B145" s="262" t="s">
        <v>695</v>
      </c>
      <c r="C145" s="264">
        <v>800</v>
      </c>
      <c r="D145" s="173">
        <v>188800</v>
      </c>
    </row>
    <row r="146" spans="1:4" ht="29.25" customHeight="1">
      <c r="A146" s="34" t="s">
        <v>161</v>
      </c>
      <c r="B146" s="262" t="s">
        <v>696</v>
      </c>
      <c r="C146" s="264">
        <v>200</v>
      </c>
      <c r="D146" s="173">
        <v>1413400</v>
      </c>
    </row>
    <row r="147" spans="1:4" ht="25.5">
      <c r="A147" s="34" t="s">
        <v>162</v>
      </c>
      <c r="B147" s="262" t="s">
        <v>697</v>
      </c>
      <c r="C147" s="264">
        <v>200</v>
      </c>
      <c r="D147" s="173">
        <v>1371500</v>
      </c>
    </row>
    <row r="148" spans="1:4" ht="51">
      <c r="A148" s="105" t="s">
        <v>618</v>
      </c>
      <c r="B148" s="262" t="s">
        <v>698</v>
      </c>
      <c r="C148" s="264">
        <v>100</v>
      </c>
      <c r="D148" s="173">
        <v>600594</v>
      </c>
    </row>
    <row r="149" spans="1:4" ht="51">
      <c r="A149" s="105" t="s">
        <v>619</v>
      </c>
      <c r="B149" s="262" t="s">
        <v>699</v>
      </c>
      <c r="C149" s="264">
        <v>100</v>
      </c>
      <c r="D149" s="173">
        <v>209602</v>
      </c>
    </row>
    <row r="150" spans="1:4" ht="15">
      <c r="A150" s="34" t="s">
        <v>96</v>
      </c>
      <c r="B150" s="262" t="s">
        <v>700</v>
      </c>
      <c r="C150" s="264"/>
      <c r="D150" s="173">
        <f>D151+D152+D153+D154+D155+D156+D157+D158+D159+D160+D161</f>
        <v>39900918</v>
      </c>
    </row>
    <row r="151" spans="1:4" ht="63.75">
      <c r="A151" s="34" t="s">
        <v>86</v>
      </c>
      <c r="B151" s="261" t="s">
        <v>701</v>
      </c>
      <c r="C151" s="263">
        <v>100</v>
      </c>
      <c r="D151" s="173">
        <v>908000</v>
      </c>
    </row>
    <row r="152" spans="1:4" ht="38.25">
      <c r="A152" s="106" t="s">
        <v>163</v>
      </c>
      <c r="B152" s="261" t="s">
        <v>701</v>
      </c>
      <c r="C152" s="264">
        <v>200</v>
      </c>
      <c r="D152" s="173">
        <v>10523490</v>
      </c>
    </row>
    <row r="153" spans="1:4" ht="45" customHeight="1">
      <c r="A153" s="106" t="s">
        <v>87</v>
      </c>
      <c r="B153" s="261" t="s">
        <v>701</v>
      </c>
      <c r="C153" s="264">
        <v>600</v>
      </c>
      <c r="D153" s="173">
        <v>17078100</v>
      </c>
    </row>
    <row r="154" spans="1:4" ht="30" customHeight="1">
      <c r="A154" s="106" t="s">
        <v>88</v>
      </c>
      <c r="B154" s="261" t="s">
        <v>701</v>
      </c>
      <c r="C154" s="264">
        <v>800</v>
      </c>
      <c r="D154" s="173">
        <v>651200</v>
      </c>
    </row>
    <row r="155" spans="1:4" ht="51">
      <c r="A155" s="34" t="s">
        <v>89</v>
      </c>
      <c r="B155" s="262" t="s">
        <v>703</v>
      </c>
      <c r="C155" s="264">
        <v>100</v>
      </c>
      <c r="D155" s="173">
        <v>6819300</v>
      </c>
    </row>
    <row r="156" spans="1:4" ht="25.5">
      <c r="A156" s="106" t="s">
        <v>164</v>
      </c>
      <c r="B156" s="262" t="s">
        <v>703</v>
      </c>
      <c r="C156" s="264">
        <v>200</v>
      </c>
      <c r="D156" s="173">
        <v>1488500</v>
      </c>
    </row>
    <row r="157" spans="1:4" ht="15">
      <c r="A157" s="106" t="s">
        <v>90</v>
      </c>
      <c r="B157" s="262" t="s">
        <v>703</v>
      </c>
      <c r="C157" s="264">
        <v>800</v>
      </c>
      <c r="D157" s="173">
        <v>5800</v>
      </c>
    </row>
    <row r="158" spans="1:4" ht="31.5" customHeight="1">
      <c r="A158" s="34" t="s">
        <v>161</v>
      </c>
      <c r="B158" s="262" t="s">
        <v>704</v>
      </c>
      <c r="C158" s="264">
        <v>200</v>
      </c>
      <c r="D158" s="173">
        <v>803300</v>
      </c>
    </row>
    <row r="159" spans="1:4" ht="25.5">
      <c r="A159" s="34" t="s">
        <v>162</v>
      </c>
      <c r="B159" s="262" t="s">
        <v>705</v>
      </c>
      <c r="C159" s="264">
        <v>200</v>
      </c>
      <c r="D159" s="173">
        <v>814800</v>
      </c>
    </row>
    <row r="160" spans="1:4" ht="51">
      <c r="A160" s="105" t="s">
        <v>618</v>
      </c>
      <c r="B160" s="262" t="s">
        <v>706</v>
      </c>
      <c r="C160" s="264">
        <v>100</v>
      </c>
      <c r="D160" s="173">
        <v>43945</v>
      </c>
    </row>
    <row r="161" spans="1:4" ht="51">
      <c r="A161" s="105" t="s">
        <v>619</v>
      </c>
      <c r="B161" s="262" t="s">
        <v>707</v>
      </c>
      <c r="C161" s="264">
        <v>100</v>
      </c>
      <c r="D161" s="173">
        <v>764483</v>
      </c>
    </row>
    <row r="162" spans="1:4" ht="25.5">
      <c r="A162" s="113" t="s">
        <v>877</v>
      </c>
      <c r="B162" s="114" t="s">
        <v>708</v>
      </c>
      <c r="C162" s="264"/>
      <c r="D162" s="172">
        <f t="shared" ref="D162" si="29">D163+D166</f>
        <v>67026424.25</v>
      </c>
    </row>
    <row r="163" spans="1:4" ht="15">
      <c r="A163" s="34" t="s">
        <v>95</v>
      </c>
      <c r="B163" s="262" t="s">
        <v>709</v>
      </c>
      <c r="C163" s="264"/>
      <c r="D163" s="173">
        <f t="shared" ref="D163" si="30">D164+D165</f>
        <v>8339535</v>
      </c>
    </row>
    <row r="164" spans="1:4" ht="102">
      <c r="A164" s="34" t="s">
        <v>675</v>
      </c>
      <c r="B164" s="262" t="s">
        <v>710</v>
      </c>
      <c r="C164" s="264">
        <v>100</v>
      </c>
      <c r="D164" s="173">
        <v>8288939</v>
      </c>
    </row>
    <row r="165" spans="1:4" ht="76.5">
      <c r="A165" s="34" t="s">
        <v>659</v>
      </c>
      <c r="B165" s="262" t="s">
        <v>710</v>
      </c>
      <c r="C165" s="264">
        <v>200</v>
      </c>
      <c r="D165" s="173">
        <v>50596</v>
      </c>
    </row>
    <row r="166" spans="1:4" ht="15">
      <c r="A166" s="34" t="s">
        <v>98</v>
      </c>
      <c r="B166" s="262" t="s">
        <v>711</v>
      </c>
      <c r="C166" s="263"/>
      <c r="D166" s="173">
        <f t="shared" ref="D166" si="31">D167+D168+D169</f>
        <v>58686889.25</v>
      </c>
    </row>
    <row r="167" spans="1:4" ht="127.5">
      <c r="A167" s="34" t="s">
        <v>357</v>
      </c>
      <c r="B167" s="262" t="s">
        <v>712</v>
      </c>
      <c r="C167" s="264">
        <v>100</v>
      </c>
      <c r="D167" s="173">
        <v>15707320.75</v>
      </c>
    </row>
    <row r="168" spans="1:4" ht="102">
      <c r="A168" s="34" t="s">
        <v>660</v>
      </c>
      <c r="B168" s="262" t="s">
        <v>712</v>
      </c>
      <c r="C168" s="264">
        <v>200</v>
      </c>
      <c r="D168" s="173">
        <v>210401</v>
      </c>
    </row>
    <row r="169" spans="1:4" ht="102">
      <c r="A169" s="106" t="s">
        <v>661</v>
      </c>
      <c r="B169" s="262" t="s">
        <v>712</v>
      </c>
      <c r="C169" s="264">
        <v>600</v>
      </c>
      <c r="D169" s="173">
        <v>42769167.5</v>
      </c>
    </row>
    <row r="170" spans="1:4" ht="14.25">
      <c r="A170" s="111" t="s">
        <v>99</v>
      </c>
      <c r="B170" s="104" t="s">
        <v>713</v>
      </c>
      <c r="C170" s="264"/>
      <c r="D170" s="172">
        <f t="shared" ref="D170" si="32">D171</f>
        <v>4639345.3100000005</v>
      </c>
    </row>
    <row r="171" spans="1:4" ht="15">
      <c r="A171" s="34" t="s">
        <v>100</v>
      </c>
      <c r="B171" s="262" t="s">
        <v>714</v>
      </c>
      <c r="C171" s="264"/>
      <c r="D171" s="174">
        <f>D172+D173+D174+D175+D178+D179+D180+D176+D177</f>
        <v>4639345.3100000005</v>
      </c>
    </row>
    <row r="172" spans="1:4" ht="51">
      <c r="A172" s="34" t="s">
        <v>101</v>
      </c>
      <c r="B172" s="262" t="s">
        <v>715</v>
      </c>
      <c r="C172" s="264">
        <v>100</v>
      </c>
      <c r="D172" s="173">
        <v>2756233.03</v>
      </c>
    </row>
    <row r="173" spans="1:4" ht="28.5" customHeight="1">
      <c r="A173" s="34" t="s">
        <v>676</v>
      </c>
      <c r="B173" s="262" t="s">
        <v>715</v>
      </c>
      <c r="C173" s="264">
        <v>200</v>
      </c>
      <c r="D173" s="173">
        <v>489400</v>
      </c>
    </row>
    <row r="174" spans="1:4" ht="25.5">
      <c r="A174" s="34" t="s">
        <v>102</v>
      </c>
      <c r="B174" s="262" t="s">
        <v>715</v>
      </c>
      <c r="C174" s="264">
        <v>800</v>
      </c>
      <c r="D174" s="173">
        <v>96800</v>
      </c>
    </row>
    <row r="175" spans="1:4" ht="76.5">
      <c r="A175" s="34" t="s">
        <v>524</v>
      </c>
      <c r="B175" s="262" t="s">
        <v>716</v>
      </c>
      <c r="C175" s="264">
        <v>100</v>
      </c>
      <c r="D175" s="173">
        <v>2683.12</v>
      </c>
    </row>
    <row r="176" spans="1:4" ht="76.5">
      <c r="A176" s="105" t="s">
        <v>831</v>
      </c>
      <c r="B176" s="262" t="s">
        <v>717</v>
      </c>
      <c r="C176" s="264">
        <v>100</v>
      </c>
      <c r="D176" s="173">
        <v>698.85</v>
      </c>
    </row>
    <row r="177" spans="1:4" ht="76.5">
      <c r="A177" s="34" t="s">
        <v>657</v>
      </c>
      <c r="B177" s="262" t="s">
        <v>718</v>
      </c>
      <c r="C177" s="264">
        <v>100</v>
      </c>
      <c r="D177" s="173">
        <v>69185.899999999994</v>
      </c>
    </row>
    <row r="178" spans="1:4" ht="76.5">
      <c r="A178" s="34" t="s">
        <v>525</v>
      </c>
      <c r="B178" s="262" t="s">
        <v>719</v>
      </c>
      <c r="C178" s="264">
        <v>100</v>
      </c>
      <c r="D178" s="173">
        <v>265628.40999999997</v>
      </c>
    </row>
    <row r="179" spans="1:4" ht="51">
      <c r="A179" s="105" t="s">
        <v>618</v>
      </c>
      <c r="B179" s="262" t="s">
        <v>720</v>
      </c>
      <c r="C179" s="264">
        <v>100</v>
      </c>
      <c r="D179" s="173">
        <v>679081</v>
      </c>
    </row>
    <row r="180" spans="1:4" ht="51">
      <c r="A180" s="105" t="s">
        <v>619</v>
      </c>
      <c r="B180" s="262" t="s">
        <v>721</v>
      </c>
      <c r="C180" s="264">
        <v>100</v>
      </c>
      <c r="D180" s="173">
        <v>279635</v>
      </c>
    </row>
    <row r="181" spans="1:4" ht="14.25">
      <c r="A181" s="111" t="s">
        <v>103</v>
      </c>
      <c r="B181" s="104" t="s">
        <v>722</v>
      </c>
      <c r="C181" s="264"/>
      <c r="D181" s="172">
        <f t="shared" ref="D181" si="33">D182</f>
        <v>669900</v>
      </c>
    </row>
    <row r="182" spans="1:4" ht="15">
      <c r="A182" s="34" t="s">
        <v>104</v>
      </c>
      <c r="B182" s="262" t="s">
        <v>723</v>
      </c>
      <c r="C182" s="264"/>
      <c r="D182" s="173">
        <f>D183+D184+D185</f>
        <v>669900</v>
      </c>
    </row>
    <row r="183" spans="1:4" ht="51">
      <c r="A183" s="34" t="s">
        <v>822</v>
      </c>
      <c r="B183" s="262" t="s">
        <v>724</v>
      </c>
      <c r="C183" s="264">
        <v>600</v>
      </c>
      <c r="D183" s="173">
        <v>23100</v>
      </c>
    </row>
    <row r="184" spans="1:4" ht="38.25">
      <c r="A184" s="107" t="s">
        <v>187</v>
      </c>
      <c r="B184" s="262" t="s">
        <v>725</v>
      </c>
      <c r="C184" s="264">
        <v>200</v>
      </c>
      <c r="D184" s="173">
        <v>196350</v>
      </c>
    </row>
    <row r="185" spans="1:4" ht="38.25">
      <c r="A185" s="107" t="s">
        <v>188</v>
      </c>
      <c r="B185" s="262" t="s">
        <v>725</v>
      </c>
      <c r="C185" s="264">
        <v>600</v>
      </c>
      <c r="D185" s="173">
        <v>450450</v>
      </c>
    </row>
    <row r="186" spans="1:4" ht="14.25">
      <c r="A186" s="108" t="s">
        <v>649</v>
      </c>
      <c r="B186" s="115" t="s">
        <v>726</v>
      </c>
      <c r="C186" s="266"/>
      <c r="D186" s="172">
        <f t="shared" ref="D186" si="34">D187</f>
        <v>270000</v>
      </c>
    </row>
    <row r="187" spans="1:4" ht="15">
      <c r="A187" s="34" t="s">
        <v>91</v>
      </c>
      <c r="B187" s="99" t="s">
        <v>727</v>
      </c>
      <c r="C187" s="266"/>
      <c r="D187" s="173">
        <f t="shared" ref="D187" si="35">D188+D189+D190</f>
        <v>270000</v>
      </c>
    </row>
    <row r="188" spans="1:4" ht="51">
      <c r="A188" s="34" t="s">
        <v>106</v>
      </c>
      <c r="B188" s="99" t="s">
        <v>728</v>
      </c>
      <c r="C188" s="264">
        <v>300</v>
      </c>
      <c r="D188" s="173">
        <v>24000</v>
      </c>
    </row>
    <row r="189" spans="1:4" ht="25.5">
      <c r="A189" s="34" t="s">
        <v>107</v>
      </c>
      <c r="B189" s="262" t="s">
        <v>729</v>
      </c>
      <c r="C189" s="264">
        <v>300</v>
      </c>
      <c r="D189" s="173">
        <v>126000</v>
      </c>
    </row>
    <row r="190" spans="1:4" ht="25.5">
      <c r="A190" s="34" t="s">
        <v>108</v>
      </c>
      <c r="B190" s="262" t="s">
        <v>730</v>
      </c>
      <c r="C190" s="264">
        <v>300</v>
      </c>
      <c r="D190" s="173">
        <v>120000</v>
      </c>
    </row>
    <row r="191" spans="1:4" ht="38.25" customHeight="1">
      <c r="A191" s="108" t="s">
        <v>246</v>
      </c>
      <c r="B191" s="104" t="s">
        <v>731</v>
      </c>
      <c r="C191" s="264"/>
      <c r="D191" s="172">
        <f t="shared" ref="D191" si="36">D192</f>
        <v>192400</v>
      </c>
    </row>
    <row r="192" spans="1:4" ht="15">
      <c r="A192" s="34" t="s">
        <v>91</v>
      </c>
      <c r="B192" s="262" t="s">
        <v>732</v>
      </c>
      <c r="C192" s="264"/>
      <c r="D192" s="173">
        <f>D194+D193</f>
        <v>192400</v>
      </c>
    </row>
    <row r="193" spans="1:4" ht="51">
      <c r="A193" s="34" t="s">
        <v>677</v>
      </c>
      <c r="B193" s="262" t="s">
        <v>733</v>
      </c>
      <c r="C193" s="264">
        <v>300</v>
      </c>
      <c r="D193" s="173">
        <v>12000</v>
      </c>
    </row>
    <row r="194" spans="1:4" ht="38.25">
      <c r="A194" s="34" t="s">
        <v>527</v>
      </c>
      <c r="B194" s="262" t="s">
        <v>734</v>
      </c>
      <c r="C194" s="264">
        <v>200</v>
      </c>
      <c r="D194" s="173">
        <v>180400</v>
      </c>
    </row>
    <row r="195" spans="1:4" ht="25.5">
      <c r="A195" s="34" t="s">
        <v>759</v>
      </c>
      <c r="B195" s="104" t="s">
        <v>735</v>
      </c>
      <c r="C195" s="264"/>
      <c r="D195" s="172">
        <f>D196+D214+D223+D226</f>
        <v>14238041</v>
      </c>
    </row>
    <row r="196" spans="1:4" ht="15">
      <c r="A196" s="116" t="s">
        <v>760</v>
      </c>
      <c r="B196" s="99" t="s">
        <v>736</v>
      </c>
      <c r="C196" s="264"/>
      <c r="D196" s="173">
        <f>D197+D203+D205+D210</f>
        <v>9759849</v>
      </c>
    </row>
    <row r="197" spans="1:4" ht="15">
      <c r="A197" s="34" t="s">
        <v>111</v>
      </c>
      <c r="B197" s="99" t="s">
        <v>737</v>
      </c>
      <c r="C197" s="264"/>
      <c r="D197" s="173">
        <f>D198+D199+D200+D201+D202</f>
        <v>4496590</v>
      </c>
    </row>
    <row r="198" spans="1:4" ht="51">
      <c r="A198" s="34" t="s">
        <v>109</v>
      </c>
      <c r="B198" s="99" t="s">
        <v>738</v>
      </c>
      <c r="C198" s="264">
        <v>100</v>
      </c>
      <c r="D198" s="173">
        <v>2377400</v>
      </c>
    </row>
    <row r="199" spans="1:4" ht="38.25">
      <c r="A199" s="34" t="s">
        <v>166</v>
      </c>
      <c r="B199" s="99" t="s">
        <v>738</v>
      </c>
      <c r="C199" s="264">
        <v>200</v>
      </c>
      <c r="D199" s="173">
        <v>2069390</v>
      </c>
    </row>
    <row r="200" spans="1:4" ht="25.5">
      <c r="A200" s="34" t="s">
        <v>110</v>
      </c>
      <c r="B200" s="99" t="s">
        <v>738</v>
      </c>
      <c r="C200" s="264">
        <v>800</v>
      </c>
      <c r="D200" s="173">
        <v>10800</v>
      </c>
    </row>
    <row r="201" spans="1:4" ht="25.5">
      <c r="A201" s="117" t="s">
        <v>167</v>
      </c>
      <c r="B201" s="262" t="s">
        <v>739</v>
      </c>
      <c r="C201" s="264">
        <v>200</v>
      </c>
      <c r="D201" s="173">
        <v>15000</v>
      </c>
    </row>
    <row r="202" spans="1:4" ht="38.25">
      <c r="A202" s="117" t="s">
        <v>764</v>
      </c>
      <c r="B202" s="99" t="s">
        <v>819</v>
      </c>
      <c r="C202" s="264">
        <v>200</v>
      </c>
      <c r="D202" s="173">
        <v>24000</v>
      </c>
    </row>
    <row r="203" spans="1:4" ht="25.5">
      <c r="A203" s="34" t="s">
        <v>112</v>
      </c>
      <c r="B203" s="99" t="s">
        <v>740</v>
      </c>
      <c r="C203" s="264"/>
      <c r="D203" s="173">
        <f>D204</f>
        <v>250000</v>
      </c>
    </row>
    <row r="204" spans="1:4" ht="31.5" customHeight="1">
      <c r="A204" s="34" t="s">
        <v>168</v>
      </c>
      <c r="B204" s="99" t="s">
        <v>741</v>
      </c>
      <c r="C204" s="264">
        <v>200</v>
      </c>
      <c r="D204" s="173">
        <v>250000</v>
      </c>
    </row>
    <row r="205" spans="1:4" ht="25.5">
      <c r="A205" s="34" t="s">
        <v>113</v>
      </c>
      <c r="B205" s="99" t="s">
        <v>742</v>
      </c>
      <c r="C205" s="264"/>
      <c r="D205" s="173">
        <f>D206+D207+D208+D209</f>
        <v>2938359</v>
      </c>
    </row>
    <row r="206" spans="1:4" ht="76.5">
      <c r="A206" s="98" t="s">
        <v>761</v>
      </c>
      <c r="B206" s="99" t="s">
        <v>743</v>
      </c>
      <c r="C206" s="264">
        <v>100</v>
      </c>
      <c r="D206" s="173">
        <v>2378626</v>
      </c>
    </row>
    <row r="207" spans="1:4" ht="63.75">
      <c r="A207" s="34" t="s">
        <v>358</v>
      </c>
      <c r="B207" s="262" t="s">
        <v>744</v>
      </c>
      <c r="C207" s="264">
        <v>100</v>
      </c>
      <c r="D207" s="173">
        <v>252900</v>
      </c>
    </row>
    <row r="208" spans="1:4" ht="51">
      <c r="A208" s="105" t="s">
        <v>618</v>
      </c>
      <c r="B208" s="262" t="s">
        <v>745</v>
      </c>
      <c r="C208" s="264">
        <v>100</v>
      </c>
      <c r="D208" s="173">
        <v>196648</v>
      </c>
    </row>
    <row r="209" spans="1:4" ht="51">
      <c r="A209" s="105" t="s">
        <v>619</v>
      </c>
      <c r="B209" s="262" t="s">
        <v>746</v>
      </c>
      <c r="C209" s="264">
        <v>100</v>
      </c>
      <c r="D209" s="173">
        <v>110185</v>
      </c>
    </row>
    <row r="210" spans="1:4" ht="15">
      <c r="A210" s="34" t="s">
        <v>192</v>
      </c>
      <c r="B210" s="99" t="s">
        <v>747</v>
      </c>
      <c r="C210" s="264"/>
      <c r="D210" s="173">
        <f>D211+D212+D213</f>
        <v>2074900</v>
      </c>
    </row>
    <row r="211" spans="1:4" ht="63.75">
      <c r="A211" s="34" t="s">
        <v>348</v>
      </c>
      <c r="B211" s="99" t="s">
        <v>748</v>
      </c>
      <c r="C211" s="264">
        <v>100</v>
      </c>
      <c r="D211" s="173">
        <v>1453100</v>
      </c>
    </row>
    <row r="212" spans="1:4" ht="42.75" customHeight="1">
      <c r="A212" s="34" t="s">
        <v>349</v>
      </c>
      <c r="B212" s="99" t="s">
        <v>748</v>
      </c>
      <c r="C212" s="264">
        <v>200</v>
      </c>
      <c r="D212" s="173">
        <v>391900</v>
      </c>
    </row>
    <row r="213" spans="1:4" ht="38.25">
      <c r="A213" s="34" t="s">
        <v>762</v>
      </c>
      <c r="B213" s="99" t="s">
        <v>763</v>
      </c>
      <c r="C213" s="264">
        <v>500</v>
      </c>
      <c r="D213" s="173">
        <v>229900</v>
      </c>
    </row>
    <row r="214" spans="1:4" ht="25.5">
      <c r="A214" s="111" t="s">
        <v>114</v>
      </c>
      <c r="B214" s="115" t="s">
        <v>749</v>
      </c>
      <c r="C214" s="264"/>
      <c r="D214" s="172">
        <f t="shared" ref="D214" si="37">D215</f>
        <v>1978192</v>
      </c>
    </row>
    <row r="215" spans="1:4" ht="15">
      <c r="A215" s="34" t="s">
        <v>100</v>
      </c>
      <c r="B215" s="99" t="s">
        <v>750</v>
      </c>
      <c r="C215" s="264"/>
      <c r="D215" s="173">
        <f>D216+D217+D218+D219+D220+D221+D222</f>
        <v>1978192</v>
      </c>
    </row>
    <row r="216" spans="1:4" ht="63.75">
      <c r="A216" s="34" t="s">
        <v>115</v>
      </c>
      <c r="B216" s="99" t="s">
        <v>751</v>
      </c>
      <c r="C216" s="264">
        <v>100</v>
      </c>
      <c r="D216" s="173">
        <v>1287201</v>
      </c>
    </row>
    <row r="217" spans="1:4" ht="38.25">
      <c r="A217" s="34" t="s">
        <v>169</v>
      </c>
      <c r="B217" s="99" t="s">
        <v>751</v>
      </c>
      <c r="C217" s="264">
        <v>200</v>
      </c>
      <c r="D217" s="173">
        <v>188134</v>
      </c>
    </row>
    <row r="218" spans="1:4" ht="30" customHeight="1">
      <c r="A218" s="34" t="s">
        <v>116</v>
      </c>
      <c r="B218" s="99" t="s">
        <v>751</v>
      </c>
      <c r="C218" s="264">
        <v>800</v>
      </c>
      <c r="D218" s="173">
        <v>400</v>
      </c>
    </row>
    <row r="219" spans="1:4" ht="76.5">
      <c r="A219" s="98" t="s">
        <v>491</v>
      </c>
      <c r="B219" s="102" t="s">
        <v>752</v>
      </c>
      <c r="C219" s="264">
        <v>100</v>
      </c>
      <c r="D219" s="173">
        <v>67000</v>
      </c>
    </row>
    <row r="220" spans="1:4" ht="76.5">
      <c r="A220" s="98" t="s">
        <v>656</v>
      </c>
      <c r="B220" s="262" t="s">
        <v>753</v>
      </c>
      <c r="C220" s="264">
        <v>100</v>
      </c>
      <c r="D220" s="173">
        <v>283301</v>
      </c>
    </row>
    <row r="221" spans="1:4" ht="51">
      <c r="A221" s="105" t="s">
        <v>618</v>
      </c>
      <c r="B221" s="262" t="s">
        <v>754</v>
      </c>
      <c r="C221" s="264">
        <v>100</v>
      </c>
      <c r="D221" s="173">
        <v>101509</v>
      </c>
    </row>
    <row r="222" spans="1:4" ht="51">
      <c r="A222" s="105" t="s">
        <v>619</v>
      </c>
      <c r="B222" s="262" t="s">
        <v>755</v>
      </c>
      <c r="C222" s="264">
        <v>100</v>
      </c>
      <c r="D222" s="173">
        <v>50647</v>
      </c>
    </row>
    <row r="223" spans="1:4" ht="38.25">
      <c r="A223" s="108" t="s">
        <v>832</v>
      </c>
      <c r="B223" s="104" t="s">
        <v>756</v>
      </c>
      <c r="C223" s="266"/>
      <c r="D223" s="172">
        <f>D224</f>
        <v>2300000</v>
      </c>
    </row>
    <row r="224" spans="1:4" ht="30" customHeight="1">
      <c r="A224" s="34" t="s">
        <v>530</v>
      </c>
      <c r="B224" s="262" t="s">
        <v>757</v>
      </c>
      <c r="C224" s="264"/>
      <c r="D224" s="173">
        <f>D225</f>
        <v>2300000</v>
      </c>
    </row>
    <row r="225" spans="1:4" ht="38.25">
      <c r="A225" s="34" t="s">
        <v>544</v>
      </c>
      <c r="B225" s="262" t="s">
        <v>758</v>
      </c>
      <c r="C225" s="264">
        <v>200</v>
      </c>
      <c r="D225" s="173">
        <v>2300000</v>
      </c>
    </row>
    <row r="226" spans="1:4" ht="28.5" customHeight="1">
      <c r="A226" s="103" t="s">
        <v>765</v>
      </c>
      <c r="B226" s="109">
        <v>2240000000</v>
      </c>
      <c r="C226" s="266"/>
      <c r="D226" s="172">
        <f>D227</f>
        <v>200000</v>
      </c>
    </row>
    <row r="227" spans="1:4" ht="25.5">
      <c r="A227" s="98" t="s">
        <v>766</v>
      </c>
      <c r="B227" s="33">
        <v>2240100000</v>
      </c>
      <c r="C227" s="264"/>
      <c r="D227" s="173">
        <f>D228</f>
        <v>200000</v>
      </c>
    </row>
    <row r="228" spans="1:4" ht="25.5">
      <c r="A228" s="98" t="s">
        <v>767</v>
      </c>
      <c r="B228" s="33">
        <v>2240100550</v>
      </c>
      <c r="C228" s="264">
        <v>200</v>
      </c>
      <c r="D228" s="173">
        <v>200000</v>
      </c>
    </row>
    <row r="229" spans="1:4" ht="25.5">
      <c r="A229" s="34" t="s">
        <v>872</v>
      </c>
      <c r="B229" s="104" t="s">
        <v>774</v>
      </c>
      <c r="C229" s="264"/>
      <c r="D229" s="172">
        <f t="shared" ref="D229:D231" si="38">D230</f>
        <v>400000</v>
      </c>
    </row>
    <row r="230" spans="1:4" ht="25.5">
      <c r="A230" s="34" t="s">
        <v>531</v>
      </c>
      <c r="B230" s="99" t="s">
        <v>775</v>
      </c>
      <c r="C230" s="264"/>
      <c r="D230" s="173">
        <f t="shared" si="38"/>
        <v>400000</v>
      </c>
    </row>
    <row r="231" spans="1:4" ht="15">
      <c r="A231" s="34" t="s">
        <v>123</v>
      </c>
      <c r="B231" s="99" t="s">
        <v>776</v>
      </c>
      <c r="C231" s="264"/>
      <c r="D231" s="173">
        <f t="shared" si="38"/>
        <v>400000</v>
      </c>
    </row>
    <row r="232" spans="1:4" ht="25.5">
      <c r="A232" s="34" t="s">
        <v>122</v>
      </c>
      <c r="B232" s="99" t="s">
        <v>777</v>
      </c>
      <c r="C232" s="264">
        <v>800</v>
      </c>
      <c r="D232" s="173">
        <v>400000</v>
      </c>
    </row>
    <row r="233" spans="1:4" ht="25.5">
      <c r="A233" s="34" t="s">
        <v>769</v>
      </c>
      <c r="B233" s="104" t="s">
        <v>768</v>
      </c>
      <c r="C233" s="264"/>
      <c r="D233" s="173">
        <f>D234</f>
        <v>190000</v>
      </c>
    </row>
    <row r="234" spans="1:4" ht="25.5">
      <c r="A234" s="116" t="s">
        <v>770</v>
      </c>
      <c r="B234" s="99" t="s">
        <v>771</v>
      </c>
      <c r="C234" s="264"/>
      <c r="D234" s="173">
        <f>D235</f>
        <v>190000</v>
      </c>
    </row>
    <row r="235" spans="1:4" ht="15">
      <c r="A235" s="34" t="s">
        <v>105</v>
      </c>
      <c r="B235" s="99" t="s">
        <v>772</v>
      </c>
      <c r="C235" s="264"/>
      <c r="D235" s="173">
        <f>D236</f>
        <v>190000</v>
      </c>
    </row>
    <row r="236" spans="1:4" ht="24.75" customHeight="1">
      <c r="A236" s="201" t="s">
        <v>778</v>
      </c>
      <c r="B236" s="215" t="s">
        <v>773</v>
      </c>
      <c r="C236" s="264">
        <v>200</v>
      </c>
      <c r="D236" s="173">
        <v>190000</v>
      </c>
    </row>
    <row r="237" spans="1:4" ht="25.5">
      <c r="A237" s="108" t="s">
        <v>534</v>
      </c>
      <c r="B237" s="109">
        <v>4000000000</v>
      </c>
      <c r="C237" s="264"/>
      <c r="D237" s="172">
        <f>D238+D241+D257+D273+D278</f>
        <v>37657006.200000003</v>
      </c>
    </row>
    <row r="238" spans="1:4" ht="25.5">
      <c r="A238" s="108" t="s">
        <v>13</v>
      </c>
      <c r="B238" s="109">
        <v>4090000000</v>
      </c>
      <c r="C238" s="264"/>
      <c r="D238" s="172">
        <f t="shared" ref="D238" si="39">D239+D240</f>
        <v>875936</v>
      </c>
    </row>
    <row r="239" spans="1:4" ht="51">
      <c r="A239" s="34" t="s">
        <v>131</v>
      </c>
      <c r="B239" s="33">
        <v>4090000270</v>
      </c>
      <c r="C239" s="264">
        <v>100</v>
      </c>
      <c r="D239" s="173">
        <v>775250</v>
      </c>
    </row>
    <row r="240" spans="1:4" ht="25.5">
      <c r="A240" s="34" t="s">
        <v>175</v>
      </c>
      <c r="B240" s="33">
        <v>4090000270</v>
      </c>
      <c r="C240" s="264">
        <v>200</v>
      </c>
      <c r="D240" s="173">
        <v>100686</v>
      </c>
    </row>
    <row r="241" spans="1:4" ht="25.5">
      <c r="A241" s="121" t="s">
        <v>145</v>
      </c>
      <c r="B241" s="109">
        <v>4100000000</v>
      </c>
      <c r="C241" s="264"/>
      <c r="D241" s="172">
        <f>D243+D244+D245+D246+D250+D251+D252+D247+D248+D249+D253+D254+D255</f>
        <v>24323564</v>
      </c>
    </row>
    <row r="242" spans="1:4" ht="25.5">
      <c r="A242" s="121" t="s">
        <v>833</v>
      </c>
      <c r="B242" s="109">
        <v>4190000000</v>
      </c>
      <c r="C242" s="266"/>
      <c r="D242" s="222">
        <f>D243+D244+D245+D246+D247+D248+D249+D250+D251+D253+D254+D255+D257+D252</f>
        <v>36537929</v>
      </c>
    </row>
    <row r="243" spans="1:4" ht="51">
      <c r="A243" s="96" t="s">
        <v>132</v>
      </c>
      <c r="B243" s="33">
        <v>4190000250</v>
      </c>
      <c r="C243" s="264">
        <v>100</v>
      </c>
      <c r="D243" s="173">
        <v>1486531</v>
      </c>
    </row>
    <row r="244" spans="1:4" ht="51">
      <c r="A244" s="34" t="s">
        <v>133</v>
      </c>
      <c r="B244" s="33">
        <v>4190000280</v>
      </c>
      <c r="C244" s="264">
        <v>100</v>
      </c>
      <c r="D244" s="173">
        <v>13236529</v>
      </c>
    </row>
    <row r="245" spans="1:4" ht="25.5">
      <c r="A245" s="34" t="s">
        <v>176</v>
      </c>
      <c r="B245" s="33">
        <v>4190000280</v>
      </c>
      <c r="C245" s="264">
        <v>200</v>
      </c>
      <c r="D245" s="173">
        <v>2309444</v>
      </c>
    </row>
    <row r="246" spans="1:4" ht="25.5">
      <c r="A246" s="34" t="s">
        <v>134</v>
      </c>
      <c r="B246" s="33">
        <v>4190000280</v>
      </c>
      <c r="C246" s="264">
        <v>800</v>
      </c>
      <c r="D246" s="173">
        <v>25400</v>
      </c>
    </row>
    <row r="247" spans="1:4" ht="51">
      <c r="A247" s="34" t="s">
        <v>146</v>
      </c>
      <c r="B247" s="262" t="s">
        <v>140</v>
      </c>
      <c r="C247" s="101" t="s">
        <v>7</v>
      </c>
      <c r="D247" s="173">
        <v>1696215</v>
      </c>
    </row>
    <row r="248" spans="1:4" ht="38.25">
      <c r="A248" s="34" t="s">
        <v>177</v>
      </c>
      <c r="B248" s="262" t="s">
        <v>140</v>
      </c>
      <c r="C248" s="101" t="s">
        <v>74</v>
      </c>
      <c r="D248" s="173">
        <v>159138</v>
      </c>
    </row>
    <row r="249" spans="1:4" ht="25.5">
      <c r="A249" s="34" t="s">
        <v>242</v>
      </c>
      <c r="B249" s="262" t="s">
        <v>140</v>
      </c>
      <c r="C249" s="101" t="s">
        <v>241</v>
      </c>
      <c r="D249" s="173">
        <v>2000</v>
      </c>
    </row>
    <row r="250" spans="1:4" ht="51">
      <c r="A250" s="34" t="s">
        <v>135</v>
      </c>
      <c r="B250" s="33">
        <v>4190000290</v>
      </c>
      <c r="C250" s="264">
        <v>100</v>
      </c>
      <c r="D250" s="173">
        <v>3714869</v>
      </c>
    </row>
    <row r="251" spans="1:4" ht="43.5" customHeight="1">
      <c r="A251" s="34" t="s">
        <v>178</v>
      </c>
      <c r="B251" s="33">
        <v>4190000290</v>
      </c>
      <c r="C251" s="264">
        <v>200</v>
      </c>
      <c r="D251" s="173">
        <v>213205</v>
      </c>
    </row>
    <row r="252" spans="1:4" ht="25.5">
      <c r="A252" s="34" t="s">
        <v>136</v>
      </c>
      <c r="B252" s="33">
        <v>4190000290</v>
      </c>
      <c r="C252" s="264">
        <v>800</v>
      </c>
      <c r="D252" s="173">
        <v>2000</v>
      </c>
    </row>
    <row r="253" spans="1:4" ht="51">
      <c r="A253" s="34" t="s">
        <v>243</v>
      </c>
      <c r="B253" s="33">
        <v>4190000270</v>
      </c>
      <c r="C253" s="264">
        <v>100</v>
      </c>
      <c r="D253" s="173">
        <v>1364053</v>
      </c>
    </row>
    <row r="254" spans="1:4" ht="38.25">
      <c r="A254" s="34" t="s">
        <v>244</v>
      </c>
      <c r="B254" s="33">
        <v>4190000270</v>
      </c>
      <c r="C254" s="264">
        <v>200</v>
      </c>
      <c r="D254" s="173">
        <v>114180</v>
      </c>
    </row>
    <row r="255" spans="1:4" ht="25.5">
      <c r="A255" s="34" t="s">
        <v>529</v>
      </c>
      <c r="B255" s="33">
        <v>4190000270</v>
      </c>
      <c r="C255" s="264">
        <v>800</v>
      </c>
      <c r="D255" s="173"/>
    </row>
    <row r="256" spans="1:4">
      <c r="A256" s="108" t="s">
        <v>834</v>
      </c>
      <c r="B256" s="109">
        <v>4200000000</v>
      </c>
      <c r="C256" s="266"/>
      <c r="D256" s="222">
        <f>D257</f>
        <v>12214365</v>
      </c>
    </row>
    <row r="257" spans="1:4" ht="14.25">
      <c r="A257" s="121" t="s">
        <v>14</v>
      </c>
      <c r="B257" s="109">
        <v>4290000000</v>
      </c>
      <c r="C257" s="264"/>
      <c r="D257" s="172">
        <f>D258+D259+D260+D261+D262+D264+D265+D266+D269+D270+D271+D272+D267+D268+D263</f>
        <v>12214365</v>
      </c>
    </row>
    <row r="258" spans="1:4" ht="25.5">
      <c r="A258" s="34" t="s">
        <v>137</v>
      </c>
      <c r="B258" s="33">
        <v>4290020090</v>
      </c>
      <c r="C258" s="264">
        <v>800</v>
      </c>
      <c r="D258" s="173">
        <v>1160169</v>
      </c>
    </row>
    <row r="259" spans="1:4" ht="38.25">
      <c r="A259" s="34" t="s">
        <v>835</v>
      </c>
      <c r="B259" s="33">
        <v>4290020100</v>
      </c>
      <c r="C259" s="264">
        <v>200</v>
      </c>
      <c r="D259" s="173">
        <v>2000000</v>
      </c>
    </row>
    <row r="260" spans="1:4" ht="25.5">
      <c r="A260" s="34" t="s">
        <v>189</v>
      </c>
      <c r="B260" s="33">
        <v>4290020120</v>
      </c>
      <c r="C260" s="264">
        <v>800</v>
      </c>
      <c r="D260" s="173">
        <v>28500</v>
      </c>
    </row>
    <row r="261" spans="1:4" ht="38.25">
      <c r="A261" s="34" t="s">
        <v>179</v>
      </c>
      <c r="B261" s="33">
        <v>4290020140</v>
      </c>
      <c r="C261" s="264">
        <v>200</v>
      </c>
      <c r="D261" s="173">
        <v>306500</v>
      </c>
    </row>
    <row r="262" spans="1:4" ht="38.25">
      <c r="A262" s="34" t="s">
        <v>180</v>
      </c>
      <c r="B262" s="33">
        <v>4290020150</v>
      </c>
      <c r="C262" s="264">
        <v>200</v>
      </c>
      <c r="D262" s="173">
        <v>330000</v>
      </c>
    </row>
    <row r="263" spans="1:4" ht="45" customHeight="1">
      <c r="A263" s="34" t="s">
        <v>812</v>
      </c>
      <c r="B263" s="33">
        <v>4290008100</v>
      </c>
      <c r="C263" s="264">
        <v>500</v>
      </c>
      <c r="D263" s="173">
        <v>966300</v>
      </c>
    </row>
    <row r="264" spans="1:4" ht="67.5" customHeight="1">
      <c r="A264" s="34" t="s">
        <v>18</v>
      </c>
      <c r="B264" s="33">
        <v>4290000300</v>
      </c>
      <c r="C264" s="264">
        <v>100</v>
      </c>
      <c r="D264" s="173">
        <v>3148179</v>
      </c>
    </row>
    <row r="265" spans="1:4" ht="38.25">
      <c r="A265" s="34" t="s">
        <v>181</v>
      </c>
      <c r="B265" s="33">
        <v>4290000300</v>
      </c>
      <c r="C265" s="264">
        <v>200</v>
      </c>
      <c r="D265" s="173">
        <v>1150736</v>
      </c>
    </row>
    <row r="266" spans="1:4" ht="37.5" customHeight="1">
      <c r="A266" s="34" t="s">
        <v>19</v>
      </c>
      <c r="B266" s="33">
        <v>4290000300</v>
      </c>
      <c r="C266" s="264">
        <v>800</v>
      </c>
      <c r="D266" s="173">
        <v>7400</v>
      </c>
    </row>
    <row r="267" spans="1:4" ht="51">
      <c r="A267" s="105" t="s">
        <v>618</v>
      </c>
      <c r="B267" s="262" t="s">
        <v>633</v>
      </c>
      <c r="C267" s="264">
        <v>100</v>
      </c>
      <c r="D267" s="173">
        <v>306403</v>
      </c>
    </row>
    <row r="268" spans="1:4" ht="51">
      <c r="A268" s="105" t="s">
        <v>619</v>
      </c>
      <c r="B268" s="262" t="s">
        <v>634</v>
      </c>
      <c r="C268" s="264">
        <v>100</v>
      </c>
      <c r="D268" s="173">
        <v>358778</v>
      </c>
    </row>
    <row r="269" spans="1:4" ht="54" customHeight="1">
      <c r="A269" s="96" t="s">
        <v>182</v>
      </c>
      <c r="B269" s="33">
        <v>4290020160</v>
      </c>
      <c r="C269" s="264">
        <v>200</v>
      </c>
      <c r="D269" s="173">
        <v>725000</v>
      </c>
    </row>
    <row r="270" spans="1:4" ht="25.5">
      <c r="A270" s="116" t="s">
        <v>197</v>
      </c>
      <c r="B270" s="123">
        <v>4290020180</v>
      </c>
      <c r="C270" s="123">
        <v>200</v>
      </c>
      <c r="D270" s="175">
        <v>400000</v>
      </c>
    </row>
    <row r="271" spans="1:4" ht="25.5">
      <c r="A271" s="96" t="s">
        <v>138</v>
      </c>
      <c r="B271" s="33">
        <v>4290007010</v>
      </c>
      <c r="C271" s="264">
        <v>300</v>
      </c>
      <c r="D271" s="173">
        <v>1316400</v>
      </c>
    </row>
    <row r="272" spans="1:4" ht="38.25">
      <c r="A272" s="96" t="s">
        <v>836</v>
      </c>
      <c r="B272" s="33">
        <v>4290007030</v>
      </c>
      <c r="C272" s="264">
        <v>300</v>
      </c>
      <c r="D272" s="173">
        <v>10000</v>
      </c>
    </row>
    <row r="273" spans="1:4" ht="26.25" customHeight="1">
      <c r="A273" s="121" t="s">
        <v>15</v>
      </c>
      <c r="B273" s="109">
        <v>4300000000</v>
      </c>
      <c r="C273" s="264"/>
      <c r="D273" s="172">
        <f t="shared" ref="D273" si="40">D274</f>
        <v>241131.2</v>
      </c>
    </row>
    <row r="274" spans="1:4" ht="15">
      <c r="A274" s="96" t="s">
        <v>14</v>
      </c>
      <c r="B274" s="33">
        <v>4390000000</v>
      </c>
      <c r="C274" s="264"/>
      <c r="D274" s="173">
        <f>D275+D276+D277</f>
        <v>241131.2</v>
      </c>
    </row>
    <row r="275" spans="1:4" ht="39" customHeight="1">
      <c r="A275" s="34" t="s">
        <v>183</v>
      </c>
      <c r="B275" s="33">
        <v>4390080350</v>
      </c>
      <c r="C275" s="264">
        <v>200</v>
      </c>
      <c r="D275" s="173">
        <v>6388.2</v>
      </c>
    </row>
    <row r="276" spans="1:4" ht="81" customHeight="1">
      <c r="A276" s="105" t="s">
        <v>662</v>
      </c>
      <c r="B276" s="33">
        <v>4390080370</v>
      </c>
      <c r="C276" s="264">
        <v>200</v>
      </c>
      <c r="D276" s="173">
        <v>6606</v>
      </c>
    </row>
    <row r="277" spans="1:4" ht="81" customHeight="1">
      <c r="A277" s="105" t="s">
        <v>663</v>
      </c>
      <c r="B277" s="154">
        <v>4390082400</v>
      </c>
      <c r="C277" s="264">
        <v>200</v>
      </c>
      <c r="D277" s="173">
        <v>228137</v>
      </c>
    </row>
    <row r="278" spans="1:4" ht="38.25" customHeight="1">
      <c r="A278" s="124" t="s">
        <v>354</v>
      </c>
      <c r="B278" s="109">
        <v>4400000000</v>
      </c>
      <c r="C278" s="100"/>
      <c r="D278" s="172">
        <f t="shared" ref="D278" si="41">D279</f>
        <v>2010</v>
      </c>
    </row>
    <row r="279" spans="1:4" ht="15">
      <c r="A279" s="118" t="s">
        <v>14</v>
      </c>
      <c r="B279" s="33">
        <v>4490000000</v>
      </c>
      <c r="C279" s="100"/>
      <c r="D279" s="173">
        <f>D280+D281</f>
        <v>2010</v>
      </c>
    </row>
    <row r="280" spans="1:4" ht="36">
      <c r="A280" s="125" t="s">
        <v>664</v>
      </c>
      <c r="B280" s="33">
        <v>4490051200</v>
      </c>
      <c r="C280" s="100">
        <v>200</v>
      </c>
      <c r="D280" s="173">
        <v>2010</v>
      </c>
    </row>
    <row r="281" spans="1:4" ht="36">
      <c r="A281" s="125" t="s">
        <v>665</v>
      </c>
      <c r="B281" s="126" t="s">
        <v>541</v>
      </c>
      <c r="C281" s="100">
        <v>400</v>
      </c>
      <c r="D281" s="173"/>
    </row>
    <row r="282" spans="1:4" ht="14.25">
      <c r="A282" s="108" t="s">
        <v>16</v>
      </c>
      <c r="B282" s="126"/>
      <c r="C282" s="264"/>
      <c r="D282" s="172">
        <f>D14+D25+D57+D66+D70+D79+D83+D90+D99+D104+D108+D119+D195+D229+D233+D237+D115+D21</f>
        <v>204052187.60000002</v>
      </c>
    </row>
  </sheetData>
  <mergeCells count="18">
    <mergeCell ref="A134:A135"/>
    <mergeCell ref="B134:B135"/>
    <mergeCell ref="C134:C135"/>
    <mergeCell ref="D134:D135"/>
    <mergeCell ref="A10:D10"/>
    <mergeCell ref="A11:D11"/>
    <mergeCell ref="A12:A13"/>
    <mergeCell ref="B12:B13"/>
    <mergeCell ref="C12:C13"/>
    <mergeCell ref="D12:D13"/>
    <mergeCell ref="A9:D9"/>
    <mergeCell ref="A1:D1"/>
    <mergeCell ref="A2:D2"/>
    <mergeCell ref="B3:D3"/>
    <mergeCell ref="B4:D4"/>
    <mergeCell ref="A5:D5"/>
    <mergeCell ref="A7:D7"/>
    <mergeCell ref="A8:D8"/>
  </mergeCells>
  <pageMargins left="0.70866141732283472" right="0.31496062992125984" top="0.74803149606299213" bottom="0.74803149606299213" header="0.31496062992125984" footer="0.31496062992125984"/>
  <pageSetup paperSize="9" scale="85" orientation="portrait" r:id="rId1"/>
  <rowBreaks count="6" manualBreakCount="6">
    <brk id="33" max="3" man="1"/>
    <brk id="61" max="3" man="1"/>
    <brk id="89" max="3" man="1"/>
    <brk id="114" max="3" man="1"/>
    <brk id="250" max="3" man="1"/>
    <brk id="275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E215"/>
  <sheetViews>
    <sheetView view="pageBreakPreview" zoomScale="106" zoomScaleSheetLayoutView="106" workbookViewId="0">
      <selection sqref="A1:XFD1048576"/>
    </sheetView>
  </sheetViews>
  <sheetFormatPr defaultRowHeight="12.75"/>
  <cols>
    <col min="1" max="1" width="62.28515625" style="12" customWidth="1"/>
    <col min="2" max="2" width="11" style="12" customWidth="1"/>
    <col min="3" max="3" width="5.85546875" style="12" customWidth="1"/>
    <col min="4" max="4" width="14.5703125" style="12" customWidth="1"/>
    <col min="5" max="5" width="14.140625" style="12" customWidth="1"/>
    <col min="6" max="16384" width="9.140625" style="12"/>
  </cols>
  <sheetData>
    <row r="1" spans="1:5" ht="15.75">
      <c r="A1" s="278" t="s">
        <v>485</v>
      </c>
      <c r="B1" s="278"/>
      <c r="C1" s="278"/>
      <c r="D1" s="278"/>
      <c r="E1" s="278"/>
    </row>
    <row r="2" spans="1:5" ht="15.75">
      <c r="A2" s="278" t="s">
        <v>0</v>
      </c>
      <c r="B2" s="278"/>
      <c r="C2" s="278"/>
      <c r="D2" s="278"/>
      <c r="E2" s="278"/>
    </row>
    <row r="3" spans="1:5" ht="15.75" customHeight="1">
      <c r="A3" s="127"/>
      <c r="B3" s="278" t="s">
        <v>1</v>
      </c>
      <c r="C3" s="278"/>
      <c r="D3" s="278"/>
      <c r="E3" s="278"/>
    </row>
    <row r="4" spans="1:5" ht="15.75" customHeight="1">
      <c r="A4" s="127"/>
      <c r="B4" s="278" t="s">
        <v>2</v>
      </c>
      <c r="C4" s="278"/>
      <c r="D4" s="278"/>
      <c r="E4" s="278"/>
    </row>
    <row r="5" spans="1:5" ht="15.75">
      <c r="A5" s="278" t="s">
        <v>878</v>
      </c>
      <c r="B5" s="278"/>
      <c r="C5" s="278"/>
      <c r="D5" s="278"/>
      <c r="E5" s="278"/>
    </row>
    <row r="6" spans="1:5" ht="15.75">
      <c r="A6" s="1"/>
      <c r="B6" s="1"/>
      <c r="C6" s="1"/>
      <c r="D6" s="1"/>
      <c r="E6" s="1"/>
    </row>
    <row r="7" spans="1:5" ht="15.75">
      <c r="A7" s="342" t="s">
        <v>8</v>
      </c>
      <c r="B7" s="324"/>
      <c r="C7" s="324"/>
      <c r="D7" s="324"/>
      <c r="E7" s="324"/>
    </row>
    <row r="8" spans="1:5" ht="15.75" customHeight="1">
      <c r="A8" s="342" t="s">
        <v>20</v>
      </c>
      <c r="B8" s="324"/>
      <c r="C8" s="324"/>
      <c r="D8" s="324"/>
      <c r="E8" s="324"/>
    </row>
    <row r="9" spans="1:5" ht="15.75" customHeight="1">
      <c r="A9" s="342" t="s">
        <v>21</v>
      </c>
      <c r="B9" s="324"/>
      <c r="C9" s="324"/>
      <c r="D9" s="324"/>
      <c r="E9" s="324"/>
    </row>
    <row r="10" spans="1:5" ht="50.25" customHeight="1">
      <c r="A10" s="342" t="s">
        <v>611</v>
      </c>
      <c r="B10" s="324"/>
      <c r="C10" s="324"/>
      <c r="D10" s="324"/>
      <c r="E10" s="324"/>
    </row>
    <row r="11" spans="1:5" ht="21.75" customHeight="1">
      <c r="A11" s="343"/>
      <c r="B11" s="344"/>
      <c r="C11" s="344"/>
      <c r="D11" s="344"/>
      <c r="E11" s="133" t="s">
        <v>502</v>
      </c>
    </row>
    <row r="12" spans="1:5" ht="15.75" customHeight="1">
      <c r="A12" s="339" t="s">
        <v>9</v>
      </c>
      <c r="B12" s="339" t="s">
        <v>10</v>
      </c>
      <c r="C12" s="339" t="s">
        <v>11</v>
      </c>
      <c r="D12" s="288" t="s">
        <v>340</v>
      </c>
      <c r="E12" s="345"/>
    </row>
    <row r="13" spans="1:5" ht="26.25" customHeight="1">
      <c r="A13" s="339"/>
      <c r="B13" s="339"/>
      <c r="C13" s="339"/>
      <c r="D13" s="131" t="s">
        <v>516</v>
      </c>
      <c r="E13" s="132" t="s">
        <v>602</v>
      </c>
    </row>
    <row r="14" spans="1:5" ht="29.25" customHeight="1">
      <c r="A14" s="108" t="s">
        <v>12</v>
      </c>
      <c r="B14" s="104" t="s">
        <v>117</v>
      </c>
      <c r="C14" s="148"/>
      <c r="D14" s="172">
        <f>D15+D18</f>
        <v>512100</v>
      </c>
      <c r="E14" s="172">
        <f>E15+E18</f>
        <v>512100</v>
      </c>
    </row>
    <row r="15" spans="1:5" ht="39.75" customHeight="1">
      <c r="A15" s="116" t="s">
        <v>543</v>
      </c>
      <c r="B15" s="99" t="s">
        <v>118</v>
      </c>
      <c r="C15" s="118"/>
      <c r="D15" s="173">
        <f t="shared" ref="D15:E16" si="0">D16</f>
        <v>330000</v>
      </c>
      <c r="E15" s="173">
        <f t="shared" si="0"/>
        <v>330000</v>
      </c>
    </row>
    <row r="16" spans="1:5" ht="41.25" customHeight="1">
      <c r="A16" s="34" t="s">
        <v>119</v>
      </c>
      <c r="B16" s="99" t="s">
        <v>120</v>
      </c>
      <c r="C16" s="118"/>
      <c r="D16" s="173">
        <f t="shared" si="0"/>
        <v>330000</v>
      </c>
      <c r="E16" s="173">
        <f t="shared" si="0"/>
        <v>330000</v>
      </c>
    </row>
    <row r="17" spans="1:5" ht="42" customHeight="1">
      <c r="A17" s="34" t="s">
        <v>620</v>
      </c>
      <c r="B17" s="99" t="s">
        <v>121</v>
      </c>
      <c r="C17" s="148">
        <v>200</v>
      </c>
      <c r="D17" s="173">
        <v>330000</v>
      </c>
      <c r="E17" s="173">
        <v>330000</v>
      </c>
    </row>
    <row r="18" spans="1:5" ht="27.75" customHeight="1">
      <c r="A18" s="34" t="s">
        <v>621</v>
      </c>
      <c r="B18" s="99" t="s">
        <v>622</v>
      </c>
      <c r="C18" s="148"/>
      <c r="D18" s="173">
        <f>D19</f>
        <v>182100</v>
      </c>
      <c r="E18" s="173">
        <f>E19</f>
        <v>182100</v>
      </c>
    </row>
    <row r="19" spans="1:5" ht="26.25" customHeight="1">
      <c r="A19" s="34" t="s">
        <v>623</v>
      </c>
      <c r="B19" s="99" t="s">
        <v>624</v>
      </c>
      <c r="C19" s="148"/>
      <c r="D19" s="173">
        <f>D20</f>
        <v>182100</v>
      </c>
      <c r="E19" s="173">
        <f>E20</f>
        <v>182100</v>
      </c>
    </row>
    <row r="20" spans="1:5" ht="22.5" customHeight="1">
      <c r="A20" s="34" t="s">
        <v>625</v>
      </c>
      <c r="B20" s="99" t="s">
        <v>626</v>
      </c>
      <c r="C20" s="148">
        <v>100</v>
      </c>
      <c r="D20" s="173">
        <v>182100</v>
      </c>
      <c r="E20" s="173">
        <v>182100</v>
      </c>
    </row>
    <row r="21" spans="1:5" ht="22.5" customHeight="1">
      <c r="A21" s="108" t="s">
        <v>779</v>
      </c>
      <c r="B21" s="104" t="s">
        <v>780</v>
      </c>
      <c r="C21" s="219"/>
      <c r="D21" s="172">
        <f>D22+D25</f>
        <v>3300371</v>
      </c>
      <c r="E21" s="172">
        <f>E22+E25</f>
        <v>915827</v>
      </c>
    </row>
    <row r="22" spans="1:5" ht="27.75" customHeight="1">
      <c r="A22" s="116" t="s">
        <v>781</v>
      </c>
      <c r="B22" s="217" t="s">
        <v>782</v>
      </c>
      <c r="C22" s="100"/>
      <c r="D22" s="173">
        <f t="shared" ref="D22:E22" si="1">D23</f>
        <v>80000</v>
      </c>
      <c r="E22" s="173">
        <f t="shared" si="1"/>
        <v>80000</v>
      </c>
    </row>
    <row r="23" spans="1:5" ht="30" customHeight="1">
      <c r="A23" s="34" t="s">
        <v>783</v>
      </c>
      <c r="B23" s="217" t="s">
        <v>784</v>
      </c>
      <c r="C23" s="100"/>
      <c r="D23" s="173">
        <f>D24</f>
        <v>80000</v>
      </c>
      <c r="E23" s="173">
        <f>E24</f>
        <v>80000</v>
      </c>
    </row>
    <row r="24" spans="1:5" ht="27" customHeight="1">
      <c r="A24" s="34" t="s">
        <v>785</v>
      </c>
      <c r="B24" s="217" t="s">
        <v>786</v>
      </c>
      <c r="C24" s="100">
        <v>200</v>
      </c>
      <c r="D24" s="173">
        <v>80000</v>
      </c>
      <c r="E24" s="173">
        <v>80000</v>
      </c>
    </row>
    <row r="25" spans="1:5" ht="27" customHeight="1">
      <c r="A25" s="34" t="s">
        <v>813</v>
      </c>
      <c r="B25" s="217" t="s">
        <v>814</v>
      </c>
      <c r="C25" s="100"/>
      <c r="D25" s="173">
        <f>D26</f>
        <v>3220371</v>
      </c>
      <c r="E25" s="173">
        <f>E26</f>
        <v>835827</v>
      </c>
    </row>
    <row r="26" spans="1:5" ht="22.5" customHeight="1">
      <c r="A26" s="232" t="s">
        <v>815</v>
      </c>
      <c r="B26" s="217" t="s">
        <v>816</v>
      </c>
      <c r="C26" s="100"/>
      <c r="D26" s="173">
        <f>D27</f>
        <v>3220371</v>
      </c>
      <c r="E26" s="173">
        <f>E27</f>
        <v>835827</v>
      </c>
    </row>
    <row r="27" spans="1:5" ht="22.5" customHeight="1">
      <c r="A27" s="98" t="s">
        <v>665</v>
      </c>
      <c r="B27" s="126" t="s">
        <v>817</v>
      </c>
      <c r="C27" s="100">
        <v>400</v>
      </c>
      <c r="D27" s="173">
        <v>3220371</v>
      </c>
      <c r="E27" s="173">
        <v>835827</v>
      </c>
    </row>
    <row r="28" spans="1:5" ht="57" customHeight="1">
      <c r="A28" s="34" t="s">
        <v>144</v>
      </c>
      <c r="B28" s="104" t="s">
        <v>359</v>
      </c>
      <c r="C28" s="148"/>
      <c r="D28" s="172">
        <f>D29+D32+D38+D42+D46+D50+D53</f>
        <v>8635510</v>
      </c>
      <c r="E28" s="172">
        <f>E29+E32+E38+E42+E46+E50+E53</f>
        <v>8409310</v>
      </c>
    </row>
    <row r="29" spans="1:5" ht="25.5" customHeight="1">
      <c r="A29" s="120" t="s">
        <v>207</v>
      </c>
      <c r="B29" s="104" t="s">
        <v>360</v>
      </c>
      <c r="C29" s="225"/>
      <c r="D29" s="172">
        <f t="shared" ref="D29:E29" si="2">D30</f>
        <v>463910</v>
      </c>
      <c r="E29" s="172">
        <f t="shared" si="2"/>
        <v>337710</v>
      </c>
    </row>
    <row r="30" spans="1:5" ht="28.5" customHeight="1">
      <c r="A30" s="34" t="s">
        <v>209</v>
      </c>
      <c r="B30" s="147" t="s">
        <v>361</v>
      </c>
      <c r="C30" s="100"/>
      <c r="D30" s="173">
        <f>D31</f>
        <v>463910</v>
      </c>
      <c r="E30" s="173">
        <f>E31</f>
        <v>337710</v>
      </c>
    </row>
    <row r="31" spans="1:5" ht="42.75" customHeight="1">
      <c r="A31" s="98" t="s">
        <v>492</v>
      </c>
      <c r="B31" s="147" t="s">
        <v>362</v>
      </c>
      <c r="C31" s="100">
        <v>400</v>
      </c>
      <c r="D31" s="173">
        <v>463910</v>
      </c>
      <c r="E31" s="173">
        <v>337710</v>
      </c>
    </row>
    <row r="32" spans="1:5" ht="40.5" customHeight="1">
      <c r="A32" s="120" t="s">
        <v>214</v>
      </c>
      <c r="B32" s="104" t="s">
        <v>363</v>
      </c>
      <c r="C32" s="225"/>
      <c r="D32" s="172">
        <f>D33+D36</f>
        <v>1123100</v>
      </c>
      <c r="E32" s="172">
        <f>E33+E36</f>
        <v>1123100</v>
      </c>
    </row>
    <row r="33" spans="1:5" ht="20.25" customHeight="1">
      <c r="A33" s="98" t="s">
        <v>215</v>
      </c>
      <c r="B33" s="147" t="s">
        <v>364</v>
      </c>
      <c r="C33" s="100"/>
      <c r="D33" s="173">
        <f>D34+D35</f>
        <v>1023100</v>
      </c>
      <c r="E33" s="173">
        <f>E34+E35</f>
        <v>1023100</v>
      </c>
    </row>
    <row r="34" spans="1:5" ht="42" customHeight="1">
      <c r="A34" s="98" t="s">
        <v>218</v>
      </c>
      <c r="B34" s="147" t="s">
        <v>365</v>
      </c>
      <c r="C34" s="100">
        <v>200</v>
      </c>
      <c r="D34" s="173">
        <v>879900</v>
      </c>
      <c r="E34" s="173">
        <v>879900</v>
      </c>
    </row>
    <row r="35" spans="1:5" ht="42.75" customHeight="1">
      <c r="A35" s="98" t="s">
        <v>217</v>
      </c>
      <c r="B35" s="147" t="s">
        <v>366</v>
      </c>
      <c r="C35" s="100">
        <v>200</v>
      </c>
      <c r="D35" s="173">
        <v>143200</v>
      </c>
      <c r="E35" s="173">
        <v>143200</v>
      </c>
    </row>
    <row r="36" spans="1:5" ht="42" customHeight="1">
      <c r="A36" s="98" t="s">
        <v>627</v>
      </c>
      <c r="B36" s="147" t="s">
        <v>628</v>
      </c>
      <c r="C36" s="100"/>
      <c r="D36" s="173">
        <f>D37</f>
        <v>100000</v>
      </c>
      <c r="E36" s="173">
        <f>E37</f>
        <v>100000</v>
      </c>
    </row>
    <row r="37" spans="1:5" ht="55.5" customHeight="1">
      <c r="A37" s="140" t="s">
        <v>629</v>
      </c>
      <c r="B37" s="147" t="s">
        <v>630</v>
      </c>
      <c r="C37" s="100">
        <v>800</v>
      </c>
      <c r="D37" s="173">
        <v>100000</v>
      </c>
      <c r="E37" s="173">
        <v>100000</v>
      </c>
    </row>
    <row r="38" spans="1:5" ht="26.25" customHeight="1">
      <c r="A38" s="120" t="s">
        <v>208</v>
      </c>
      <c r="B38" s="104" t="s">
        <v>367</v>
      </c>
      <c r="C38" s="225"/>
      <c r="D38" s="172">
        <f t="shared" ref="D38:E38" si="3">D39</f>
        <v>887900</v>
      </c>
      <c r="E38" s="172">
        <f t="shared" si="3"/>
        <v>887900</v>
      </c>
    </row>
    <row r="39" spans="1:5" ht="28.5" customHeight="1">
      <c r="A39" s="34" t="s">
        <v>231</v>
      </c>
      <c r="B39" s="147" t="s">
        <v>368</v>
      </c>
      <c r="C39" s="100"/>
      <c r="D39" s="173">
        <f>D40+D41</f>
        <v>887900</v>
      </c>
      <c r="E39" s="173">
        <f>E40+E41</f>
        <v>887900</v>
      </c>
    </row>
    <row r="40" spans="1:5" ht="42" customHeight="1">
      <c r="A40" s="98" t="s">
        <v>344</v>
      </c>
      <c r="B40" s="147" t="s">
        <v>369</v>
      </c>
      <c r="C40" s="148">
        <v>200</v>
      </c>
      <c r="D40" s="173">
        <v>529100</v>
      </c>
      <c r="E40" s="173">
        <v>529100</v>
      </c>
    </row>
    <row r="41" spans="1:5" ht="27.75" customHeight="1">
      <c r="A41" s="98" t="s">
        <v>345</v>
      </c>
      <c r="B41" s="147" t="s">
        <v>370</v>
      </c>
      <c r="C41" s="100">
        <v>200</v>
      </c>
      <c r="D41" s="173">
        <v>358800</v>
      </c>
      <c r="E41" s="173">
        <v>358800</v>
      </c>
    </row>
    <row r="42" spans="1:5" ht="29.25" customHeight="1">
      <c r="A42" s="120" t="s">
        <v>210</v>
      </c>
      <c r="B42" s="104" t="s">
        <v>371</v>
      </c>
      <c r="C42" s="225"/>
      <c r="D42" s="172">
        <f t="shared" ref="D42:E42" si="4">D43</f>
        <v>5500000</v>
      </c>
      <c r="E42" s="172">
        <f t="shared" si="4"/>
        <v>5500000</v>
      </c>
    </row>
    <row r="43" spans="1:5" ht="27.75" customHeight="1">
      <c r="A43" s="34" t="s">
        <v>232</v>
      </c>
      <c r="B43" s="147" t="s">
        <v>372</v>
      </c>
      <c r="C43" s="100"/>
      <c r="D43" s="173">
        <f>D44+D45</f>
        <v>5500000</v>
      </c>
      <c r="E43" s="173">
        <f>E44+E45</f>
        <v>5500000</v>
      </c>
    </row>
    <row r="44" spans="1:5" ht="50.25" customHeight="1">
      <c r="A44" s="98" t="s">
        <v>211</v>
      </c>
      <c r="B44" s="147" t="s">
        <v>373</v>
      </c>
      <c r="C44" s="100">
        <v>800</v>
      </c>
      <c r="D44" s="173">
        <v>5000000</v>
      </c>
      <c r="E44" s="173">
        <v>5000000</v>
      </c>
    </row>
    <row r="45" spans="1:5" ht="42" customHeight="1">
      <c r="A45" s="145" t="s">
        <v>216</v>
      </c>
      <c r="B45" s="144" t="s">
        <v>374</v>
      </c>
      <c r="C45" s="141">
        <v>200</v>
      </c>
      <c r="D45" s="166">
        <v>500000</v>
      </c>
      <c r="E45" s="166">
        <v>500000</v>
      </c>
    </row>
    <row r="46" spans="1:5" ht="28.5" customHeight="1">
      <c r="A46" s="120" t="s">
        <v>212</v>
      </c>
      <c r="B46" s="104" t="s">
        <v>375</v>
      </c>
      <c r="C46" s="225"/>
      <c r="D46" s="172">
        <f t="shared" ref="D46:E46" si="5">D47</f>
        <v>200000</v>
      </c>
      <c r="E46" s="172">
        <f t="shared" si="5"/>
        <v>200000</v>
      </c>
    </row>
    <row r="47" spans="1:5" ht="27.75" customHeight="1">
      <c r="A47" s="98" t="s">
        <v>213</v>
      </c>
      <c r="B47" s="147" t="s">
        <v>376</v>
      </c>
      <c r="C47" s="100"/>
      <c r="D47" s="173">
        <f>D48+D49</f>
        <v>200000</v>
      </c>
      <c r="E47" s="173">
        <f>E48+E49</f>
        <v>200000</v>
      </c>
    </row>
    <row r="48" spans="1:5" ht="39" customHeight="1">
      <c r="A48" s="145" t="s">
        <v>346</v>
      </c>
      <c r="B48" s="147" t="s">
        <v>377</v>
      </c>
      <c r="C48" s="100">
        <v>200</v>
      </c>
      <c r="D48" s="173">
        <v>150000</v>
      </c>
      <c r="E48" s="173">
        <v>150000</v>
      </c>
    </row>
    <row r="49" spans="1:5" ht="38.25" customHeight="1">
      <c r="A49" s="145" t="s">
        <v>347</v>
      </c>
      <c r="B49" s="147" t="s">
        <v>378</v>
      </c>
      <c r="C49" s="100">
        <v>200</v>
      </c>
      <c r="D49" s="173">
        <v>50000</v>
      </c>
      <c r="E49" s="173">
        <v>50000</v>
      </c>
    </row>
    <row r="50" spans="1:5" ht="39.75" customHeight="1">
      <c r="A50" s="120" t="s">
        <v>490</v>
      </c>
      <c r="B50" s="104" t="s">
        <v>379</v>
      </c>
      <c r="C50" s="225"/>
      <c r="D50" s="172">
        <f t="shared" ref="D50:E51" si="6">D51</f>
        <v>100000</v>
      </c>
      <c r="E50" s="172">
        <f t="shared" si="6"/>
        <v>0</v>
      </c>
    </row>
    <row r="51" spans="1:5" ht="18.75" customHeight="1">
      <c r="A51" s="98" t="s">
        <v>245</v>
      </c>
      <c r="B51" s="147" t="s">
        <v>380</v>
      </c>
      <c r="C51" s="100"/>
      <c r="D51" s="173">
        <f t="shared" si="6"/>
        <v>100000</v>
      </c>
      <c r="E51" s="173">
        <f t="shared" si="6"/>
        <v>0</v>
      </c>
    </row>
    <row r="52" spans="1:5" ht="38.25">
      <c r="A52" s="98" t="s">
        <v>247</v>
      </c>
      <c r="B52" s="147" t="s">
        <v>381</v>
      </c>
      <c r="C52" s="100">
        <v>200</v>
      </c>
      <c r="D52" s="173">
        <v>100000</v>
      </c>
      <c r="E52" s="173"/>
    </row>
    <row r="53" spans="1:5" ht="60">
      <c r="A53" s="224" t="s">
        <v>793</v>
      </c>
      <c r="B53" s="104" t="s">
        <v>794</v>
      </c>
      <c r="C53" s="225"/>
      <c r="D53" s="172">
        <f t="shared" ref="D53:E53" si="7">D54</f>
        <v>360600</v>
      </c>
      <c r="E53" s="172">
        <f t="shared" si="7"/>
        <v>360600</v>
      </c>
    </row>
    <row r="54" spans="1:5" ht="24.75" customHeight="1">
      <c r="A54" s="34" t="s">
        <v>795</v>
      </c>
      <c r="B54" s="217" t="s">
        <v>796</v>
      </c>
      <c r="C54" s="100"/>
      <c r="D54" s="173">
        <f>D55</f>
        <v>360600</v>
      </c>
      <c r="E54" s="173">
        <f>E55</f>
        <v>360600</v>
      </c>
    </row>
    <row r="55" spans="1:5" ht="25.5">
      <c r="A55" s="34" t="s">
        <v>251</v>
      </c>
      <c r="B55" s="217" t="s">
        <v>818</v>
      </c>
      <c r="C55" s="100">
        <v>200</v>
      </c>
      <c r="D55" s="173">
        <v>360600</v>
      </c>
      <c r="E55" s="173">
        <v>360600</v>
      </c>
    </row>
    <row r="56" spans="1:5" ht="42" customHeight="1">
      <c r="A56" s="120" t="s">
        <v>235</v>
      </c>
      <c r="B56" s="104" t="s">
        <v>395</v>
      </c>
      <c r="C56" s="272"/>
      <c r="D56" s="172">
        <f>D61+D57</f>
        <v>1441700</v>
      </c>
      <c r="E56" s="172">
        <f>E61+E57</f>
        <v>0</v>
      </c>
    </row>
    <row r="57" spans="1:5" ht="29.25" customHeight="1">
      <c r="A57" s="98" t="s">
        <v>350</v>
      </c>
      <c r="B57" s="99" t="s">
        <v>396</v>
      </c>
      <c r="C57" s="270"/>
      <c r="D57" s="173">
        <f t="shared" ref="D57:E57" si="8">D58</f>
        <v>1380000</v>
      </c>
      <c r="E57" s="173">
        <f t="shared" si="8"/>
        <v>0</v>
      </c>
    </row>
    <row r="58" spans="1:5" ht="28.5" customHeight="1">
      <c r="A58" s="98" t="s">
        <v>351</v>
      </c>
      <c r="B58" s="99" t="s">
        <v>397</v>
      </c>
      <c r="C58" s="270"/>
      <c r="D58" s="173">
        <f>D59+D60</f>
        <v>1380000</v>
      </c>
      <c r="E58" s="173">
        <f>E59+E60</f>
        <v>0</v>
      </c>
    </row>
    <row r="59" spans="1:5" ht="54" customHeight="1">
      <c r="A59" s="98" t="s">
        <v>489</v>
      </c>
      <c r="B59" s="99" t="s">
        <v>398</v>
      </c>
      <c r="C59" s="270">
        <v>200</v>
      </c>
      <c r="D59" s="173">
        <v>1140000</v>
      </c>
      <c r="E59" s="173"/>
    </row>
    <row r="60" spans="1:5" ht="30.75" customHeight="1">
      <c r="A60" s="106" t="s">
        <v>631</v>
      </c>
      <c r="B60" s="99" t="s">
        <v>632</v>
      </c>
      <c r="C60" s="270">
        <v>200</v>
      </c>
      <c r="D60" s="173">
        <v>240000</v>
      </c>
      <c r="E60" s="173"/>
    </row>
    <row r="61" spans="1:5" ht="29.25" customHeight="1">
      <c r="A61" s="98" t="s">
        <v>236</v>
      </c>
      <c r="B61" s="99" t="s">
        <v>532</v>
      </c>
      <c r="C61" s="270"/>
      <c r="D61" s="173">
        <f t="shared" ref="D61:E62" si="9">D62</f>
        <v>61700</v>
      </c>
      <c r="E61" s="173">
        <f t="shared" si="9"/>
        <v>0</v>
      </c>
    </row>
    <row r="62" spans="1:5" ht="25.5" customHeight="1">
      <c r="A62" s="98" t="s">
        <v>237</v>
      </c>
      <c r="B62" s="99" t="s">
        <v>533</v>
      </c>
      <c r="C62" s="270"/>
      <c r="D62" s="173">
        <f t="shared" si="9"/>
        <v>61700</v>
      </c>
      <c r="E62" s="173">
        <f t="shared" si="9"/>
        <v>0</v>
      </c>
    </row>
    <row r="63" spans="1:5" ht="30" customHeight="1">
      <c r="A63" s="98" t="s">
        <v>250</v>
      </c>
      <c r="B63" s="99" t="s">
        <v>399</v>
      </c>
      <c r="C63" s="270">
        <v>200</v>
      </c>
      <c r="D63" s="173">
        <v>61700</v>
      </c>
      <c r="E63" s="173"/>
    </row>
    <row r="64" spans="1:5" ht="37.5" customHeight="1">
      <c r="A64" s="108" t="s">
        <v>552</v>
      </c>
      <c r="B64" s="109">
        <v>1100000000</v>
      </c>
      <c r="C64" s="149"/>
      <c r="D64" s="172">
        <f t="shared" ref="D64:E65" si="10">D65</f>
        <v>542675</v>
      </c>
      <c r="E64" s="172">
        <f t="shared" si="10"/>
        <v>542675</v>
      </c>
    </row>
    <row r="65" spans="1:5" ht="27" customHeight="1">
      <c r="A65" s="34" t="s">
        <v>828</v>
      </c>
      <c r="B65" s="99" t="s">
        <v>400</v>
      </c>
      <c r="C65" s="148"/>
      <c r="D65" s="173">
        <f t="shared" si="10"/>
        <v>542675</v>
      </c>
      <c r="E65" s="173">
        <f t="shared" si="10"/>
        <v>542675</v>
      </c>
    </row>
    <row r="66" spans="1:5" ht="25.5">
      <c r="A66" s="96" t="s">
        <v>127</v>
      </c>
      <c r="B66" s="99" t="s">
        <v>401</v>
      </c>
      <c r="C66" s="148"/>
      <c r="D66" s="173">
        <f t="shared" ref="D66:E66" si="11">D67+D69+D70+D68</f>
        <v>542675</v>
      </c>
      <c r="E66" s="173">
        <f t="shared" si="11"/>
        <v>542675</v>
      </c>
    </row>
    <row r="67" spans="1:5" ht="38.25">
      <c r="A67" s="34" t="s">
        <v>829</v>
      </c>
      <c r="B67" s="97">
        <v>1110100310</v>
      </c>
      <c r="C67" s="148">
        <v>200</v>
      </c>
      <c r="D67" s="173">
        <v>110000</v>
      </c>
      <c r="E67" s="173">
        <v>110000</v>
      </c>
    </row>
    <row r="68" spans="1:5" ht="42" customHeight="1">
      <c r="A68" s="34" t="s">
        <v>830</v>
      </c>
      <c r="B68" s="97">
        <v>1110100310</v>
      </c>
      <c r="C68" s="148">
        <v>600</v>
      </c>
      <c r="D68" s="173">
        <v>70000</v>
      </c>
      <c r="E68" s="173">
        <v>70000</v>
      </c>
    </row>
    <row r="69" spans="1:5" ht="67.5" customHeight="1">
      <c r="A69" s="98" t="s">
        <v>128</v>
      </c>
      <c r="B69" s="33">
        <v>1110180360</v>
      </c>
      <c r="C69" s="148">
        <v>100</v>
      </c>
      <c r="D69" s="173">
        <v>341800</v>
      </c>
      <c r="E69" s="173">
        <v>341800</v>
      </c>
    </row>
    <row r="70" spans="1:5" ht="50.25" customHeight="1">
      <c r="A70" s="98" t="s">
        <v>171</v>
      </c>
      <c r="B70" s="33">
        <v>1110180360</v>
      </c>
      <c r="C70" s="148">
        <v>200</v>
      </c>
      <c r="D70" s="173">
        <v>20875</v>
      </c>
      <c r="E70" s="173">
        <v>20875</v>
      </c>
    </row>
    <row r="71" spans="1:5" ht="38.25" customHeight="1">
      <c r="A71" s="120" t="s">
        <v>73</v>
      </c>
      <c r="B71" s="109">
        <v>1200000000</v>
      </c>
      <c r="C71" s="149"/>
      <c r="D71" s="172">
        <f t="shared" ref="D71:E72" si="12">D72</f>
        <v>150000</v>
      </c>
      <c r="E71" s="172">
        <f t="shared" si="12"/>
        <v>150000</v>
      </c>
    </row>
    <row r="72" spans="1:5" ht="29.25" customHeight="1">
      <c r="A72" s="98" t="s">
        <v>129</v>
      </c>
      <c r="B72" s="97">
        <v>1210000000</v>
      </c>
      <c r="C72" s="148"/>
      <c r="D72" s="173">
        <f t="shared" si="12"/>
        <v>150000</v>
      </c>
      <c r="E72" s="173">
        <f t="shared" si="12"/>
        <v>150000</v>
      </c>
    </row>
    <row r="73" spans="1:5" ht="27.75" customHeight="1">
      <c r="A73" s="107" t="s">
        <v>130</v>
      </c>
      <c r="B73" s="97">
        <v>1210100000</v>
      </c>
      <c r="C73" s="148"/>
      <c r="D73" s="173">
        <f>D74+D76+D78+D77+D75+D79</f>
        <v>150000</v>
      </c>
      <c r="E73" s="173">
        <f>E74+E76+E78+E77+E75+E79</f>
        <v>150000</v>
      </c>
    </row>
    <row r="74" spans="1:5" ht="40.5" customHeight="1">
      <c r="A74" s="98" t="s">
        <v>402</v>
      </c>
      <c r="B74" s="97">
        <v>1210100500</v>
      </c>
      <c r="C74" s="148">
        <v>200</v>
      </c>
      <c r="D74" s="173">
        <v>20000</v>
      </c>
      <c r="E74" s="173">
        <v>20000</v>
      </c>
    </row>
    <row r="75" spans="1:5" ht="37.5" customHeight="1">
      <c r="A75" s="98" t="s">
        <v>539</v>
      </c>
      <c r="B75" s="97">
        <v>1210100500</v>
      </c>
      <c r="C75" s="148">
        <v>600</v>
      </c>
      <c r="D75" s="173">
        <v>20000</v>
      </c>
      <c r="E75" s="173">
        <v>20000</v>
      </c>
    </row>
    <row r="76" spans="1:5" ht="39.75" customHeight="1">
      <c r="A76" s="98" t="s">
        <v>172</v>
      </c>
      <c r="B76" s="33">
        <v>1210100510</v>
      </c>
      <c r="C76" s="148">
        <v>200</v>
      </c>
      <c r="D76" s="173">
        <v>75000</v>
      </c>
      <c r="E76" s="173">
        <v>75000</v>
      </c>
    </row>
    <row r="77" spans="1:5" ht="39.75" customHeight="1">
      <c r="A77" s="98" t="s">
        <v>526</v>
      </c>
      <c r="B77" s="33">
        <v>1210100510</v>
      </c>
      <c r="C77" s="148">
        <v>600</v>
      </c>
      <c r="D77" s="173">
        <v>20000</v>
      </c>
      <c r="E77" s="173">
        <v>20000</v>
      </c>
    </row>
    <row r="78" spans="1:5" ht="38.25" customHeight="1">
      <c r="A78" s="98" t="s">
        <v>353</v>
      </c>
      <c r="B78" s="33">
        <v>1210100520</v>
      </c>
      <c r="C78" s="148">
        <v>200</v>
      </c>
      <c r="D78" s="173">
        <v>5000</v>
      </c>
      <c r="E78" s="173">
        <v>5000</v>
      </c>
    </row>
    <row r="79" spans="1:5" ht="42" customHeight="1">
      <c r="A79" s="122" t="s">
        <v>540</v>
      </c>
      <c r="B79" s="33">
        <v>1210100520</v>
      </c>
      <c r="C79" s="148">
        <v>600</v>
      </c>
      <c r="D79" s="173">
        <v>10000</v>
      </c>
      <c r="E79" s="173">
        <v>10000</v>
      </c>
    </row>
    <row r="80" spans="1:5" ht="55.5" customHeight="1">
      <c r="A80" s="120" t="s">
        <v>202</v>
      </c>
      <c r="B80" s="109">
        <v>1700000000</v>
      </c>
      <c r="C80" s="149"/>
      <c r="D80" s="172">
        <f>D81+D84</f>
        <v>5985403.1600000001</v>
      </c>
      <c r="E80" s="172">
        <f>E81+E84</f>
        <v>5985403.1600000001</v>
      </c>
    </row>
    <row r="81" spans="1:5" ht="38.25">
      <c r="A81" s="98" t="s">
        <v>203</v>
      </c>
      <c r="B81" s="33">
        <v>1710000000</v>
      </c>
      <c r="C81" s="148"/>
      <c r="D81" s="173">
        <f t="shared" ref="D81:E81" si="13">D82</f>
        <v>2303000</v>
      </c>
      <c r="E81" s="173">
        <f t="shared" si="13"/>
        <v>2303000</v>
      </c>
    </row>
    <row r="82" spans="1:5" ht="25.5">
      <c r="A82" s="34" t="s">
        <v>204</v>
      </c>
      <c r="B82" s="33">
        <v>1710100000</v>
      </c>
      <c r="C82" s="148"/>
      <c r="D82" s="173">
        <f>D83</f>
        <v>2303000</v>
      </c>
      <c r="E82" s="173">
        <f>E83</f>
        <v>2303000</v>
      </c>
    </row>
    <row r="83" spans="1:5" ht="51">
      <c r="A83" s="32" t="s">
        <v>234</v>
      </c>
      <c r="B83" s="33">
        <v>1710120400</v>
      </c>
      <c r="C83" s="148">
        <v>200</v>
      </c>
      <c r="D83" s="173">
        <v>2303000</v>
      </c>
      <c r="E83" s="173">
        <v>2303000</v>
      </c>
    </row>
    <row r="84" spans="1:5" ht="51">
      <c r="A84" s="32" t="s">
        <v>205</v>
      </c>
      <c r="B84" s="33">
        <v>1720000000</v>
      </c>
      <c r="C84" s="148"/>
      <c r="D84" s="173">
        <f t="shared" ref="D84:E84" si="14">D85</f>
        <v>3682403.16</v>
      </c>
      <c r="E84" s="173">
        <f t="shared" si="14"/>
        <v>3682403.16</v>
      </c>
    </row>
    <row r="85" spans="1:5" ht="39.75" customHeight="1">
      <c r="A85" s="34" t="s">
        <v>206</v>
      </c>
      <c r="B85" s="33">
        <v>1720100000</v>
      </c>
      <c r="C85" s="148"/>
      <c r="D85" s="173">
        <f>D86</f>
        <v>3682403.16</v>
      </c>
      <c r="E85" s="173">
        <f>E86</f>
        <v>3682403.16</v>
      </c>
    </row>
    <row r="86" spans="1:5" ht="63.75">
      <c r="A86" s="32" t="s">
        <v>219</v>
      </c>
      <c r="B86" s="97">
        <v>1720120410</v>
      </c>
      <c r="C86" s="148">
        <v>200</v>
      </c>
      <c r="D86" s="173">
        <v>3682403.16</v>
      </c>
      <c r="E86" s="173">
        <v>3682403.16</v>
      </c>
    </row>
    <row r="87" spans="1:5" ht="25.5">
      <c r="A87" s="103" t="s">
        <v>672</v>
      </c>
      <c r="B87" s="110" t="s">
        <v>678</v>
      </c>
      <c r="C87" s="33"/>
      <c r="D87" s="172">
        <f>D88+D96+D103+D107+D124+D132+D137+D142+D147</f>
        <v>127083738.13</v>
      </c>
      <c r="E87" s="172">
        <f>E88+E96+E103+E107+E124+E132+E137+E142+E147</f>
        <v>127550306.13</v>
      </c>
    </row>
    <row r="88" spans="1:5" ht="14.25">
      <c r="A88" s="103" t="s">
        <v>81</v>
      </c>
      <c r="B88" s="110" t="s">
        <v>679</v>
      </c>
      <c r="C88" s="109"/>
      <c r="D88" s="172">
        <f>D89+D93</f>
        <v>2438600</v>
      </c>
      <c r="E88" s="172">
        <f>E89+E93</f>
        <v>2438600</v>
      </c>
    </row>
    <row r="89" spans="1:5" ht="25.5">
      <c r="A89" s="106" t="s">
        <v>83</v>
      </c>
      <c r="B89" s="217" t="s">
        <v>680</v>
      </c>
      <c r="C89" s="97"/>
      <c r="D89" s="173">
        <f>D90+D91+D92</f>
        <v>2438600</v>
      </c>
      <c r="E89" s="173">
        <f>E90+E91+E92</f>
        <v>2438600</v>
      </c>
    </row>
    <row r="90" spans="1:5" ht="38.25">
      <c r="A90" s="34" t="s">
        <v>874</v>
      </c>
      <c r="B90" s="217" t="s">
        <v>681</v>
      </c>
      <c r="C90" s="219">
        <v>200</v>
      </c>
      <c r="D90" s="173">
        <v>800000</v>
      </c>
      <c r="E90" s="173">
        <v>800000</v>
      </c>
    </row>
    <row r="91" spans="1:5" ht="38.25">
      <c r="A91" s="34" t="s">
        <v>875</v>
      </c>
      <c r="B91" s="217" t="s">
        <v>681</v>
      </c>
      <c r="C91" s="219">
        <v>600</v>
      </c>
      <c r="D91" s="173">
        <v>1200000</v>
      </c>
      <c r="E91" s="173">
        <v>1200000</v>
      </c>
    </row>
    <row r="92" spans="1:5" ht="38.25">
      <c r="A92" s="98" t="s">
        <v>876</v>
      </c>
      <c r="B92" s="217" t="s">
        <v>682</v>
      </c>
      <c r="C92" s="219">
        <v>200</v>
      </c>
      <c r="D92" s="173">
        <v>438600</v>
      </c>
      <c r="E92" s="173">
        <v>438600</v>
      </c>
    </row>
    <row r="93" spans="1:5" ht="25.5">
      <c r="A93" s="34" t="s">
        <v>91</v>
      </c>
      <c r="B93" s="217" t="s">
        <v>683</v>
      </c>
      <c r="C93" s="219"/>
      <c r="D93" s="173">
        <f>D94+D95</f>
        <v>0</v>
      </c>
      <c r="E93" s="173">
        <f>E94+E95</f>
        <v>0</v>
      </c>
    </row>
    <row r="94" spans="1:5" ht="25.5">
      <c r="A94" s="34" t="s">
        <v>157</v>
      </c>
      <c r="B94" s="217" t="s">
        <v>684</v>
      </c>
      <c r="C94" s="100">
        <v>200</v>
      </c>
      <c r="D94" s="173"/>
      <c r="E94" s="173"/>
    </row>
    <row r="95" spans="1:5" ht="25.5">
      <c r="A95" s="34" t="s">
        <v>811</v>
      </c>
      <c r="B95" s="217" t="s">
        <v>684</v>
      </c>
      <c r="C95" s="100">
        <v>300</v>
      </c>
      <c r="D95" s="173"/>
      <c r="E95" s="173"/>
    </row>
    <row r="96" spans="1:5" ht="25.5">
      <c r="A96" s="111" t="s">
        <v>92</v>
      </c>
      <c r="B96" s="104" t="s">
        <v>685</v>
      </c>
      <c r="C96" s="100"/>
      <c r="D96" s="172">
        <f t="shared" ref="D96:E96" si="15">D97</f>
        <v>734032.13</v>
      </c>
      <c r="E96" s="172">
        <f t="shared" si="15"/>
        <v>734032.13</v>
      </c>
    </row>
    <row r="97" spans="1:5" ht="25.5">
      <c r="A97" s="34" t="s">
        <v>93</v>
      </c>
      <c r="B97" s="217" t="s">
        <v>686</v>
      </c>
      <c r="C97" s="100"/>
      <c r="D97" s="173">
        <f>SUM(D98:D102)</f>
        <v>734032.13</v>
      </c>
      <c r="E97" s="173">
        <f>SUM(E98:E102)</f>
        <v>734032.13</v>
      </c>
    </row>
    <row r="98" spans="1:5" ht="76.5">
      <c r="A98" s="96" t="s">
        <v>158</v>
      </c>
      <c r="B98" s="217" t="s">
        <v>687</v>
      </c>
      <c r="C98" s="219">
        <v>200</v>
      </c>
      <c r="D98" s="173">
        <v>71884</v>
      </c>
      <c r="E98" s="173">
        <v>71884</v>
      </c>
    </row>
    <row r="99" spans="1:5" ht="78.75" customHeight="1">
      <c r="A99" s="96" t="s">
        <v>650</v>
      </c>
      <c r="B99" s="217" t="s">
        <v>687</v>
      </c>
      <c r="C99" s="218">
        <v>600</v>
      </c>
      <c r="D99" s="220">
        <v>35942</v>
      </c>
      <c r="E99" s="173">
        <v>35942</v>
      </c>
    </row>
    <row r="100" spans="1:5" ht="15" customHeight="1">
      <c r="A100" s="329" t="s">
        <v>355</v>
      </c>
      <c r="B100" s="331" t="s">
        <v>688</v>
      </c>
      <c r="C100" s="333">
        <v>200</v>
      </c>
      <c r="D100" s="335">
        <v>24438</v>
      </c>
      <c r="E100" s="335">
        <v>24438</v>
      </c>
    </row>
    <row r="101" spans="1:5" ht="75.75" customHeight="1">
      <c r="A101" s="330"/>
      <c r="B101" s="332"/>
      <c r="C101" s="334"/>
      <c r="D101" s="336"/>
      <c r="E101" s="336"/>
    </row>
    <row r="102" spans="1:5" ht="66.75" customHeight="1">
      <c r="A102" s="98" t="s">
        <v>356</v>
      </c>
      <c r="B102" s="217" t="s">
        <v>689</v>
      </c>
      <c r="C102" s="219">
        <v>300</v>
      </c>
      <c r="D102" s="173">
        <v>601768.13</v>
      </c>
      <c r="E102" s="173">
        <v>601768.13</v>
      </c>
    </row>
    <row r="103" spans="1:5" ht="14.25">
      <c r="A103" s="108" t="s">
        <v>141</v>
      </c>
      <c r="B103" s="104" t="s">
        <v>690</v>
      </c>
      <c r="C103" s="112"/>
      <c r="D103" s="172">
        <f t="shared" ref="D103:E103" si="16">D104</f>
        <v>476400</v>
      </c>
      <c r="E103" s="172">
        <f t="shared" si="16"/>
        <v>476400</v>
      </c>
    </row>
    <row r="104" spans="1:5" ht="25.5">
      <c r="A104" s="34" t="s">
        <v>142</v>
      </c>
      <c r="B104" s="217" t="s">
        <v>691</v>
      </c>
      <c r="C104" s="219"/>
      <c r="D104" s="173">
        <f t="shared" ref="D104:E104" si="17">D105+D106</f>
        <v>476400</v>
      </c>
      <c r="E104" s="173">
        <f t="shared" si="17"/>
        <v>476400</v>
      </c>
    </row>
    <row r="105" spans="1:5" ht="51">
      <c r="A105" s="34" t="s">
        <v>159</v>
      </c>
      <c r="B105" s="217" t="s">
        <v>692</v>
      </c>
      <c r="C105" s="219">
        <v>200</v>
      </c>
      <c r="D105" s="173">
        <v>436400</v>
      </c>
      <c r="E105" s="173">
        <v>436400</v>
      </c>
    </row>
    <row r="106" spans="1:5" ht="51">
      <c r="A106" s="34" t="s">
        <v>143</v>
      </c>
      <c r="B106" s="217" t="s">
        <v>692</v>
      </c>
      <c r="C106" s="219">
        <v>600</v>
      </c>
      <c r="D106" s="173">
        <v>40000</v>
      </c>
      <c r="E106" s="173">
        <v>40000</v>
      </c>
    </row>
    <row r="107" spans="1:5" ht="28.5" customHeight="1">
      <c r="A107" s="108" t="s">
        <v>94</v>
      </c>
      <c r="B107" s="104" t="s">
        <v>693</v>
      </c>
      <c r="C107" s="219"/>
      <c r="D107" s="172">
        <f>D108+D114</f>
        <v>48844914</v>
      </c>
      <c r="E107" s="172">
        <f>E108+E114</f>
        <v>49271482</v>
      </c>
    </row>
    <row r="108" spans="1:5" ht="15">
      <c r="A108" s="34" t="s">
        <v>95</v>
      </c>
      <c r="B108" s="217" t="s">
        <v>694</v>
      </c>
      <c r="C108" s="219"/>
      <c r="D108" s="173">
        <f>D109+D110+D111+D112+D113</f>
        <v>8464014</v>
      </c>
      <c r="E108" s="173">
        <f>E109+E110+E111+E112+E113</f>
        <v>8468590</v>
      </c>
    </row>
    <row r="109" spans="1:5" ht="76.5">
      <c r="A109" s="34" t="s">
        <v>84</v>
      </c>
      <c r="B109" s="217" t="s">
        <v>695</v>
      </c>
      <c r="C109" s="219">
        <v>100</v>
      </c>
      <c r="D109" s="173">
        <v>1914600</v>
      </c>
      <c r="E109" s="173">
        <v>1914600</v>
      </c>
    </row>
    <row r="110" spans="1:5" ht="51">
      <c r="A110" s="34" t="s">
        <v>160</v>
      </c>
      <c r="B110" s="216" t="s">
        <v>695</v>
      </c>
      <c r="C110" s="219">
        <v>200</v>
      </c>
      <c r="D110" s="173">
        <v>3575714</v>
      </c>
      <c r="E110" s="173">
        <v>3580290</v>
      </c>
    </row>
    <row r="111" spans="1:5" ht="38.25">
      <c r="A111" s="34" t="s">
        <v>85</v>
      </c>
      <c r="B111" s="217" t="s">
        <v>695</v>
      </c>
      <c r="C111" s="219">
        <v>800</v>
      </c>
      <c r="D111" s="173">
        <v>188800</v>
      </c>
      <c r="E111" s="173">
        <v>188800</v>
      </c>
    </row>
    <row r="112" spans="1:5" ht="38.25">
      <c r="A112" s="34" t="s">
        <v>161</v>
      </c>
      <c r="B112" s="217" t="s">
        <v>696</v>
      </c>
      <c r="C112" s="270">
        <v>200</v>
      </c>
      <c r="D112" s="173">
        <v>1413400</v>
      </c>
      <c r="E112" s="173">
        <v>1413400</v>
      </c>
    </row>
    <row r="113" spans="1:5" ht="25.5">
      <c r="A113" s="34" t="s">
        <v>162</v>
      </c>
      <c r="B113" s="217" t="s">
        <v>697</v>
      </c>
      <c r="C113" s="270">
        <v>200</v>
      </c>
      <c r="D113" s="173">
        <v>1371500</v>
      </c>
      <c r="E113" s="173">
        <v>1371500</v>
      </c>
    </row>
    <row r="114" spans="1:5" ht="15">
      <c r="A114" s="34" t="s">
        <v>96</v>
      </c>
      <c r="B114" s="217" t="s">
        <v>700</v>
      </c>
      <c r="C114" s="219"/>
      <c r="D114" s="173">
        <f>D115+D116+D117+D118+D119+D120+D121+D122+D123</f>
        <v>40380900</v>
      </c>
      <c r="E114" s="173">
        <f>E115+E116+E117+E118+E119+E120+E121+E122+E123</f>
        <v>40802892</v>
      </c>
    </row>
    <row r="115" spans="1:5" ht="76.5">
      <c r="A115" s="34" t="s">
        <v>86</v>
      </c>
      <c r="B115" s="216" t="s">
        <v>701</v>
      </c>
      <c r="C115" s="218">
        <v>100</v>
      </c>
      <c r="D115" s="173">
        <v>908000</v>
      </c>
      <c r="E115" s="173">
        <v>908000</v>
      </c>
    </row>
    <row r="116" spans="1:5" ht="51">
      <c r="A116" s="106" t="s">
        <v>163</v>
      </c>
      <c r="B116" s="216" t="s">
        <v>701</v>
      </c>
      <c r="C116" s="219">
        <v>200</v>
      </c>
      <c r="D116" s="173">
        <v>11137000</v>
      </c>
      <c r="E116" s="173">
        <v>11258992</v>
      </c>
    </row>
    <row r="117" spans="1:5" ht="51">
      <c r="A117" s="106" t="s">
        <v>87</v>
      </c>
      <c r="B117" s="216" t="s">
        <v>701</v>
      </c>
      <c r="C117" s="219">
        <v>600</v>
      </c>
      <c r="D117" s="173">
        <v>17653000</v>
      </c>
      <c r="E117" s="173">
        <v>17853000</v>
      </c>
    </row>
    <row r="118" spans="1:5" ht="38.25">
      <c r="A118" s="106" t="s">
        <v>88</v>
      </c>
      <c r="B118" s="216" t="s">
        <v>701</v>
      </c>
      <c r="C118" s="219">
        <v>800</v>
      </c>
      <c r="D118" s="173">
        <v>651200</v>
      </c>
      <c r="E118" s="173">
        <v>651200</v>
      </c>
    </row>
    <row r="119" spans="1:5" ht="51">
      <c r="A119" s="34" t="s">
        <v>89</v>
      </c>
      <c r="B119" s="217" t="s">
        <v>703</v>
      </c>
      <c r="C119" s="219">
        <v>100</v>
      </c>
      <c r="D119" s="173">
        <v>6819300</v>
      </c>
      <c r="E119" s="173">
        <v>6819300</v>
      </c>
    </row>
    <row r="120" spans="1:5" ht="25.5">
      <c r="A120" s="106" t="s">
        <v>164</v>
      </c>
      <c r="B120" s="217" t="s">
        <v>703</v>
      </c>
      <c r="C120" s="219">
        <v>200</v>
      </c>
      <c r="D120" s="173">
        <v>1588500</v>
      </c>
      <c r="E120" s="173">
        <v>1688500</v>
      </c>
    </row>
    <row r="121" spans="1:5" ht="25.5">
      <c r="A121" s="106" t="s">
        <v>90</v>
      </c>
      <c r="B121" s="217" t="s">
        <v>703</v>
      </c>
      <c r="C121" s="219">
        <v>800</v>
      </c>
      <c r="D121" s="173">
        <v>5800</v>
      </c>
      <c r="E121" s="173">
        <v>5800</v>
      </c>
    </row>
    <row r="122" spans="1:5" ht="38.25">
      <c r="A122" s="34" t="s">
        <v>161</v>
      </c>
      <c r="B122" s="217" t="s">
        <v>704</v>
      </c>
      <c r="C122" s="219">
        <v>200</v>
      </c>
      <c r="D122" s="173">
        <v>803300</v>
      </c>
      <c r="E122" s="173">
        <v>803300</v>
      </c>
    </row>
    <row r="123" spans="1:5" ht="25.5">
      <c r="A123" s="34" t="s">
        <v>162</v>
      </c>
      <c r="B123" s="217" t="s">
        <v>705</v>
      </c>
      <c r="C123" s="219">
        <v>200</v>
      </c>
      <c r="D123" s="173">
        <v>814800</v>
      </c>
      <c r="E123" s="173">
        <v>814800</v>
      </c>
    </row>
    <row r="124" spans="1:5" ht="38.25">
      <c r="A124" s="113" t="s">
        <v>97</v>
      </c>
      <c r="B124" s="114" t="s">
        <v>708</v>
      </c>
      <c r="C124" s="219"/>
      <c r="D124" s="172">
        <f t="shared" ref="D124:E124" si="18">D125+D128</f>
        <v>69620292</v>
      </c>
      <c r="E124" s="172">
        <f t="shared" si="18"/>
        <v>69620292</v>
      </c>
    </row>
    <row r="125" spans="1:5" ht="15">
      <c r="A125" s="34" t="s">
        <v>95</v>
      </c>
      <c r="B125" s="217" t="s">
        <v>709</v>
      </c>
      <c r="C125" s="219"/>
      <c r="D125" s="173">
        <f t="shared" ref="D125:E125" si="19">D126+D127</f>
        <v>8424057</v>
      </c>
      <c r="E125" s="173">
        <f t="shared" si="19"/>
        <v>8424057</v>
      </c>
    </row>
    <row r="126" spans="1:5" ht="114.75">
      <c r="A126" s="34" t="s">
        <v>675</v>
      </c>
      <c r="B126" s="217" t="s">
        <v>710</v>
      </c>
      <c r="C126" s="219">
        <v>100</v>
      </c>
      <c r="D126" s="173">
        <v>8400792</v>
      </c>
      <c r="E126" s="173">
        <v>8400792</v>
      </c>
    </row>
    <row r="127" spans="1:5" ht="89.25">
      <c r="A127" s="34" t="s">
        <v>659</v>
      </c>
      <c r="B127" s="217" t="s">
        <v>710</v>
      </c>
      <c r="C127" s="219">
        <v>200</v>
      </c>
      <c r="D127" s="173">
        <v>23265</v>
      </c>
      <c r="E127" s="173">
        <v>23265</v>
      </c>
    </row>
    <row r="128" spans="1:5" ht="15">
      <c r="A128" s="34" t="s">
        <v>98</v>
      </c>
      <c r="B128" s="217" t="s">
        <v>711</v>
      </c>
      <c r="C128" s="218"/>
      <c r="D128" s="173">
        <f t="shared" ref="D128:E128" si="20">D129+D130+D131</f>
        <v>61196235</v>
      </c>
      <c r="E128" s="173">
        <f t="shared" si="20"/>
        <v>61196235</v>
      </c>
    </row>
    <row r="129" spans="1:5" ht="153">
      <c r="A129" s="34" t="s">
        <v>357</v>
      </c>
      <c r="B129" s="217" t="s">
        <v>712</v>
      </c>
      <c r="C129" s="219">
        <v>100</v>
      </c>
      <c r="D129" s="173">
        <v>16491404</v>
      </c>
      <c r="E129" s="173">
        <v>16491404</v>
      </c>
    </row>
    <row r="130" spans="1:5" ht="127.5">
      <c r="A130" s="34" t="s">
        <v>660</v>
      </c>
      <c r="B130" s="217" t="s">
        <v>712</v>
      </c>
      <c r="C130" s="219">
        <v>200</v>
      </c>
      <c r="D130" s="173">
        <v>156730</v>
      </c>
      <c r="E130" s="173">
        <v>156730</v>
      </c>
    </row>
    <row r="131" spans="1:5" ht="127.5">
      <c r="A131" s="106" t="s">
        <v>661</v>
      </c>
      <c r="B131" s="217" t="s">
        <v>712</v>
      </c>
      <c r="C131" s="219">
        <v>600</v>
      </c>
      <c r="D131" s="173">
        <v>44548101</v>
      </c>
      <c r="E131" s="173">
        <v>44548101</v>
      </c>
    </row>
    <row r="132" spans="1:5" ht="25.5">
      <c r="A132" s="111" t="s">
        <v>99</v>
      </c>
      <c r="B132" s="104" t="s">
        <v>713</v>
      </c>
      <c r="C132" s="219"/>
      <c r="D132" s="172">
        <f t="shared" ref="D132:E132" si="21">D133</f>
        <v>3951900</v>
      </c>
      <c r="E132" s="172">
        <f t="shared" si="21"/>
        <v>3991900</v>
      </c>
    </row>
    <row r="133" spans="1:5" ht="15">
      <c r="A133" s="34" t="s">
        <v>100</v>
      </c>
      <c r="B133" s="217" t="s">
        <v>714</v>
      </c>
      <c r="C133" s="219"/>
      <c r="D133" s="174">
        <f>D134+D135+D136</f>
        <v>3951900</v>
      </c>
      <c r="E133" s="174">
        <f>E134+E135+E136</f>
        <v>3991900</v>
      </c>
    </row>
    <row r="134" spans="1:5" ht="63.75">
      <c r="A134" s="34" t="s">
        <v>101</v>
      </c>
      <c r="B134" s="217" t="s">
        <v>715</v>
      </c>
      <c r="C134" s="219">
        <v>100</v>
      </c>
      <c r="D134" s="173">
        <v>3123100</v>
      </c>
      <c r="E134" s="173">
        <v>3123100</v>
      </c>
    </row>
    <row r="135" spans="1:5" ht="38.25">
      <c r="A135" s="34" t="s">
        <v>676</v>
      </c>
      <c r="B135" s="217" t="s">
        <v>715</v>
      </c>
      <c r="C135" s="219">
        <v>200</v>
      </c>
      <c r="D135" s="173">
        <v>732000</v>
      </c>
      <c r="E135" s="173">
        <v>772000</v>
      </c>
    </row>
    <row r="136" spans="1:5" ht="25.5">
      <c r="A136" s="34" t="s">
        <v>102</v>
      </c>
      <c r="B136" s="217" t="s">
        <v>715</v>
      </c>
      <c r="C136" s="219">
        <v>800</v>
      </c>
      <c r="D136" s="173">
        <v>96800</v>
      </c>
      <c r="E136" s="173">
        <v>96800</v>
      </c>
    </row>
    <row r="137" spans="1:5" ht="14.25">
      <c r="A137" s="111" t="s">
        <v>103</v>
      </c>
      <c r="B137" s="104" t="s">
        <v>722</v>
      </c>
      <c r="C137" s="219"/>
      <c r="D137" s="172">
        <f t="shared" ref="D137:E137" si="22">D138</f>
        <v>667600</v>
      </c>
      <c r="E137" s="172">
        <f t="shared" si="22"/>
        <v>667600</v>
      </c>
    </row>
    <row r="138" spans="1:5" ht="15">
      <c r="A138" s="34" t="s">
        <v>104</v>
      </c>
      <c r="B138" s="217" t="s">
        <v>723</v>
      </c>
      <c r="C138" s="219"/>
      <c r="D138" s="173">
        <f>D139+D140+D141</f>
        <v>667600</v>
      </c>
      <c r="E138" s="173">
        <f>E139+E140+E141</f>
        <v>667600</v>
      </c>
    </row>
    <row r="139" spans="1:5" ht="63.75">
      <c r="A139" s="34" t="s">
        <v>822</v>
      </c>
      <c r="B139" s="217" t="s">
        <v>724</v>
      </c>
      <c r="C139" s="219">
        <v>600</v>
      </c>
      <c r="D139" s="173">
        <v>23100</v>
      </c>
      <c r="E139" s="173">
        <v>23100</v>
      </c>
    </row>
    <row r="140" spans="1:5" ht="38.25">
      <c r="A140" s="107" t="s">
        <v>187</v>
      </c>
      <c r="B140" s="217" t="s">
        <v>725</v>
      </c>
      <c r="C140" s="219">
        <v>200</v>
      </c>
      <c r="D140" s="173">
        <v>194040</v>
      </c>
      <c r="E140" s="173">
        <v>194040</v>
      </c>
    </row>
    <row r="141" spans="1:5" ht="51">
      <c r="A141" s="107" t="s">
        <v>188</v>
      </c>
      <c r="B141" s="217" t="s">
        <v>725</v>
      </c>
      <c r="C141" s="219">
        <v>600</v>
      </c>
      <c r="D141" s="173">
        <v>450460</v>
      </c>
      <c r="E141" s="173">
        <v>450460</v>
      </c>
    </row>
    <row r="142" spans="1:5" ht="14.25">
      <c r="A142" s="108" t="s">
        <v>649</v>
      </c>
      <c r="B142" s="115" t="s">
        <v>726</v>
      </c>
      <c r="C142" s="221"/>
      <c r="D142" s="172">
        <f t="shared" ref="D142:E142" si="23">D143</f>
        <v>270000</v>
      </c>
      <c r="E142" s="172">
        <f t="shared" si="23"/>
        <v>270000</v>
      </c>
    </row>
    <row r="143" spans="1:5" ht="25.5">
      <c r="A143" s="34" t="s">
        <v>91</v>
      </c>
      <c r="B143" s="99" t="s">
        <v>727</v>
      </c>
      <c r="C143" s="221"/>
      <c r="D143" s="173">
        <f t="shared" ref="D143:E143" si="24">D144+D145+D146</f>
        <v>270000</v>
      </c>
      <c r="E143" s="173">
        <f t="shared" si="24"/>
        <v>270000</v>
      </c>
    </row>
    <row r="144" spans="1:5" ht="51">
      <c r="A144" s="34" t="s">
        <v>106</v>
      </c>
      <c r="B144" s="99" t="s">
        <v>728</v>
      </c>
      <c r="C144" s="219">
        <v>300</v>
      </c>
      <c r="D144" s="173">
        <v>24000</v>
      </c>
      <c r="E144" s="173">
        <v>24000</v>
      </c>
    </row>
    <row r="145" spans="1:5" ht="25.5">
      <c r="A145" s="34" t="s">
        <v>107</v>
      </c>
      <c r="B145" s="217" t="s">
        <v>729</v>
      </c>
      <c r="C145" s="219">
        <v>300</v>
      </c>
      <c r="D145" s="173">
        <v>126000</v>
      </c>
      <c r="E145" s="173">
        <v>126000</v>
      </c>
    </row>
    <row r="146" spans="1:5" ht="25.5">
      <c r="A146" s="34" t="s">
        <v>108</v>
      </c>
      <c r="B146" s="217" t="s">
        <v>730</v>
      </c>
      <c r="C146" s="219">
        <v>300</v>
      </c>
      <c r="D146" s="173">
        <v>120000</v>
      </c>
      <c r="E146" s="173">
        <v>120000</v>
      </c>
    </row>
    <row r="147" spans="1:5" ht="38.25">
      <c r="A147" s="108" t="s">
        <v>246</v>
      </c>
      <c r="B147" s="104" t="s">
        <v>731</v>
      </c>
      <c r="C147" s="219"/>
      <c r="D147" s="172">
        <f t="shared" ref="D147:E147" si="25">D148</f>
        <v>80000</v>
      </c>
      <c r="E147" s="172">
        <f t="shared" si="25"/>
        <v>80000</v>
      </c>
    </row>
    <row r="148" spans="1:5" ht="25.5">
      <c r="A148" s="34" t="s">
        <v>91</v>
      </c>
      <c r="B148" s="217" t="s">
        <v>732</v>
      </c>
      <c r="C148" s="219"/>
      <c r="D148" s="173">
        <f>D150+D149</f>
        <v>80000</v>
      </c>
      <c r="E148" s="173">
        <f>E150+E149</f>
        <v>80000</v>
      </c>
    </row>
    <row r="149" spans="1:5" ht="63.75">
      <c r="A149" s="34" t="s">
        <v>677</v>
      </c>
      <c r="B149" s="217" t="s">
        <v>733</v>
      </c>
      <c r="C149" s="219">
        <v>300</v>
      </c>
      <c r="D149" s="173">
        <v>20000</v>
      </c>
      <c r="E149" s="173">
        <v>20000</v>
      </c>
    </row>
    <row r="150" spans="1:5" ht="51">
      <c r="A150" s="34" t="s">
        <v>527</v>
      </c>
      <c r="B150" s="217" t="s">
        <v>734</v>
      </c>
      <c r="C150" s="219">
        <v>200</v>
      </c>
      <c r="D150" s="173">
        <v>60000</v>
      </c>
      <c r="E150" s="173">
        <v>60000</v>
      </c>
    </row>
    <row r="151" spans="1:5" ht="25.5">
      <c r="A151" s="34" t="s">
        <v>759</v>
      </c>
      <c r="B151" s="104" t="s">
        <v>735</v>
      </c>
      <c r="C151" s="219"/>
      <c r="D151" s="172">
        <f>D152+D163</f>
        <v>8304361</v>
      </c>
      <c r="E151" s="172">
        <f>E152+E163</f>
        <v>8399640</v>
      </c>
    </row>
    <row r="152" spans="1:5" ht="25.5">
      <c r="A152" s="116" t="s">
        <v>760</v>
      </c>
      <c r="B152" s="99" t="s">
        <v>736</v>
      </c>
      <c r="C152" s="219"/>
      <c r="D152" s="173">
        <f>D153+D158+D160</f>
        <v>6824022</v>
      </c>
      <c r="E152" s="173">
        <f>E153+E158+E160</f>
        <v>6915967</v>
      </c>
    </row>
    <row r="153" spans="1:5" ht="15">
      <c r="A153" s="34" t="s">
        <v>111</v>
      </c>
      <c r="B153" s="99" t="s">
        <v>737</v>
      </c>
      <c r="C153" s="219"/>
      <c r="D153" s="173">
        <f>D154+D155+D156+D157</f>
        <v>4473522</v>
      </c>
      <c r="E153" s="173">
        <f>E154+E155+E156+E157</f>
        <v>4535867</v>
      </c>
    </row>
    <row r="154" spans="1:5" ht="76.5">
      <c r="A154" s="34" t="s">
        <v>109</v>
      </c>
      <c r="B154" s="99" t="s">
        <v>738</v>
      </c>
      <c r="C154" s="219">
        <v>100</v>
      </c>
      <c r="D154" s="173">
        <v>2379800</v>
      </c>
      <c r="E154" s="173">
        <v>2380400</v>
      </c>
    </row>
    <row r="155" spans="1:5" ht="51">
      <c r="A155" s="34" t="s">
        <v>166</v>
      </c>
      <c r="B155" s="99" t="s">
        <v>738</v>
      </c>
      <c r="C155" s="219">
        <v>200</v>
      </c>
      <c r="D155" s="173">
        <v>2066722</v>
      </c>
      <c r="E155" s="173">
        <v>2128467</v>
      </c>
    </row>
    <row r="156" spans="1:5" ht="38.25">
      <c r="A156" s="34" t="s">
        <v>110</v>
      </c>
      <c r="B156" s="99" t="s">
        <v>738</v>
      </c>
      <c r="C156" s="219">
        <v>800</v>
      </c>
      <c r="D156" s="173">
        <v>12000</v>
      </c>
      <c r="E156" s="173">
        <v>12000</v>
      </c>
    </row>
    <row r="157" spans="1:5" ht="38.25">
      <c r="A157" s="117" t="s">
        <v>167</v>
      </c>
      <c r="B157" s="217" t="s">
        <v>739</v>
      </c>
      <c r="C157" s="219">
        <v>200</v>
      </c>
      <c r="D157" s="173">
        <v>15000</v>
      </c>
      <c r="E157" s="173">
        <v>15000</v>
      </c>
    </row>
    <row r="158" spans="1:5" ht="25.5">
      <c r="A158" s="34" t="s">
        <v>113</v>
      </c>
      <c r="B158" s="99" t="s">
        <v>742</v>
      </c>
      <c r="C158" s="219"/>
      <c r="D158" s="173">
        <f>D159</f>
        <v>252900</v>
      </c>
      <c r="E158" s="173">
        <f>E159</f>
        <v>252900</v>
      </c>
    </row>
    <row r="159" spans="1:5" ht="76.5">
      <c r="A159" s="34" t="s">
        <v>358</v>
      </c>
      <c r="B159" s="217" t="s">
        <v>744</v>
      </c>
      <c r="C159" s="219">
        <v>100</v>
      </c>
      <c r="D159" s="173">
        <v>252900</v>
      </c>
      <c r="E159" s="173">
        <v>252900</v>
      </c>
    </row>
    <row r="160" spans="1:5" ht="25.5">
      <c r="A160" s="34" t="s">
        <v>192</v>
      </c>
      <c r="B160" s="99" t="s">
        <v>747</v>
      </c>
      <c r="C160" s="219"/>
      <c r="D160" s="173">
        <f>D161+D162</f>
        <v>2097600</v>
      </c>
      <c r="E160" s="173">
        <f>E161+E162</f>
        <v>2127200</v>
      </c>
    </row>
    <row r="161" spans="1:5" ht="76.5">
      <c r="A161" s="34" t="s">
        <v>348</v>
      </c>
      <c r="B161" s="99" t="s">
        <v>748</v>
      </c>
      <c r="C161" s="219">
        <v>100</v>
      </c>
      <c r="D161" s="173">
        <v>1454100</v>
      </c>
      <c r="E161" s="173">
        <v>1455300</v>
      </c>
    </row>
    <row r="162" spans="1:5" ht="51">
      <c r="A162" s="34" t="s">
        <v>349</v>
      </c>
      <c r="B162" s="99" t="s">
        <v>748</v>
      </c>
      <c r="C162" s="219">
        <v>200</v>
      </c>
      <c r="D162" s="173">
        <v>643500</v>
      </c>
      <c r="E162" s="173">
        <v>671900</v>
      </c>
    </row>
    <row r="163" spans="1:5" ht="25.5">
      <c r="A163" s="111" t="s">
        <v>114</v>
      </c>
      <c r="B163" s="115" t="s">
        <v>749</v>
      </c>
      <c r="C163" s="219"/>
      <c r="D163" s="172">
        <f t="shared" ref="D163:E163" si="26">D164</f>
        <v>1480339</v>
      </c>
      <c r="E163" s="172">
        <f t="shared" si="26"/>
        <v>1483673</v>
      </c>
    </row>
    <row r="164" spans="1:5" ht="15">
      <c r="A164" s="34" t="s">
        <v>100</v>
      </c>
      <c r="B164" s="99" t="s">
        <v>750</v>
      </c>
      <c r="C164" s="219"/>
      <c r="D164" s="173">
        <f>D165+D166+D167+D168</f>
        <v>1480339</v>
      </c>
      <c r="E164" s="173">
        <f>E165+E166+E167+E168</f>
        <v>1483673</v>
      </c>
    </row>
    <row r="165" spans="1:5" ht="76.5">
      <c r="A165" s="34" t="s">
        <v>115</v>
      </c>
      <c r="B165" s="99" t="s">
        <v>751</v>
      </c>
      <c r="C165" s="219">
        <v>100</v>
      </c>
      <c r="D165" s="173">
        <v>1331600</v>
      </c>
      <c r="E165" s="173">
        <v>1331600</v>
      </c>
    </row>
    <row r="166" spans="1:5" ht="51">
      <c r="A166" s="34" t="s">
        <v>169</v>
      </c>
      <c r="B166" s="99" t="s">
        <v>751</v>
      </c>
      <c r="C166" s="219">
        <v>200</v>
      </c>
      <c r="D166" s="173">
        <v>81339</v>
      </c>
      <c r="E166" s="173">
        <v>84673</v>
      </c>
    </row>
    <row r="167" spans="1:5" ht="38.25">
      <c r="A167" s="34" t="s">
        <v>116</v>
      </c>
      <c r="B167" s="99" t="s">
        <v>751</v>
      </c>
      <c r="C167" s="219">
        <v>800</v>
      </c>
      <c r="D167" s="173">
        <v>400</v>
      </c>
      <c r="E167" s="173">
        <v>400</v>
      </c>
    </row>
    <row r="168" spans="1:5" ht="91.5" customHeight="1">
      <c r="A168" s="98" t="s">
        <v>491</v>
      </c>
      <c r="B168" s="102" t="s">
        <v>752</v>
      </c>
      <c r="C168" s="219">
        <v>100</v>
      </c>
      <c r="D168" s="173">
        <v>67000</v>
      </c>
      <c r="E168" s="173">
        <v>67000</v>
      </c>
    </row>
    <row r="169" spans="1:5" ht="25.5">
      <c r="A169" s="34" t="s">
        <v>769</v>
      </c>
      <c r="B169" s="104" t="s">
        <v>768</v>
      </c>
      <c r="C169" s="219"/>
      <c r="D169" s="172">
        <f t="shared" ref="D169:E171" si="27">D170</f>
        <v>190000</v>
      </c>
      <c r="E169" s="172">
        <f t="shared" si="27"/>
        <v>190000</v>
      </c>
    </row>
    <row r="170" spans="1:5" ht="25.5">
      <c r="A170" s="116" t="s">
        <v>770</v>
      </c>
      <c r="B170" s="99" t="s">
        <v>771</v>
      </c>
      <c r="C170" s="219"/>
      <c r="D170" s="173">
        <f t="shared" si="27"/>
        <v>190000</v>
      </c>
      <c r="E170" s="173">
        <f t="shared" si="27"/>
        <v>190000</v>
      </c>
    </row>
    <row r="171" spans="1:5" ht="15">
      <c r="A171" s="34" t="s">
        <v>105</v>
      </c>
      <c r="B171" s="99" t="s">
        <v>772</v>
      </c>
      <c r="C171" s="219"/>
      <c r="D171" s="173">
        <f t="shared" si="27"/>
        <v>190000</v>
      </c>
      <c r="E171" s="173">
        <f t="shared" si="27"/>
        <v>190000</v>
      </c>
    </row>
    <row r="172" spans="1:5" ht="25.5">
      <c r="A172" s="140" t="s">
        <v>778</v>
      </c>
      <c r="B172" s="215" t="s">
        <v>773</v>
      </c>
      <c r="C172" s="219">
        <v>200</v>
      </c>
      <c r="D172" s="173">
        <v>190000</v>
      </c>
      <c r="E172" s="173">
        <v>190000</v>
      </c>
    </row>
    <row r="173" spans="1:5" ht="27" customHeight="1">
      <c r="A173" s="108" t="s">
        <v>534</v>
      </c>
      <c r="B173" s="109">
        <v>4000000000</v>
      </c>
      <c r="C173" s="148"/>
      <c r="D173" s="172">
        <f>D174+D177+D193+D208+D212</f>
        <v>39626072.200000003</v>
      </c>
      <c r="E173" s="172">
        <f>E174+E177+E193+E208+E212</f>
        <v>35222209.200000003</v>
      </c>
    </row>
    <row r="174" spans="1:5" ht="25.5">
      <c r="A174" s="108" t="s">
        <v>13</v>
      </c>
      <c r="B174" s="109">
        <v>4090000000</v>
      </c>
      <c r="C174" s="148"/>
      <c r="D174" s="172">
        <f t="shared" ref="D174:E174" si="28">D175+D176</f>
        <v>875936</v>
      </c>
      <c r="E174" s="172">
        <f t="shared" si="28"/>
        <v>875936</v>
      </c>
    </row>
    <row r="175" spans="1:5" ht="54.75" customHeight="1">
      <c r="A175" s="34" t="s">
        <v>131</v>
      </c>
      <c r="B175" s="33">
        <v>4090000270</v>
      </c>
      <c r="C175" s="148">
        <v>100</v>
      </c>
      <c r="D175" s="173">
        <v>775250</v>
      </c>
      <c r="E175" s="173">
        <v>775250</v>
      </c>
    </row>
    <row r="176" spans="1:5" ht="38.25">
      <c r="A176" s="34" t="s">
        <v>175</v>
      </c>
      <c r="B176" s="33">
        <v>4090000270</v>
      </c>
      <c r="C176" s="148">
        <v>200</v>
      </c>
      <c r="D176" s="173">
        <v>100686</v>
      </c>
      <c r="E176" s="173">
        <v>100686</v>
      </c>
    </row>
    <row r="177" spans="1:5" ht="25.5">
      <c r="A177" s="121" t="s">
        <v>145</v>
      </c>
      <c r="B177" s="109">
        <v>4100000000</v>
      </c>
      <c r="C177" s="148"/>
      <c r="D177" s="172">
        <f>D179+D180+D181+D182+D186+D187+D188+D183+D184+D185+D189+D190+D191</f>
        <v>24323564</v>
      </c>
      <c r="E177" s="172">
        <f>E179+E180+E181+E182+E186+E187+E188+E183+E184+E185+E189+E190+E191</f>
        <v>24323564</v>
      </c>
    </row>
    <row r="178" spans="1:5" ht="25.5">
      <c r="A178" s="121" t="s">
        <v>833</v>
      </c>
      <c r="B178" s="109">
        <v>4190000000</v>
      </c>
      <c r="C178" s="233"/>
      <c r="D178" s="222">
        <f>D179+D180+D181+D182+D183+D184+D185+D186+D187+D189+D190+D191+D188</f>
        <v>24323564</v>
      </c>
      <c r="E178" s="222">
        <f>E179+E180+E181+E182+E183+E184+E185+E186+E187+E189+E190+E191+E188</f>
        <v>24323564</v>
      </c>
    </row>
    <row r="179" spans="1:5" ht="63.75">
      <c r="A179" s="96" t="s">
        <v>132</v>
      </c>
      <c r="B179" s="33">
        <v>4190000250</v>
      </c>
      <c r="C179" s="148">
        <v>100</v>
      </c>
      <c r="D179" s="173">
        <v>1486531</v>
      </c>
      <c r="E179" s="173">
        <v>1486531</v>
      </c>
    </row>
    <row r="180" spans="1:5" ht="54.75" customHeight="1">
      <c r="A180" s="34" t="s">
        <v>133</v>
      </c>
      <c r="B180" s="33">
        <v>4190000280</v>
      </c>
      <c r="C180" s="148">
        <v>100</v>
      </c>
      <c r="D180" s="173">
        <v>13236529</v>
      </c>
      <c r="E180" s="173">
        <v>13236529</v>
      </c>
    </row>
    <row r="181" spans="1:5" ht="38.25">
      <c r="A181" s="34" t="s">
        <v>176</v>
      </c>
      <c r="B181" s="33">
        <v>4190000280</v>
      </c>
      <c r="C181" s="148">
        <v>200</v>
      </c>
      <c r="D181" s="173">
        <v>2309444</v>
      </c>
      <c r="E181" s="173">
        <v>2309444</v>
      </c>
    </row>
    <row r="182" spans="1:5" ht="25.5">
      <c r="A182" s="34" t="s">
        <v>134</v>
      </c>
      <c r="B182" s="33">
        <v>4190000280</v>
      </c>
      <c r="C182" s="148">
        <v>800</v>
      </c>
      <c r="D182" s="173">
        <v>25400</v>
      </c>
      <c r="E182" s="173">
        <v>25400</v>
      </c>
    </row>
    <row r="183" spans="1:5" ht="63.75">
      <c r="A183" s="34" t="s">
        <v>146</v>
      </c>
      <c r="B183" s="147" t="s">
        <v>140</v>
      </c>
      <c r="C183" s="101" t="s">
        <v>7</v>
      </c>
      <c r="D183" s="173">
        <v>1696215</v>
      </c>
      <c r="E183" s="173">
        <v>1696215</v>
      </c>
    </row>
    <row r="184" spans="1:5" ht="38.25">
      <c r="A184" s="34" t="s">
        <v>177</v>
      </c>
      <c r="B184" s="147" t="s">
        <v>140</v>
      </c>
      <c r="C184" s="101" t="s">
        <v>74</v>
      </c>
      <c r="D184" s="173">
        <v>159138</v>
      </c>
      <c r="E184" s="173">
        <v>159138</v>
      </c>
    </row>
    <row r="185" spans="1:5" ht="25.5">
      <c r="A185" s="34" t="s">
        <v>242</v>
      </c>
      <c r="B185" s="147" t="s">
        <v>140</v>
      </c>
      <c r="C185" s="101" t="s">
        <v>241</v>
      </c>
      <c r="D185" s="173">
        <v>2000</v>
      </c>
      <c r="E185" s="173">
        <v>2000</v>
      </c>
    </row>
    <row r="186" spans="1:5" ht="63.75">
      <c r="A186" s="34" t="s">
        <v>135</v>
      </c>
      <c r="B186" s="33">
        <v>4190000290</v>
      </c>
      <c r="C186" s="148">
        <v>100</v>
      </c>
      <c r="D186" s="173">
        <v>3714869</v>
      </c>
      <c r="E186" s="173">
        <v>3714869</v>
      </c>
    </row>
    <row r="187" spans="1:5" ht="38.25">
      <c r="A187" s="34" t="s">
        <v>178</v>
      </c>
      <c r="B187" s="33">
        <v>4190000290</v>
      </c>
      <c r="C187" s="148">
        <v>200</v>
      </c>
      <c r="D187" s="173">
        <v>213205</v>
      </c>
      <c r="E187" s="173">
        <v>213205</v>
      </c>
    </row>
    <row r="188" spans="1:5" ht="25.5">
      <c r="A188" s="34" t="s">
        <v>136</v>
      </c>
      <c r="B188" s="33">
        <v>4190000290</v>
      </c>
      <c r="C188" s="148">
        <v>800</v>
      </c>
      <c r="D188" s="173">
        <v>2000</v>
      </c>
      <c r="E188" s="173">
        <v>2000</v>
      </c>
    </row>
    <row r="189" spans="1:5" ht="63.75">
      <c r="A189" s="34" t="s">
        <v>243</v>
      </c>
      <c r="B189" s="33">
        <v>4190000270</v>
      </c>
      <c r="C189" s="148">
        <v>100</v>
      </c>
      <c r="D189" s="173">
        <v>1364053</v>
      </c>
      <c r="E189" s="173">
        <v>1364053</v>
      </c>
    </row>
    <row r="190" spans="1:5" ht="38.25">
      <c r="A190" s="34" t="s">
        <v>244</v>
      </c>
      <c r="B190" s="33">
        <v>4190000270</v>
      </c>
      <c r="C190" s="148">
        <v>200</v>
      </c>
      <c r="D190" s="173">
        <v>114180</v>
      </c>
      <c r="E190" s="173">
        <v>114180</v>
      </c>
    </row>
    <row r="191" spans="1:5" ht="25.5">
      <c r="A191" s="34" t="s">
        <v>529</v>
      </c>
      <c r="B191" s="33">
        <v>4190000270</v>
      </c>
      <c r="C191" s="148">
        <v>800</v>
      </c>
      <c r="D191" s="173"/>
      <c r="E191" s="173"/>
    </row>
    <row r="192" spans="1:5">
      <c r="A192" s="108" t="s">
        <v>834</v>
      </c>
      <c r="B192" s="109">
        <v>4200000000</v>
      </c>
      <c r="C192" s="233"/>
      <c r="D192" s="222">
        <f>D193</f>
        <v>14414771</v>
      </c>
      <c r="E192" s="222">
        <f>E193</f>
        <v>10013018</v>
      </c>
    </row>
    <row r="193" spans="1:5" ht="14.25">
      <c r="A193" s="121" t="s">
        <v>14</v>
      </c>
      <c r="B193" s="109">
        <v>4290000000</v>
      </c>
      <c r="C193" s="148"/>
      <c r="D193" s="172">
        <f>D194+D195+D196+D197+D198+D199+D200+D201+D204+D205+D206+D202+D203+D207</f>
        <v>14414771</v>
      </c>
      <c r="E193" s="172">
        <f>E194+E195+E196+E197+E198+E199+E200+E201+E204+E205+E206+E202+E203+E207</f>
        <v>10013018</v>
      </c>
    </row>
    <row r="194" spans="1:5" ht="25.5">
      <c r="A194" s="34" t="s">
        <v>137</v>
      </c>
      <c r="B194" s="33">
        <v>4290020090</v>
      </c>
      <c r="C194" s="148">
        <v>800</v>
      </c>
      <c r="D194" s="173">
        <v>2659889</v>
      </c>
      <c r="E194" s="173">
        <v>643823</v>
      </c>
    </row>
    <row r="195" spans="1:5" ht="51">
      <c r="A195" s="34" t="s">
        <v>835</v>
      </c>
      <c r="B195" s="33">
        <v>4290020100</v>
      </c>
      <c r="C195" s="148">
        <v>200</v>
      </c>
      <c r="D195" s="173">
        <v>2500000</v>
      </c>
      <c r="E195" s="173"/>
    </row>
    <row r="196" spans="1:5" ht="25.5">
      <c r="A196" s="34" t="s">
        <v>189</v>
      </c>
      <c r="B196" s="33">
        <v>4290020120</v>
      </c>
      <c r="C196" s="148">
        <v>800</v>
      </c>
      <c r="D196" s="173">
        <v>28500</v>
      </c>
      <c r="E196" s="173">
        <v>28500</v>
      </c>
    </row>
    <row r="197" spans="1:5" ht="51">
      <c r="A197" s="34" t="s">
        <v>179</v>
      </c>
      <c r="B197" s="33">
        <v>4290020140</v>
      </c>
      <c r="C197" s="148">
        <v>200</v>
      </c>
      <c r="D197" s="173">
        <v>306500</v>
      </c>
      <c r="E197" s="173">
        <v>306500</v>
      </c>
    </row>
    <row r="198" spans="1:5" ht="51">
      <c r="A198" s="34" t="s">
        <v>180</v>
      </c>
      <c r="B198" s="33">
        <v>4290020150</v>
      </c>
      <c r="C198" s="270">
        <v>200</v>
      </c>
      <c r="D198" s="173">
        <v>1296300</v>
      </c>
      <c r="E198" s="173">
        <v>1296300</v>
      </c>
    </row>
    <row r="199" spans="1:5" ht="67.5" customHeight="1">
      <c r="A199" s="34" t="s">
        <v>18</v>
      </c>
      <c r="B199" s="33">
        <v>4290000300</v>
      </c>
      <c r="C199" s="148">
        <v>100</v>
      </c>
      <c r="D199" s="173">
        <v>3367555</v>
      </c>
      <c r="E199" s="173">
        <v>3367555</v>
      </c>
    </row>
    <row r="200" spans="1:5" ht="51">
      <c r="A200" s="34" t="s">
        <v>181</v>
      </c>
      <c r="B200" s="33">
        <v>4290000300</v>
      </c>
      <c r="C200" s="148">
        <v>200</v>
      </c>
      <c r="D200" s="173">
        <v>1091422</v>
      </c>
      <c r="E200" s="173">
        <v>1133735</v>
      </c>
    </row>
    <row r="201" spans="1:5" ht="38.25">
      <c r="A201" s="34" t="s">
        <v>19</v>
      </c>
      <c r="B201" s="33">
        <v>4290000300</v>
      </c>
      <c r="C201" s="148">
        <v>800</v>
      </c>
      <c r="D201" s="173">
        <v>7400</v>
      </c>
      <c r="E201" s="173">
        <v>7400</v>
      </c>
    </row>
    <row r="202" spans="1:5" ht="53.25" customHeight="1">
      <c r="A202" s="105" t="s">
        <v>618</v>
      </c>
      <c r="B202" s="144" t="s">
        <v>633</v>
      </c>
      <c r="C202" s="141">
        <v>100</v>
      </c>
      <c r="D202" s="166">
        <v>328027</v>
      </c>
      <c r="E202" s="166">
        <v>328027</v>
      </c>
    </row>
    <row r="203" spans="1:5" ht="54" customHeight="1">
      <c r="A203" s="105" t="s">
        <v>619</v>
      </c>
      <c r="B203" s="144" t="s">
        <v>634</v>
      </c>
      <c r="C203" s="141">
        <v>100</v>
      </c>
      <c r="D203" s="166">
        <v>117778</v>
      </c>
      <c r="E203" s="166">
        <v>117778</v>
      </c>
    </row>
    <row r="204" spans="1:5" ht="51">
      <c r="A204" s="96" t="s">
        <v>182</v>
      </c>
      <c r="B204" s="33">
        <v>4290020160</v>
      </c>
      <c r="C204" s="148">
        <v>200</v>
      </c>
      <c r="D204" s="173">
        <v>795000</v>
      </c>
      <c r="E204" s="173">
        <v>795000</v>
      </c>
    </row>
    <row r="205" spans="1:5" ht="38.25">
      <c r="A205" s="116" t="s">
        <v>197</v>
      </c>
      <c r="B205" s="123">
        <v>4290020180</v>
      </c>
      <c r="C205" s="123">
        <v>200</v>
      </c>
      <c r="D205" s="175">
        <v>400000</v>
      </c>
      <c r="E205" s="175">
        <v>400000</v>
      </c>
    </row>
    <row r="206" spans="1:5" ht="25.5">
      <c r="A206" s="96" t="s">
        <v>138</v>
      </c>
      <c r="B206" s="33">
        <v>4290007010</v>
      </c>
      <c r="C206" s="148">
        <v>300</v>
      </c>
      <c r="D206" s="173">
        <v>1516400</v>
      </c>
      <c r="E206" s="173">
        <v>1516400</v>
      </c>
    </row>
    <row r="207" spans="1:5" ht="29.25" customHeight="1">
      <c r="A207" s="96" t="s">
        <v>250</v>
      </c>
      <c r="B207" s="33">
        <v>4290020380</v>
      </c>
      <c r="C207" s="219">
        <v>200</v>
      </c>
      <c r="D207" s="173"/>
      <c r="E207" s="173">
        <v>72000</v>
      </c>
    </row>
    <row r="208" spans="1:5" ht="38.25">
      <c r="A208" s="121" t="s">
        <v>15</v>
      </c>
      <c r="B208" s="109">
        <v>4300000000</v>
      </c>
      <c r="C208" s="148"/>
      <c r="D208" s="172">
        <f t="shared" ref="D208:E208" si="29">D209</f>
        <v>9691.2000000000007</v>
      </c>
      <c r="E208" s="172">
        <f t="shared" si="29"/>
        <v>9691.2000000000007</v>
      </c>
    </row>
    <row r="209" spans="1:5" ht="15">
      <c r="A209" s="96" t="s">
        <v>14</v>
      </c>
      <c r="B209" s="33">
        <v>4390000000</v>
      </c>
      <c r="C209" s="148"/>
      <c r="D209" s="173">
        <f>D210+D211</f>
        <v>9691.2000000000007</v>
      </c>
      <c r="E209" s="173">
        <f>E210+E211</f>
        <v>9691.2000000000007</v>
      </c>
    </row>
    <row r="210" spans="1:5" ht="38.25">
      <c r="A210" s="34" t="s">
        <v>183</v>
      </c>
      <c r="B210" s="33">
        <v>4390080350</v>
      </c>
      <c r="C210" s="148">
        <v>200</v>
      </c>
      <c r="D210" s="173">
        <v>6388.2</v>
      </c>
      <c r="E210" s="173">
        <v>6388.2</v>
      </c>
    </row>
    <row r="211" spans="1:5" ht="89.25">
      <c r="A211" s="37" t="s">
        <v>662</v>
      </c>
      <c r="B211" s="33">
        <v>4390080370</v>
      </c>
      <c r="C211" s="148">
        <v>200</v>
      </c>
      <c r="D211" s="173">
        <v>3303</v>
      </c>
      <c r="E211" s="173">
        <v>3303</v>
      </c>
    </row>
    <row r="212" spans="1:5" ht="38.25">
      <c r="A212" s="124" t="s">
        <v>354</v>
      </c>
      <c r="B212" s="109">
        <v>4400000000</v>
      </c>
      <c r="C212" s="100"/>
      <c r="D212" s="172">
        <f t="shared" ref="D212:E212" si="30">D213</f>
        <v>2110</v>
      </c>
      <c r="E212" s="172">
        <f t="shared" si="30"/>
        <v>0</v>
      </c>
    </row>
    <row r="213" spans="1:5" ht="15">
      <c r="A213" s="118" t="s">
        <v>14</v>
      </c>
      <c r="B213" s="33">
        <v>4490000000</v>
      </c>
      <c r="C213" s="100"/>
      <c r="D213" s="173">
        <f>D214</f>
        <v>2110</v>
      </c>
      <c r="E213" s="173">
        <f>E214</f>
        <v>0</v>
      </c>
    </row>
    <row r="214" spans="1:5" ht="48">
      <c r="A214" s="125" t="s">
        <v>664</v>
      </c>
      <c r="B214" s="33">
        <v>4490051200</v>
      </c>
      <c r="C214" s="100">
        <v>200</v>
      </c>
      <c r="D214" s="173">
        <v>2110</v>
      </c>
      <c r="E214" s="173"/>
    </row>
    <row r="215" spans="1:5" ht="14.25">
      <c r="A215" s="108" t="s">
        <v>16</v>
      </c>
      <c r="B215" s="126"/>
      <c r="C215" s="148"/>
      <c r="D215" s="172">
        <f>D14+D28+D64+D71+D80+D56+D173+D21+D87+D151+D169</f>
        <v>195771930.49000001</v>
      </c>
      <c r="E215" s="172">
        <f>E14+E28+E64+E71+E80+E56+E173+E21+E87+E151+E169</f>
        <v>187877470.49000001</v>
      </c>
    </row>
  </sheetData>
  <mergeCells count="19">
    <mergeCell ref="A1:E1"/>
    <mergeCell ref="A2:E2"/>
    <mergeCell ref="B3:E3"/>
    <mergeCell ref="B4:E4"/>
    <mergeCell ref="A5:E5"/>
    <mergeCell ref="A7:E7"/>
    <mergeCell ref="A11:D11"/>
    <mergeCell ref="A12:A13"/>
    <mergeCell ref="B12:B13"/>
    <mergeCell ref="C12:C13"/>
    <mergeCell ref="A8:E8"/>
    <mergeCell ref="A9:E9"/>
    <mergeCell ref="A10:E10"/>
    <mergeCell ref="D12:E12"/>
    <mergeCell ref="A100:A101"/>
    <mergeCell ref="B100:B101"/>
    <mergeCell ref="C100:C101"/>
    <mergeCell ref="D100:D101"/>
    <mergeCell ref="E100:E101"/>
  </mergeCells>
  <pageMargins left="0.7" right="0.7" top="0.75" bottom="0.75" header="0.3" footer="0.3"/>
  <pageSetup paperSize="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51"/>
  <sheetViews>
    <sheetView view="pageBreakPreview" topLeftCell="A18" zoomScale="105" zoomScaleSheetLayoutView="105" workbookViewId="0">
      <selection activeCell="C8" sqref="C8"/>
    </sheetView>
  </sheetViews>
  <sheetFormatPr defaultRowHeight="15"/>
  <cols>
    <col min="1" max="1" width="8.5703125" customWidth="1"/>
    <col min="2" max="2" width="82.5703125" customWidth="1"/>
    <col min="3" max="3" width="16" customWidth="1"/>
  </cols>
  <sheetData>
    <row r="1" spans="1:3" ht="15.75">
      <c r="B1" s="278" t="s">
        <v>194</v>
      </c>
      <c r="C1" s="278"/>
    </row>
    <row r="2" spans="1:3" ht="15.75">
      <c r="B2" s="278" t="s">
        <v>0</v>
      </c>
      <c r="C2" s="278"/>
    </row>
    <row r="3" spans="1:3" ht="15.75">
      <c r="B3" s="278" t="s">
        <v>1</v>
      </c>
      <c r="C3" s="278"/>
    </row>
    <row r="4" spans="1:3" ht="15.75">
      <c r="B4" s="278" t="s">
        <v>2</v>
      </c>
      <c r="C4" s="278"/>
    </row>
    <row r="5" spans="1:3" ht="18.75">
      <c r="A5" s="2"/>
      <c r="B5" s="278" t="s">
        <v>878</v>
      </c>
      <c r="C5" s="278"/>
    </row>
    <row r="6" spans="1:3" ht="9" customHeight="1">
      <c r="A6" s="2"/>
      <c r="B6" s="52"/>
    </row>
    <row r="7" spans="1:3">
      <c r="A7" s="298" t="s">
        <v>22</v>
      </c>
      <c r="B7" s="325"/>
    </row>
    <row r="8" spans="1:3" ht="31.5" customHeight="1">
      <c r="A8" s="298" t="s">
        <v>612</v>
      </c>
      <c r="B8" s="325"/>
    </row>
    <row r="9" spans="1:3" ht="17.25" customHeight="1">
      <c r="A9" s="351" t="s">
        <v>502</v>
      </c>
      <c r="B9" s="351"/>
      <c r="C9" s="351"/>
    </row>
    <row r="10" spans="1:3" ht="54" customHeight="1">
      <c r="A10" s="19"/>
      <c r="B10" s="15" t="s">
        <v>3</v>
      </c>
      <c r="C10" s="136" t="s">
        <v>613</v>
      </c>
    </row>
    <row r="11" spans="1:3">
      <c r="A11" s="18" t="s">
        <v>42</v>
      </c>
      <c r="B11" s="14" t="s">
        <v>23</v>
      </c>
      <c r="C11" s="169">
        <f>C12+C13+C15+C16+C17+C18+C19</f>
        <v>27578990.75</v>
      </c>
    </row>
    <row r="12" spans="1:3" s="6" customFormat="1" ht="27.75" customHeight="1">
      <c r="A12" s="17" t="s">
        <v>79</v>
      </c>
      <c r="B12" s="21" t="s">
        <v>80</v>
      </c>
      <c r="C12" s="176">
        <v>1486531</v>
      </c>
    </row>
    <row r="13" spans="1:3" ht="29.25" customHeight="1">
      <c r="A13" s="350" t="s">
        <v>43</v>
      </c>
      <c r="B13" s="349" t="s">
        <v>224</v>
      </c>
      <c r="C13" s="177">
        <v>875936</v>
      </c>
    </row>
    <row r="14" spans="1:3" ht="15" hidden="1" customHeight="1">
      <c r="A14" s="350"/>
      <c r="B14" s="349"/>
      <c r="C14" s="176"/>
    </row>
    <row r="15" spans="1:3" ht="30" customHeight="1">
      <c r="A15" s="31" t="s">
        <v>44</v>
      </c>
      <c r="B15" s="27" t="s">
        <v>225</v>
      </c>
      <c r="C15" s="178">
        <v>15962882.550000001</v>
      </c>
    </row>
    <row r="16" spans="1:3">
      <c r="A16" s="17" t="s">
        <v>77</v>
      </c>
      <c r="B16" s="16" t="s">
        <v>78</v>
      </c>
      <c r="C16" s="176">
        <v>2010</v>
      </c>
    </row>
    <row r="17" spans="1:3" ht="29.25" customHeight="1">
      <c r="A17" s="17" t="s">
        <v>45</v>
      </c>
      <c r="B17" s="21" t="s">
        <v>24</v>
      </c>
      <c r="C17" s="177">
        <v>3930074</v>
      </c>
    </row>
    <row r="18" spans="1:3">
      <c r="A18" s="17" t="s">
        <v>46</v>
      </c>
      <c r="B18" s="16" t="s">
        <v>25</v>
      </c>
      <c r="C18" s="176">
        <v>1160169</v>
      </c>
    </row>
    <row r="19" spans="1:3">
      <c r="A19" s="17" t="s">
        <v>47</v>
      </c>
      <c r="B19" s="16" t="s">
        <v>26</v>
      </c>
      <c r="C19" s="176">
        <v>4161388.2</v>
      </c>
    </row>
    <row r="20" spans="1:3" ht="16.5" customHeight="1">
      <c r="A20" s="346" t="s">
        <v>48</v>
      </c>
      <c r="B20" s="347" t="s">
        <v>27</v>
      </c>
      <c r="C20" s="348">
        <f t="shared" ref="C20" si="0">C22</f>
        <v>6267796</v>
      </c>
    </row>
    <row r="21" spans="1:3" ht="15" hidden="1" customHeight="1">
      <c r="A21" s="346"/>
      <c r="B21" s="347"/>
      <c r="C21" s="348"/>
    </row>
    <row r="22" spans="1:3" ht="26.25" customHeight="1">
      <c r="A22" s="17" t="s">
        <v>49</v>
      </c>
      <c r="B22" s="349" t="s">
        <v>28</v>
      </c>
      <c r="C22" s="177">
        <v>6267796</v>
      </c>
    </row>
    <row r="23" spans="1:3" ht="15" hidden="1" customHeight="1">
      <c r="A23" s="17"/>
      <c r="B23" s="349"/>
      <c r="C23" s="176"/>
    </row>
    <row r="24" spans="1:3" ht="14.25" customHeight="1">
      <c r="A24" s="18" t="s">
        <v>50</v>
      </c>
      <c r="B24" s="14" t="s">
        <v>29</v>
      </c>
      <c r="C24" s="169">
        <f t="shared" ref="C24" si="1">C25+C26+C27</f>
        <v>8444146.1600000001</v>
      </c>
    </row>
    <row r="25" spans="1:3">
      <c r="A25" s="17" t="s">
        <v>51</v>
      </c>
      <c r="B25" s="16" t="s">
        <v>30</v>
      </c>
      <c r="C25" s="176">
        <v>234743</v>
      </c>
    </row>
    <row r="26" spans="1:3">
      <c r="A26" s="17" t="s">
        <v>52</v>
      </c>
      <c r="B26" s="16" t="s">
        <v>31</v>
      </c>
      <c r="C26" s="176">
        <v>5985403.1600000001</v>
      </c>
    </row>
    <row r="27" spans="1:3">
      <c r="A27" s="17" t="s">
        <v>53</v>
      </c>
      <c r="B27" s="16" t="s">
        <v>32</v>
      </c>
      <c r="C27" s="176">
        <v>2224000</v>
      </c>
    </row>
    <row r="28" spans="1:3">
      <c r="A28" s="23" t="s">
        <v>227</v>
      </c>
      <c r="B28" s="20" t="s">
        <v>226</v>
      </c>
      <c r="C28" s="169">
        <f t="shared" ref="C28" si="2">C29+C30+C31</f>
        <v>10579400</v>
      </c>
    </row>
    <row r="29" spans="1:3">
      <c r="A29" s="24" t="s">
        <v>221</v>
      </c>
      <c r="B29" s="21" t="s">
        <v>228</v>
      </c>
      <c r="C29" s="179">
        <v>1383100</v>
      </c>
    </row>
    <row r="30" spans="1:3">
      <c r="A30" s="24" t="s">
        <v>220</v>
      </c>
      <c r="B30" s="21" t="s">
        <v>229</v>
      </c>
      <c r="C30" s="176">
        <v>7433600</v>
      </c>
    </row>
    <row r="31" spans="1:3">
      <c r="A31" s="24" t="s">
        <v>222</v>
      </c>
      <c r="B31" s="21" t="s">
        <v>230</v>
      </c>
      <c r="C31" s="176">
        <v>1762700</v>
      </c>
    </row>
    <row r="32" spans="1:3">
      <c r="A32" s="18" t="s">
        <v>54</v>
      </c>
      <c r="B32" s="11" t="s">
        <v>72</v>
      </c>
      <c r="C32" s="169">
        <f t="shared" ref="C32" si="3">C33+C34+C36+C37+C35</f>
        <v>134814384.56</v>
      </c>
    </row>
    <row r="33" spans="1:3">
      <c r="A33" s="17" t="s">
        <v>55</v>
      </c>
      <c r="B33" s="8" t="s">
        <v>33</v>
      </c>
      <c r="C33" s="176">
        <v>18303372</v>
      </c>
    </row>
    <row r="34" spans="1:3">
      <c r="A34" s="17" t="s">
        <v>56</v>
      </c>
      <c r="B34" s="8" t="s">
        <v>34</v>
      </c>
      <c r="C34" s="176">
        <v>97045153.25</v>
      </c>
    </row>
    <row r="35" spans="1:3">
      <c r="A35" s="30" t="s">
        <v>239</v>
      </c>
      <c r="B35" s="29" t="s">
        <v>240</v>
      </c>
      <c r="C35" s="176">
        <v>6617537.3099999996</v>
      </c>
    </row>
    <row r="36" spans="1:3">
      <c r="A36" s="17" t="s">
        <v>57</v>
      </c>
      <c r="B36" s="8" t="s">
        <v>195</v>
      </c>
      <c r="C36" s="176">
        <v>1059900</v>
      </c>
    </row>
    <row r="37" spans="1:3">
      <c r="A37" s="17" t="s">
        <v>58</v>
      </c>
      <c r="B37" s="8" t="s">
        <v>35</v>
      </c>
      <c r="C37" s="176">
        <v>11788422</v>
      </c>
    </row>
    <row r="38" spans="1:3">
      <c r="A38" s="18" t="s">
        <v>59</v>
      </c>
      <c r="B38" s="11" t="s">
        <v>154</v>
      </c>
      <c r="C38" s="169">
        <f t="shared" ref="C38" si="4">C39+C40</f>
        <v>13947202</v>
      </c>
    </row>
    <row r="39" spans="1:3">
      <c r="A39" s="17" t="s">
        <v>60</v>
      </c>
      <c r="B39" s="8" t="s">
        <v>36</v>
      </c>
      <c r="C39" s="176">
        <v>12089849</v>
      </c>
    </row>
    <row r="40" spans="1:3">
      <c r="A40" s="17" t="s">
        <v>152</v>
      </c>
      <c r="B40" s="8" t="s">
        <v>153</v>
      </c>
      <c r="C40" s="176">
        <v>1857353</v>
      </c>
    </row>
    <row r="41" spans="1:3">
      <c r="A41" s="18" t="s">
        <v>61</v>
      </c>
      <c r="B41" s="11" t="s">
        <v>37</v>
      </c>
      <c r="C41" s="169">
        <f t="shared" ref="C41" si="5">C42+C44+C43</f>
        <v>1938168.13</v>
      </c>
    </row>
    <row r="42" spans="1:3">
      <c r="A42" s="17" t="s">
        <v>62</v>
      </c>
      <c r="B42" s="8" t="s">
        <v>38</v>
      </c>
      <c r="C42" s="176">
        <v>1316400</v>
      </c>
    </row>
    <row r="43" spans="1:3">
      <c r="A43" s="17" t="s">
        <v>190</v>
      </c>
      <c r="B43" s="8" t="s">
        <v>191</v>
      </c>
      <c r="C43" s="176">
        <v>20000</v>
      </c>
    </row>
    <row r="44" spans="1:3">
      <c r="A44" s="17" t="s">
        <v>63</v>
      </c>
      <c r="B44" s="8" t="s">
        <v>39</v>
      </c>
      <c r="C44" s="176">
        <v>601768.13</v>
      </c>
    </row>
    <row r="45" spans="1:3">
      <c r="A45" s="18" t="s">
        <v>64</v>
      </c>
      <c r="B45" s="11" t="s">
        <v>40</v>
      </c>
      <c r="C45" s="180">
        <f>C46+C47</f>
        <v>482100</v>
      </c>
    </row>
    <row r="46" spans="1:3">
      <c r="A46" s="129" t="s">
        <v>542</v>
      </c>
      <c r="B46" s="134" t="s">
        <v>550</v>
      </c>
      <c r="C46" s="176">
        <v>300000</v>
      </c>
    </row>
    <row r="47" spans="1:3">
      <c r="A47" s="163" t="s">
        <v>652</v>
      </c>
      <c r="B47" s="137" t="s">
        <v>653</v>
      </c>
      <c r="C47" s="176">
        <v>182100</v>
      </c>
    </row>
    <row r="48" spans="1:3" ht="21.75" customHeight="1">
      <c r="A48" s="18"/>
      <c r="B48" s="11" t="s">
        <v>41</v>
      </c>
      <c r="C48" s="169">
        <f>C11+C20+C24+C32+C38+C41+C45+C28</f>
        <v>204052187.59999999</v>
      </c>
    </row>
    <row r="50" spans="2:2">
      <c r="B50" s="22"/>
    </row>
    <row r="51" spans="2:2" ht="51.75" customHeight="1">
      <c r="B51" s="26"/>
    </row>
  </sheetData>
  <mergeCells count="14">
    <mergeCell ref="B1:C1"/>
    <mergeCell ref="A20:A21"/>
    <mergeCell ref="B20:B21"/>
    <mergeCell ref="C20:C21"/>
    <mergeCell ref="B22:B23"/>
    <mergeCell ref="B2:C2"/>
    <mergeCell ref="A7:B7"/>
    <mergeCell ref="A8:B8"/>
    <mergeCell ref="A13:A14"/>
    <mergeCell ref="B13:B14"/>
    <mergeCell ref="B3:C3"/>
    <mergeCell ref="B4:C4"/>
    <mergeCell ref="B5:C5"/>
    <mergeCell ref="A9:C9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Приложение 12</vt:lpstr>
      <vt:lpstr>Приложение 13</vt:lpstr>
      <vt:lpstr>Приложение 14</vt:lpstr>
      <vt:lpstr>Приложение 15</vt:lpstr>
      <vt:lpstr>'Приложение 11'!Область_печати</vt:lpstr>
      <vt:lpstr>'Приложение 7'!Область_печати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2019-12-16T12:55:31Z</cp:lastPrinted>
  <dcterms:created xsi:type="dcterms:W3CDTF">2014-09-25T13:17:34Z</dcterms:created>
  <dcterms:modified xsi:type="dcterms:W3CDTF">2020-01-21T11:12:12Z</dcterms:modified>
</cp:coreProperties>
</file>